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interview\"/>
    </mc:Choice>
  </mc:AlternateContent>
  <xr:revisionPtr revIDLastSave="0" documentId="13_ncr:1_{456AD7FB-49DC-49F2-8B4A-E2C7CE79D4B7}" xr6:coauthVersionLast="47" xr6:coauthVersionMax="47" xr10:uidLastSave="{00000000-0000-0000-0000-000000000000}"/>
  <bookViews>
    <workbookView xWindow="-120" yWindow="-120" windowWidth="29040" windowHeight="15840" activeTab="3" xr2:uid="{26AF99AD-1496-4500-BE22-379AA3977502}"/>
  </bookViews>
  <sheets>
    <sheet name="cleaned_Customore_traffic" sheetId="2" r:id="rId1"/>
    <sheet name="Analysis 01" sheetId="3" r:id="rId2"/>
    <sheet name="Analysis 02" sheetId="1" r:id="rId3"/>
    <sheet name="Analyis 03" sheetId="8" r:id="rId4"/>
  </sheets>
  <definedNames>
    <definedName name="ExternalData_1" localSheetId="0" hidden="1">'cleaned_Customore_traffic'!$A$1:$P$31</definedName>
  </definedNames>
  <calcPr calcId="191029"/>
  <pivotCaches>
    <pivotCache cacheId="22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9" i="8" l="1"/>
  <c r="M6" i="8"/>
  <c r="N6" i="8"/>
  <c r="O8" i="8"/>
  <c r="W6" i="8"/>
  <c r="W9" i="8"/>
  <c r="Y6" i="8"/>
  <c r="Y7" i="8"/>
  <c r="Z7" i="8" s="1"/>
  <c r="Y8" i="8"/>
  <c r="Y9" i="8"/>
  <c r="Y10" i="8"/>
  <c r="Y11" i="8"/>
  <c r="Z11" i="8" s="1"/>
  <c r="Y12" i="8"/>
  <c r="Y13" i="8"/>
  <c r="Y5" i="8"/>
  <c r="Z5" i="8" s="1"/>
  <c r="Z6" i="8"/>
  <c r="Z8" i="8"/>
  <c r="Z9" i="8"/>
  <c r="Z10" i="8"/>
  <c r="Z12" i="8"/>
  <c r="Z13" i="8"/>
  <c r="W7" i="8"/>
  <c r="W8" i="8"/>
  <c r="W10" i="8"/>
  <c r="W11" i="8"/>
  <c r="W12" i="8"/>
  <c r="W13" i="8"/>
  <c r="W5" i="8"/>
  <c r="L6" i="8"/>
  <c r="L7" i="8"/>
  <c r="L8" i="8"/>
  <c r="L10" i="8"/>
  <c r="L11" i="8"/>
  <c r="L12" i="8"/>
  <c r="L13" i="8"/>
  <c r="L5" i="8"/>
  <c r="U6" i="1"/>
  <c r="U7" i="1"/>
  <c r="U8" i="1"/>
  <c r="U9" i="1"/>
  <c r="U10" i="1"/>
  <c r="U11" i="1"/>
  <c r="U12" i="1"/>
  <c r="U13" i="1"/>
  <c r="U14" i="1"/>
  <c r="U5" i="1"/>
  <c r="L5" i="3"/>
  <c r="L6" i="3"/>
  <c r="L7" i="3"/>
  <c r="L8" i="3"/>
  <c r="L9" i="3"/>
  <c r="L10" i="3"/>
  <c r="L11" i="3"/>
  <c r="L12" i="3"/>
  <c r="L4" i="3"/>
  <c r="M5" i="8"/>
  <c r="M7" i="8"/>
  <c r="M8" i="8"/>
  <c r="M9" i="8"/>
  <c r="M10" i="8"/>
  <c r="M11" i="8"/>
  <c r="M12" i="8"/>
  <c r="M13" i="8"/>
  <c r="K6" i="8"/>
  <c r="K7" i="8"/>
  <c r="K8" i="8"/>
  <c r="K9" i="8"/>
  <c r="K10" i="8"/>
  <c r="K11" i="8"/>
  <c r="K12" i="8"/>
  <c r="K13" i="8"/>
  <c r="K5" i="8"/>
  <c r="N6" i="3"/>
  <c r="N10" i="3"/>
  <c r="N12" i="3"/>
  <c r="N5" i="3"/>
  <c r="N7" i="3"/>
  <c r="N11" i="3"/>
  <c r="N8" i="3"/>
  <c r="N9" i="3"/>
  <c r="N4" i="3"/>
  <c r="H8" i="8"/>
  <c r="X6" i="8"/>
  <c r="X10" i="8"/>
  <c r="X8" i="8"/>
  <c r="X12" i="8"/>
  <c r="X9" i="8"/>
  <c r="X13" i="8"/>
  <c r="X7" i="8"/>
  <c r="X11" i="8"/>
  <c r="X5" i="8"/>
  <c r="G8" i="8"/>
  <c r="D6" i="8"/>
  <c r="D8" i="8"/>
  <c r="D12" i="8"/>
  <c r="D9" i="8"/>
  <c r="D13" i="8"/>
  <c r="D10" i="8"/>
  <c r="D7" i="8"/>
  <c r="D11" i="8"/>
  <c r="D5" i="8"/>
  <c r="V10" i="1"/>
  <c r="V8" i="1"/>
  <c r="V12" i="1"/>
  <c r="V9" i="1"/>
  <c r="V13" i="1"/>
  <c r="V6" i="1"/>
  <c r="V14" i="1"/>
  <c r="V7" i="1"/>
  <c r="V11" i="1"/>
  <c r="V5" i="1"/>
  <c r="N9" i="8" l="1"/>
  <c r="N13" i="8"/>
  <c r="O13" i="8" s="1"/>
  <c r="N10" i="8"/>
  <c r="O10" i="8" s="1"/>
  <c r="N5" i="8"/>
  <c r="N7" i="8"/>
  <c r="N11" i="8"/>
  <c r="N8" i="8"/>
  <c r="N12" i="8"/>
  <c r="O5" i="8"/>
  <c r="O11" i="8"/>
  <c r="O7" i="8"/>
  <c r="O9" i="8"/>
  <c r="O14" i="8"/>
  <c r="O12" i="8"/>
  <c r="O6" i="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421A18B-8716-4CB3-9C54-722CEBA272E7}" keepAlive="1" name="Query - cleaned_Customore_traffic" description="Connection to the 'cleaned_Customore_traffic' query in the workbook." type="5" refreshedVersion="7" background="1" saveData="1">
    <dbPr connection="Provider=Microsoft.Mashup.OleDb.1;Data Source=$Workbook$;Location=cleaned_Customore_traffic;Extended Properties=&quot;&quot;" command="SELECT * FROM [cleaned_Customore_traffic]"/>
  </connection>
</connections>
</file>

<file path=xl/sharedStrings.xml><?xml version="1.0" encoding="utf-8"?>
<sst xmlns="http://schemas.openxmlformats.org/spreadsheetml/2006/main" count="230" uniqueCount="69">
  <si>
    <t>Users</t>
  </si>
  <si>
    <t>New Users</t>
  </si>
  <si>
    <t>Sessions</t>
  </si>
  <si>
    <t>Bounce Rate</t>
  </si>
  <si>
    <t>Pages / Session</t>
  </si>
  <si>
    <t>Avg. Session Duration</t>
  </si>
  <si>
    <t>Ecommerce Conversion Rate</t>
  </si>
  <si>
    <t>Transactions</t>
  </si>
  <si>
    <t>Revenue</t>
  </si>
  <si>
    <t>Source</t>
  </si>
  <si>
    <t>Medium</t>
  </si>
  <si>
    <t>Bounce Rate % (float)</t>
  </si>
  <si>
    <t>Ecommerce Conversion Rate % (float)</t>
  </si>
  <si>
    <t>google</t>
  </si>
  <si>
    <t>cpc</t>
  </si>
  <si>
    <t>youtube</t>
  </si>
  <si>
    <t>social</t>
  </si>
  <si>
    <t>(direct)</t>
  </si>
  <si>
    <t>(none)</t>
  </si>
  <si>
    <t>facebook</t>
  </si>
  <si>
    <t>youtube.com</t>
  </si>
  <si>
    <t>referral</t>
  </si>
  <si>
    <t>m.facebook.com</t>
  </si>
  <si>
    <t>l.facebook.com</t>
  </si>
  <si>
    <t>zalo</t>
  </si>
  <si>
    <t>(not set)</t>
  </si>
  <si>
    <t>facebook.com</t>
  </si>
  <si>
    <t>googleapis.com</t>
  </si>
  <si>
    <t>instagram</t>
  </si>
  <si>
    <t>newsletter</t>
  </si>
  <si>
    <t>email</t>
  </si>
  <si>
    <t>yahoo</t>
  </si>
  <si>
    <t>organic</t>
  </si>
  <si>
    <t>bing</t>
  </si>
  <si>
    <t>vn.search.yahoo.com</t>
  </si>
  <si>
    <t>local_display</t>
  </si>
  <si>
    <t>lm.facebook.com</t>
  </si>
  <si>
    <t>l.messenger.com</t>
  </si>
  <si>
    <t>123.20.207.23</t>
  </si>
  <si>
    <t>duckduckgo</t>
  </si>
  <si>
    <t>ecosia.org</t>
  </si>
  <si>
    <t>linhkiendoc.com</t>
  </si>
  <si>
    <t>tinhte.vn</t>
  </si>
  <si>
    <t>l.workplace.com</t>
  </si>
  <si>
    <t>vnexpress.net</t>
  </si>
  <si>
    <t>googleweblight.com</t>
  </si>
  <si>
    <t>news.zing.vn</t>
  </si>
  <si>
    <t>getpocket.com</t>
  </si>
  <si>
    <t>Row Labels</t>
  </si>
  <si>
    <t>Grand Total</t>
  </si>
  <si>
    <t>Sum of Revenue</t>
  </si>
  <si>
    <t>Revenue per Transaction</t>
  </si>
  <si>
    <t>Sum of Transactions</t>
  </si>
  <si>
    <t>Sum of Users</t>
  </si>
  <si>
    <t>Sum of New Users</t>
  </si>
  <si>
    <t>New Users Pct</t>
  </si>
  <si>
    <t>Sessions per User</t>
  </si>
  <si>
    <t>Avg sessions per user</t>
  </si>
  <si>
    <t>highlights</t>
  </si>
  <si>
    <t xml:space="preserve"> Bounce Rate</t>
  </si>
  <si>
    <t>Total Revenue</t>
  </si>
  <si>
    <t>Channel</t>
  </si>
  <si>
    <t>100 percent</t>
  </si>
  <si>
    <t>Revenue per user</t>
  </si>
  <si>
    <t>source</t>
  </si>
  <si>
    <t>Sum of Sessions</t>
  </si>
  <si>
    <t>transactions per user</t>
  </si>
  <si>
    <t>Avg transactions per user</t>
  </si>
  <si>
    <t>Channels / Sources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</si>
</sst>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[&gt;=1000000000]#,##0.000,,,&quot; B&quot;;#,##0.000,,&quot; M&quot;"/>
    <numFmt numFmtId="165" formatCode="[&gt;=1000000000]#,##0.000,,,&quot; Billions&quot;;#,##0.000,,&quot; Millions&quot;"/>
    <numFmt numFmtId="166" formatCode="[&gt;=1000000]#,##0.000,,&quot; Millions&quot;;#,##0.000,&quot; Thousands&quot;"/>
    <numFmt numFmtId="167" formatCode="#,##0,&quot;K&quot;"/>
    <numFmt numFmtId="168" formatCode="[&gt;=1000]#,##0,&quot;K&quot;;"/>
    <numFmt numFmtId="169" formatCode="[&gt;=1000]#,##0,&quot;K&quot;;#,###"/>
    <numFmt numFmtId="170" formatCode="0.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4" fontId="0" fillId="0" borderId="0" xfId="0" applyNumberFormat="1"/>
    <xf numFmtId="165" fontId="0" fillId="0" borderId="0" xfId="0" applyNumberFormat="1"/>
    <xf numFmtId="10" fontId="0" fillId="0" borderId="0" xfId="1" applyNumberFormat="1" applyFont="1"/>
    <xf numFmtId="165" fontId="0" fillId="0" borderId="0" xfId="0" applyNumberFormat="1" applyBorder="1"/>
    <xf numFmtId="166" fontId="0" fillId="0" borderId="0" xfId="0" applyNumberFormat="1" applyBorder="1"/>
    <xf numFmtId="2" fontId="0" fillId="0" borderId="0" xfId="0" applyNumberFormat="1"/>
    <xf numFmtId="10" fontId="0" fillId="0" borderId="0" xfId="0" applyNumberFormat="1"/>
    <xf numFmtId="9" fontId="0" fillId="0" borderId="0" xfId="1" applyFont="1"/>
    <xf numFmtId="10" fontId="0" fillId="0" borderId="0" xfId="1" applyNumberFormat="1" applyFont="1" applyBorder="1"/>
    <xf numFmtId="9" fontId="0" fillId="0" borderId="0" xfId="1" applyNumberFormat="1" applyFont="1"/>
    <xf numFmtId="167" fontId="0" fillId="0" borderId="0" xfId="0" applyNumberFormat="1"/>
    <xf numFmtId="168" fontId="0" fillId="0" borderId="0" xfId="0" applyNumberFormat="1"/>
    <xf numFmtId="169" fontId="0" fillId="0" borderId="0" xfId="0" applyNumberFormat="1"/>
    <xf numFmtId="0" fontId="0" fillId="0" borderId="0" xfId="1" applyNumberFormat="1" applyFont="1"/>
    <xf numFmtId="170" fontId="0" fillId="0" borderId="0" xfId="0" applyNumberFormat="1"/>
  </cellXfs>
  <cellStyles count="2">
    <cellStyle name="Normal" xfId="0" builtinId="0"/>
    <cellStyle name="Percent" xfId="1" builtinId="5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numFmt numFmtId="2" formatCode="0.00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70C7E6"/>
      <color rgb="FF2D76A3"/>
      <color rgb="FF1F8CB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[Sample_Traffic_Performance.xlsx]Analysis 01!PivotTable9</c:name>
    <c:fmtId val="0"/>
  </c:pivotSource>
  <c:chart>
    <c:autoTitleDeleted val="1"/>
    <c:pivotFmts>
      <c:pivotFmt>
        <c:idx val="0"/>
        <c:spPr>
          <a:solidFill>
            <a:srgbClr val="2D76A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accent1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7516364464261935"/>
          <c:y val="0.11945680557486983"/>
          <c:w val="0.71265590164568215"/>
          <c:h val="0.8314849580494135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'Analysis 01'!$I$3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D76A3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accent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'Analysis 01'!$H$4:$H$13</c:f>
              <c:strCache>
                <c:ptCount val="9"/>
                <c:pt idx="0">
                  <c:v>email</c:v>
                </c:pt>
                <c:pt idx="1">
                  <c:v>local_display</c:v>
                </c:pt>
                <c:pt idx="2">
                  <c:v>referral</c:v>
                </c:pt>
                <c:pt idx="3">
                  <c:v>organic</c:v>
                </c:pt>
                <c:pt idx="4">
                  <c:v>(none)</c:v>
                </c:pt>
                <c:pt idx="5">
                  <c:v>cpc</c:v>
                </c:pt>
                <c:pt idx="6">
                  <c:v>zalo</c:v>
                </c:pt>
                <c:pt idx="7">
                  <c:v>(not set)</c:v>
                </c:pt>
                <c:pt idx="8">
                  <c:v>social</c:v>
                </c:pt>
              </c:strCache>
            </c:strRef>
          </c:cat>
          <c:val>
            <c:numRef>
              <c:f>'Analysis 01'!$I$4:$I$13</c:f>
              <c:numCache>
                <c:formatCode>0.00%</c:formatCode>
                <c:ptCount val="9"/>
                <c:pt idx="0">
                  <c:v>0.43759999999999999</c:v>
                </c:pt>
                <c:pt idx="1">
                  <c:v>0.44294</c:v>
                </c:pt>
                <c:pt idx="2">
                  <c:v>0.52008571428571426</c:v>
                </c:pt>
                <c:pt idx="3">
                  <c:v>0.54859999999999998</c:v>
                </c:pt>
                <c:pt idx="4">
                  <c:v>0.55330000000000001</c:v>
                </c:pt>
                <c:pt idx="5">
                  <c:v>0.62190000000000001</c:v>
                </c:pt>
                <c:pt idx="6">
                  <c:v>0.66839999999999999</c:v>
                </c:pt>
                <c:pt idx="7">
                  <c:v>0.79449999999999998</c:v>
                </c:pt>
                <c:pt idx="8">
                  <c:v>0.82673333333333332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69-4CE8-A6D8-99C11FF615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827532256"/>
        <c:axId val="827537664"/>
      </c:barChart>
      <c:catAx>
        <c:axId val="8275322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accent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537664"/>
        <c:crosses val="autoZero"/>
        <c:auto val="1"/>
        <c:lblAlgn val="ctr"/>
        <c:lblOffset val="100"/>
        <c:noMultiLvlLbl val="0"/>
      </c:catAx>
      <c:valAx>
        <c:axId val="827537664"/>
        <c:scaling>
          <c:orientation val="minMax"/>
        </c:scaling>
        <c:delete val="1"/>
        <c:axPos val="b"/>
        <c:numFmt formatCode="0.00%" sourceLinked="1"/>
        <c:majorTickMark val="none"/>
        <c:minorTickMark val="none"/>
        <c:tickLblPos val="nextTo"/>
        <c:crossAx val="827532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'Analysis 01'!$M$3</c:f>
              <c:strCache>
                <c:ptCount val="1"/>
                <c:pt idx="0">
                  <c:v>100 percent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'Analysis 01'!$L$4:$L$12</c:f>
              <c:strCache>
                <c:ptCount val="9"/>
                <c:pt idx="0">
                  <c:v>email</c:v>
                </c:pt>
                <c:pt idx="1">
                  <c:v>local_display</c:v>
                </c:pt>
                <c:pt idx="2">
                  <c:v>referral</c:v>
                </c:pt>
                <c:pt idx="3">
                  <c:v>organic</c:v>
                </c:pt>
                <c:pt idx="4">
                  <c:v>(none)</c:v>
                </c:pt>
                <c:pt idx="5">
                  <c:v>cpc</c:v>
                </c:pt>
                <c:pt idx="6">
                  <c:v>zalo</c:v>
                </c:pt>
                <c:pt idx="7">
                  <c:v>(not set)</c:v>
                </c:pt>
                <c:pt idx="8">
                  <c:v>social</c:v>
                </c:pt>
              </c:strCache>
            </c:strRef>
          </c:cat>
          <c:val>
            <c:numRef>
              <c:f>'Analysis 01'!$M$4:$M$12</c:f>
              <c:numCache>
                <c:formatCode>0%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4B-4AFD-9017-D912ED4855C2}"/>
            </c:ext>
          </c:extLst>
        </c:ser>
        <c:ser>
          <c:idx val="1"/>
          <c:order val="1"/>
          <c:tx>
            <c:strRef>
              <c:f>'Analysis 01'!$N$3</c:f>
              <c:strCache>
                <c:ptCount val="1"/>
                <c:pt idx="0">
                  <c:v>Bounce Rate</c:v>
                </c:pt>
              </c:strCache>
            </c:strRef>
          </c:tx>
          <c:spPr>
            <a:solidFill>
              <a:srgbClr val="2D76A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accent4">
                        <a:lumMod val="60000"/>
                        <a:lumOff val="4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'Analysis 01'!$L$4:$L$12</c:f>
              <c:strCache>
                <c:ptCount val="9"/>
                <c:pt idx="0">
                  <c:v>email</c:v>
                </c:pt>
                <c:pt idx="1">
                  <c:v>local_display</c:v>
                </c:pt>
                <c:pt idx="2">
                  <c:v>referral</c:v>
                </c:pt>
                <c:pt idx="3">
                  <c:v>organic</c:v>
                </c:pt>
                <c:pt idx="4">
                  <c:v>(none)</c:v>
                </c:pt>
                <c:pt idx="5">
                  <c:v>cpc</c:v>
                </c:pt>
                <c:pt idx="6">
                  <c:v>zalo</c:v>
                </c:pt>
                <c:pt idx="7">
                  <c:v>(not set)</c:v>
                </c:pt>
                <c:pt idx="8">
                  <c:v>social</c:v>
                </c:pt>
              </c:strCache>
            </c:strRef>
          </c:cat>
          <c:val>
            <c:numRef>
              <c:f>'Analysis 01'!$N$4:$N$12</c:f>
              <c:numCache>
                <c:formatCode>0.00%</c:formatCode>
                <c:ptCount val="9"/>
                <c:pt idx="0">
                  <c:v>0.43759999999999999</c:v>
                </c:pt>
                <c:pt idx="1">
                  <c:v>0.44294</c:v>
                </c:pt>
                <c:pt idx="2">
                  <c:v>0.52008571428571426</c:v>
                </c:pt>
                <c:pt idx="3">
                  <c:v>0.54859999999999998</c:v>
                </c:pt>
                <c:pt idx="4">
                  <c:v>0.55330000000000001</c:v>
                </c:pt>
                <c:pt idx="5">
                  <c:v>0.62190000000000001</c:v>
                </c:pt>
                <c:pt idx="6">
                  <c:v>0.66839999999999999</c:v>
                </c:pt>
                <c:pt idx="7">
                  <c:v>0.79449999999999998</c:v>
                </c:pt>
                <c:pt idx="8">
                  <c:v>0.82673333333333332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4B-4AFD-9017-D912ED4855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731599248"/>
        <c:axId val="731600912"/>
      </c:barChart>
      <c:catAx>
        <c:axId val="7315992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accent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600912"/>
        <c:crosses val="autoZero"/>
        <c:auto val="1"/>
        <c:lblAlgn val="ctr"/>
        <c:lblOffset val="100"/>
        <c:noMultiLvlLbl val="0"/>
      </c:catAx>
      <c:valAx>
        <c:axId val="731600912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731599248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[Sample_Traffic_Performance.xlsx]Analysis 02!PivotTable10</c:name>
    <c:fmtId val="4"/>
  </c:pivotSource>
  <c:chart>
    <c:autoTitleDeleted val="0"/>
    <c:pivotFmts>
      <c:pivotFmt>
        <c:idx val="0"/>
        <c:spPr>
          <a:solidFill>
            <a:schemeClr val="accent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,&quot;K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[&gt;=1000]#,##0,&quot;K&quot;;#,###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1.7732959564744567E-2"/>
          <c:y val="3.4108621037754895E-2"/>
          <c:w val="0.97101449576063659"/>
          <c:h val="0.7717004211682841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'Analysis 02'!$B$4</c:f>
              <c:strCache>
                <c:ptCount val="1"/>
                <c:pt idx="0">
                  <c:v>Sum of Users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numFmt formatCode="#,##0,&quot;K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'Analysis 02'!$A$5:$A$15</c:f>
              <c:strCache>
                <c:ptCount val="10"/>
                <c:pt idx="0">
                  <c:v>google</c:v>
                </c:pt>
                <c:pt idx="1">
                  <c:v>youtube</c:v>
                </c:pt>
                <c:pt idx="2">
                  <c:v>(direct)</c:v>
                </c:pt>
                <c:pt idx="3">
                  <c:v>facebook</c:v>
                </c:pt>
                <c:pt idx="4">
                  <c:v>youtube.com</c:v>
                </c:pt>
                <c:pt idx="5">
                  <c:v>m.facebook.com</c:v>
                </c:pt>
                <c:pt idx="6">
                  <c:v>l.facebook.com</c:v>
                </c:pt>
                <c:pt idx="7">
                  <c:v>zalo</c:v>
                </c:pt>
                <c:pt idx="8">
                  <c:v>facebook.com</c:v>
                </c:pt>
                <c:pt idx="9">
                  <c:v>googleapis.com</c:v>
                </c:pt>
              </c:strCache>
            </c:strRef>
          </c:cat>
          <c:val>
            <c:numRef>
              <c:f>'Analysis 02'!$B$5:$B$15</c:f>
              <c:numCache>
                <c:formatCode>General</c:formatCode>
                <c:ptCount val="10"/>
                <c:pt idx="0">
                  <c:v>407950</c:v>
                </c:pt>
                <c:pt idx="1">
                  <c:v>79526</c:v>
                </c:pt>
                <c:pt idx="2">
                  <c:v>64653</c:v>
                </c:pt>
                <c:pt idx="3">
                  <c:v>48721</c:v>
                </c:pt>
                <c:pt idx="4">
                  <c:v>27718</c:v>
                </c:pt>
                <c:pt idx="5">
                  <c:v>14373</c:v>
                </c:pt>
                <c:pt idx="6">
                  <c:v>3661</c:v>
                </c:pt>
                <c:pt idx="7">
                  <c:v>2782</c:v>
                </c:pt>
                <c:pt idx="8">
                  <c:v>1594</c:v>
                </c:pt>
                <c:pt idx="9">
                  <c:v>1411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E0-4438-BB69-E9D927D5B425}"/>
            </c:ext>
          </c:extLst>
        </c:ser>
        <c:ser>
          <c:idx val="1"/>
          <c:order val="1"/>
          <c:tx>
            <c:strRef>
              <c:f>'Analysis 02'!$C$4</c:f>
              <c:strCache>
                <c:ptCount val="1"/>
                <c:pt idx="0">
                  <c:v>Sum of New Users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numFmt formatCode="[&gt;=1000]#,##0,&quot;K&quot;;#,###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'Analysis 02'!$A$5:$A$15</c:f>
              <c:strCache>
                <c:ptCount val="10"/>
                <c:pt idx="0">
                  <c:v>google</c:v>
                </c:pt>
                <c:pt idx="1">
                  <c:v>youtube</c:v>
                </c:pt>
                <c:pt idx="2">
                  <c:v>(direct)</c:v>
                </c:pt>
                <c:pt idx="3">
                  <c:v>facebook</c:v>
                </c:pt>
                <c:pt idx="4">
                  <c:v>youtube.com</c:v>
                </c:pt>
                <c:pt idx="5">
                  <c:v>m.facebook.com</c:v>
                </c:pt>
                <c:pt idx="6">
                  <c:v>l.facebook.com</c:v>
                </c:pt>
                <c:pt idx="7">
                  <c:v>zalo</c:v>
                </c:pt>
                <c:pt idx="8">
                  <c:v>facebook.com</c:v>
                </c:pt>
                <c:pt idx="9">
                  <c:v>googleapis.com</c:v>
                </c:pt>
              </c:strCache>
            </c:strRef>
          </c:cat>
          <c:val>
            <c:numRef>
              <c:f>'Analysis 02'!$C$5:$C$15</c:f>
              <c:numCache>
                <c:formatCode>General</c:formatCode>
                <c:ptCount val="10"/>
                <c:pt idx="0">
                  <c:v>344502</c:v>
                </c:pt>
                <c:pt idx="1">
                  <c:v>56412</c:v>
                </c:pt>
                <c:pt idx="2">
                  <c:v>60181</c:v>
                </c:pt>
                <c:pt idx="3">
                  <c:v>32781</c:v>
                </c:pt>
                <c:pt idx="4">
                  <c:v>17774</c:v>
                </c:pt>
                <c:pt idx="5">
                  <c:v>10110</c:v>
                </c:pt>
                <c:pt idx="6">
                  <c:v>1712</c:v>
                </c:pt>
                <c:pt idx="7">
                  <c:v>2400</c:v>
                </c:pt>
                <c:pt idx="8">
                  <c:v>694</c:v>
                </c:pt>
                <c:pt idx="9">
                  <c:v>742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E0-4438-BB69-E9D927D5B42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2"/>
        <c:axId val="1866239536"/>
        <c:axId val="1866234544"/>
      </c:barChart>
      <c:catAx>
        <c:axId val="18662395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66234544"/>
        <c:crosses val="autoZero"/>
        <c:auto val="1"/>
        <c:lblAlgn val="ctr"/>
        <c:lblOffset val="100"/>
        <c:noMultiLvlLbl val="0"/>
      </c:catAx>
      <c:valAx>
        <c:axId val="1866234544"/>
        <c:scaling>
          <c:logBase val="10"/>
          <c:orientation val="minMax"/>
          <c:max val="700000"/>
          <c:min val="300"/>
        </c:scaling>
        <c:delete val="1"/>
        <c:axPos val="l"/>
        <c:numFmt formatCode="General" sourceLinked="1"/>
        <c:majorTickMark val="out"/>
        <c:minorTickMark val="none"/>
        <c:tickLblPos val="nextTo"/>
        <c:crossAx val="1866239536"/>
        <c:crosses val="autoZero"/>
        <c:crossBetween val="between"/>
        <c:minorUnit val="100"/>
      </c:valAx>
      <c:spPr>
        <a:noFill/>
        <a:ln w="25400"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'Analysis 02'!$V$4</c:f>
              <c:strCache>
                <c:ptCount val="1"/>
                <c:pt idx="0">
                  <c:v>Revenue per user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'Analysis 02'!$U$5:$U$14</c:f>
              <c:strCache>
                <c:ptCount val="10"/>
                <c:pt idx="0">
                  <c:v>google</c:v>
                </c:pt>
                <c:pt idx="1">
                  <c:v>youtube</c:v>
                </c:pt>
                <c:pt idx="2">
                  <c:v>(direct)</c:v>
                </c:pt>
                <c:pt idx="3">
                  <c:v>facebook</c:v>
                </c:pt>
                <c:pt idx="4">
                  <c:v>youtube.com</c:v>
                </c:pt>
                <c:pt idx="5">
                  <c:v>m.facebook.com</c:v>
                </c:pt>
                <c:pt idx="6">
                  <c:v>l.facebook.com</c:v>
                </c:pt>
                <c:pt idx="7">
                  <c:v>zalo</c:v>
                </c:pt>
                <c:pt idx="8">
                  <c:v>facebook.com</c:v>
                </c:pt>
                <c:pt idx="9">
                  <c:v>googleapis.com</c:v>
                </c:pt>
              </c:strCache>
            </c:strRef>
          </c:cat>
          <c:val>
            <c:numRef>
              <c:f>'Analysis 02'!$V$5:$V$14</c:f>
              <c:numCache>
                <c:formatCode>[&gt;=1000]#,##0,"K";#,###</c:formatCode>
                <c:ptCount val="10"/>
                <c:pt idx="0">
                  <c:v>16315.940982963599</c:v>
                </c:pt>
                <c:pt idx="1">
                  <c:v>10715.63199100923</c:v>
                </c:pt>
                <c:pt idx="2">
                  <c:v>16099.04330812182</c:v>
                </c:pt>
                <c:pt idx="3">
                  <c:v>10970.334892551467</c:v>
                </c:pt>
                <c:pt idx="4">
                  <c:v>14522.761916444188</c:v>
                </c:pt>
                <c:pt idx="5">
                  <c:v>7944.6729562373903</c:v>
                </c:pt>
                <c:pt idx="6">
                  <c:v>41191.379978148048</c:v>
                </c:pt>
                <c:pt idx="7">
                  <c:v>13417.617997843279</c:v>
                </c:pt>
                <c:pt idx="8">
                  <c:v>13131.399127979925</c:v>
                </c:pt>
                <c:pt idx="9">
                  <c:v>8164.9124379872428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7F-4938-8DC9-177326DD853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47925727"/>
        <c:axId val="2047923231"/>
      </c:barChart>
      <c:catAx>
        <c:axId val="2047925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7923231"/>
        <c:crosses val="autoZero"/>
        <c:auto val="1"/>
        <c:lblAlgn val="ctr"/>
        <c:lblOffset val="100"/>
        <c:noMultiLvlLbl val="0"/>
      </c:catAx>
      <c:valAx>
        <c:axId val="2047923231"/>
        <c:scaling>
          <c:orientation val="minMax"/>
        </c:scaling>
        <c:delete val="1"/>
        <c:axPos val="l"/>
        <c:numFmt formatCode="[&gt;=1000]#,##0,&quot;K&quot;;#,###" sourceLinked="1"/>
        <c:majorTickMark val="none"/>
        <c:minorTickMark val="none"/>
        <c:tickLblPos val="nextTo"/>
        <c:crossAx val="2047925727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noFill/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Sessions</a:t>
            </a:r>
            <a:r>
              <a:rPr lang="en-US" b="1" baseline="0"/>
              <a:t> per User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'Analyis 03'!$K$5:$K$14</c:f>
              <c:strCache>
                <c:ptCount val="9"/>
                <c:pt idx="0">
                  <c:v>(none)</c:v>
                </c:pt>
                <c:pt idx="1">
                  <c:v>(not set)</c:v>
                </c:pt>
                <c:pt idx="2">
                  <c:v>cpc</c:v>
                </c:pt>
                <c:pt idx="3">
                  <c:v>email</c:v>
                </c:pt>
                <c:pt idx="4">
                  <c:v>local_display</c:v>
                </c:pt>
                <c:pt idx="5">
                  <c:v>organic</c:v>
                </c:pt>
                <c:pt idx="6">
                  <c:v>referral</c:v>
                </c:pt>
                <c:pt idx="7">
                  <c:v>social</c:v>
                </c:pt>
                <c:pt idx="8">
                  <c:v>zalo</c:v>
                </c:pt>
              </c:strCache>
            </c:strRef>
          </c:cat>
          <c:val>
            <c:numRef>
              <c:f>'Analyis 03'!$L$5:$L$14</c:f>
              <c:numCache>
                <c:formatCode>0.00</c:formatCode>
                <c:ptCount val="10"/>
                <c:pt idx="0">
                  <c:v>1.6787156048443228</c:v>
                </c:pt>
                <c:pt idx="1">
                  <c:v>1.3273980470993683</c:v>
                </c:pt>
                <c:pt idx="2">
                  <c:v>1.7727858806226253</c:v>
                </c:pt>
                <c:pt idx="3">
                  <c:v>2.5569136745607333</c:v>
                </c:pt>
                <c:pt idx="4">
                  <c:v>2.0016474464579903</c:v>
                </c:pt>
                <c:pt idx="5">
                  <c:v>1.4533799533799534</c:v>
                </c:pt>
                <c:pt idx="6">
                  <c:v>1.489971581034941</c:v>
                </c:pt>
                <c:pt idx="7">
                  <c:v>2.6739875974819132</c:v>
                </c:pt>
                <c:pt idx="8">
                  <c:v>1.4482386772106399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84-4FDE-AA7D-2B825D71FB1F}"/>
            </c:ext>
          </c:extLst>
        </c:ser>
        <c:ser>
          <c:idx val="1"/>
          <c:order val="1"/>
          <c:spPr>
            <a:solidFill>
              <a:srgbClr val="70C7E6"/>
            </a:solidFill>
            <a:ln>
              <a:noFill/>
            </a:ln>
            <a:effectLst/>
          </c:spPr>
          <c:invertIfNegative val="0"/>
          <c:val>
            <c:numRef>
              <c:f>'Analyis 03'!$O$5:$O$14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2.5569136745607333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2.6739875974819132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8384-4FDE-AA7D-2B825D71FB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70"/>
        <c:overlap val="100"/>
        <c:axId val="1798044463"/>
        <c:axId val="1798042383"/>
      </c:barChart>
      <c:lineChart>
        <c:grouping val="standard"/>
        <c:varyColors val="0"/>
        <c:ser>
          <c:idx val="2"/>
          <c:order val="2"/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'Analyis 03'!$N$5:$N$14</c:f>
              <c:numCache>
                <c:formatCode>0.00</c:formatCode>
                <c:ptCount val="10"/>
                <c:pt idx="0">
                  <c:v>2.3767283195067774</c:v>
                </c:pt>
                <c:pt idx="1">
                  <c:v>2.3767283195067774</c:v>
                </c:pt>
                <c:pt idx="2">
                  <c:v>2.3767283195067774</c:v>
                </c:pt>
                <c:pt idx="3">
                  <c:v>2.3767283195067774</c:v>
                </c:pt>
                <c:pt idx="4">
                  <c:v>2.3767283195067774</c:v>
                </c:pt>
                <c:pt idx="5">
                  <c:v>2.3767283195067774</c:v>
                </c:pt>
                <c:pt idx="6">
                  <c:v>2.3767283195067774</c:v>
                </c:pt>
                <c:pt idx="7">
                  <c:v>2.3767283195067774</c:v>
                </c:pt>
                <c:pt idx="8">
                  <c:v>2.3767283195067774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4-8384-4FDE-AA7D-2B825D71FB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8044463"/>
        <c:axId val="1798042383"/>
      </c:lineChart>
      <c:catAx>
        <c:axId val="1798044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8042383"/>
        <c:crosses val="autoZero"/>
        <c:auto val="1"/>
        <c:lblAlgn val="ctr"/>
        <c:lblOffset val="100"/>
        <c:noMultiLvlLbl val="0"/>
      </c:catAx>
      <c:valAx>
        <c:axId val="1798042383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17980444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Transactions</a:t>
            </a:r>
            <a:r>
              <a:rPr lang="en-US" b="1" baseline="0"/>
              <a:t> per User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 </c:f>
              <c:extLst xmlns:c15="http://schemas.microsoft.com/office/drawing/2012/chart"/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'Analyis 03'!$W$5:$W$13</c:f>
              <c:strCache>
                <c:ptCount val="9"/>
                <c:pt idx="0">
                  <c:v>(none)</c:v>
                </c:pt>
                <c:pt idx="1">
                  <c:v>(not set)</c:v>
                </c:pt>
                <c:pt idx="2">
                  <c:v>cpc</c:v>
                </c:pt>
                <c:pt idx="3">
                  <c:v>email</c:v>
                </c:pt>
                <c:pt idx="4">
                  <c:v>local_display</c:v>
                </c:pt>
                <c:pt idx="5">
                  <c:v>organic</c:v>
                </c:pt>
                <c:pt idx="6">
                  <c:v>referral</c:v>
                </c:pt>
                <c:pt idx="7">
                  <c:v>social</c:v>
                </c:pt>
                <c:pt idx="8">
                  <c:v>zalo</c:v>
                </c:pt>
              </c:strCache>
            </c:strRef>
          </c:cat>
          <c:val>
            <c:numRef>
              <c:f>'Analyis 03'!$X$5:$X$13</c:f>
              <c:numCache>
                <c:formatCode>0.000</c:formatCode>
                <c:ptCount val="9"/>
                <c:pt idx="0">
                  <c:v>1.6209611309606669E-2</c:v>
                </c:pt>
                <c:pt idx="1">
                  <c:v>4.0206777713957496E-3</c:v>
                </c:pt>
                <c:pt idx="2">
                  <c:v>1.6095109694815542E-2</c:v>
                </c:pt>
                <c:pt idx="3">
                  <c:v>6.8754774637127578E-2</c:v>
                </c:pt>
                <c:pt idx="4">
                  <c:v>4.6128500823723231E-2</c:v>
                </c:pt>
                <c:pt idx="5">
                  <c:v>2.4475524475524476E-2</c:v>
                </c:pt>
                <c:pt idx="6">
                  <c:v>1.5885997014986403E-2</c:v>
                </c:pt>
                <c:pt idx="7">
                  <c:v>1.1439443765855492E-2</c:v>
                </c:pt>
                <c:pt idx="8">
                  <c:v>1.5456506110711718E-2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77-4881-A731-78689CAD2256}"/>
            </c:ext>
          </c:extLst>
        </c:ser>
        <c:ser>
          <c:idx val="1"/>
          <c:order val="1"/>
          <c:tx>
            <c:strRef>
              <c:f>'Analyis 03'!$Z$4</c:f>
              <c:strCache>
                <c:ptCount val="1"/>
                <c:pt idx="0">
                  <c:v>highlights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chemeClr val="accent5">
                  <a:lumMod val="60000"/>
                  <a:lumOff val="40000"/>
                </a:schemeClr>
              </a:solidFill>
            </a:ln>
            <a:effectLst/>
          </c:spPr>
          <c:invertIfNegative val="0"/>
          <c:dLbls>
            <c:delete val="1"/>
          </c:dLbls>
          <c:val>
            <c:numRef>
              <c:f>'Analyis 03'!$Z$5:$Z$13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6.8754774637127578E-2</c:v>
                </c:pt>
                <c:pt idx="4">
                  <c:v>4.6128500823723231E-2</c:v>
                </c:pt>
                <c:pt idx="5">
                  <c:v>2.4475524475524476E-2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C2A-468A-A7DF-17C978C5352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6"/>
        <c:overlap val="100"/>
        <c:axId val="1440560191"/>
        <c:axId val="1440562271"/>
      </c:barChart>
      <c:lineChart>
        <c:grouping val="standard"/>
        <c:varyColors val="0"/>
        <c:ser>
          <c:idx val="2"/>
          <c:order val="2"/>
          <c:tx>
            <c:strRef>
              <c:f>'Analyis 03'!$Y$4</c:f>
              <c:strCache>
                <c:ptCount val="1"/>
                <c:pt idx="0">
                  <c:v>Avg transactions per user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'Analyis 03'!$Y$5:$Y$13</c:f>
              <c:numCache>
                <c:formatCode>0.000</c:formatCode>
                <c:ptCount val="9"/>
                <c:pt idx="0">
                  <c:v>1.8966181603880503E-2</c:v>
                </c:pt>
                <c:pt idx="1">
                  <c:v>1.8966181603880503E-2</c:v>
                </c:pt>
                <c:pt idx="2">
                  <c:v>1.8966181603880503E-2</c:v>
                </c:pt>
                <c:pt idx="3">
                  <c:v>1.8966181603880503E-2</c:v>
                </c:pt>
                <c:pt idx="4">
                  <c:v>1.8966181603880503E-2</c:v>
                </c:pt>
                <c:pt idx="5">
                  <c:v>1.8966181603880503E-2</c:v>
                </c:pt>
                <c:pt idx="6">
                  <c:v>1.8966181603880503E-2</c:v>
                </c:pt>
                <c:pt idx="7">
                  <c:v>1.8966181603880503E-2</c:v>
                </c:pt>
                <c:pt idx="8">
                  <c:v>1.8966181603880503E-2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C2A-468A-A7DF-17C978C535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0560191"/>
        <c:axId val="1440562271"/>
      </c:lineChart>
      <c:catAx>
        <c:axId val="1440560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0562271"/>
        <c:crosses val="autoZero"/>
        <c:auto val="1"/>
        <c:lblAlgn val="ctr"/>
        <c:lblOffset val="100"/>
        <c:noMultiLvlLbl val="0"/>
      </c:catAx>
      <c:valAx>
        <c:axId val="1440562271"/>
        <c:scaling>
          <c:orientation val="minMax"/>
        </c:scaling>
        <c:delete val="1"/>
        <c:axPos val="l"/>
        <c:numFmt formatCode="0.000" sourceLinked="1"/>
        <c:majorTickMark val="none"/>
        <c:minorTickMark val="none"/>
        <c:tickLblPos val="nextTo"/>
        <c:crossAx val="14405601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419099</xdr:colOff>
      <xdr:row>15</xdr:row>
      <xdr:rowOff>76199</xdr:rowOff>
    </xdr:from>
    <xdr:to>
      <xdr:col>9</xdr:col>
      <xdr:colOff>809625</xdr:colOff>
      <xdr:row>35</xdr:row>
      <xdr:rowOff>47624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52E8B3-A9FE-4EAB-AE0F-7A06296D88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1347786</xdr:colOff>
      <xdr:row>15</xdr:row>
      <xdr:rowOff>95251</xdr:rowOff>
    </xdr:from>
    <xdr:to>
      <xdr:col>14</xdr:col>
      <xdr:colOff>1600200</xdr:colOff>
      <xdr:row>36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3A8C69E-4DBD-4A47-A3AD-AF2542E4D0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638174</xdr:colOff>
      <xdr:row>22</xdr:row>
      <xdr:rowOff>38100</xdr:rowOff>
    </xdr:from>
    <xdr:to>
      <xdr:col>14</xdr:col>
      <xdr:colOff>295274</xdr:colOff>
      <xdr:row>35</xdr:row>
      <xdr:rowOff>104775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A100433-4EA8-4781-AD86-E611D5C915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638175</xdr:colOff>
      <xdr:row>33</xdr:row>
      <xdr:rowOff>119062</xdr:rowOff>
    </xdr:from>
    <xdr:to>
      <xdr:col>14</xdr:col>
      <xdr:colOff>304800</xdr:colOff>
      <xdr:row>47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23034D-0233-4497-B931-CE64C5D6F8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638174</xdr:colOff>
      <xdr:row>16</xdr:row>
      <xdr:rowOff>85725</xdr:rowOff>
    </xdr:from>
    <xdr:to>
      <xdr:col>9</xdr:col>
      <xdr:colOff>466725</xdr:colOff>
      <xdr:row>29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89D1EB-0D1E-44F3-8069-2591C26D75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628651</xdr:colOff>
      <xdr:row>14</xdr:row>
      <xdr:rowOff>114300</xdr:rowOff>
    </xdr:from>
    <xdr:to>
      <xdr:col>25</xdr:col>
      <xdr:colOff>409575</xdr:colOff>
      <xdr:row>27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30BBBC6-2D94-4D92-847D-934273FB9F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istrator" refreshedDate="45424.62224675926" createdVersion="7" refreshedVersion="7" minRefreshableVersion="3" recordCount="30" xr:uid="{1B0E1982-B4FD-4AB6-8511-008CDA4013E9}">
  <cacheSource type="worksheet">
    <worksheetSource name="cleaned_Customore_traffic"/>
  </cacheSource>
  <cacheFields count="17">
    <cacheField name="Medium" numFmtId="0">
      <sharedItems count="10">
        <s v="cpc"/>
        <s v="social"/>
        <s v="(none)"/>
        <s v="referral"/>
        <s v="zalo"/>
        <s v="(not set)"/>
        <s v="email"/>
        <s v="organic"/>
        <s v="local_display"/>
        <s v="Unknown" u="1"/>
      </sharedItems>
    </cacheField>
    <cacheField name="Source" numFmtId="0">
      <sharedItems count="28">
        <s v="google"/>
        <s v="youtube"/>
        <s v="(direct)"/>
        <s v="facebook"/>
        <s v="youtube.com"/>
        <s v="m.facebook.com"/>
        <s v="l.facebook.com"/>
        <s v="zalo"/>
        <s v="facebook.com"/>
        <s v="googleapis.com"/>
        <s v="instagram"/>
        <s v="newsletter"/>
        <s v="yahoo"/>
        <s v="bing"/>
        <s v="vn.search.yahoo.com"/>
        <s v="lm.facebook.com"/>
        <s v="l.messenger.com"/>
        <s v="123.20.207.23"/>
        <s v="duckduckgo"/>
        <s v="ecosia.org"/>
        <s v="linhkiendoc.com"/>
        <s v="tinhte.vn"/>
        <s v="l.workplace.com"/>
        <s v="vnexpress.net"/>
        <s v="googleweblight.com"/>
        <s v="news.zing.vn"/>
        <s v="getpocket.com"/>
        <s v="Unknown" u="1"/>
      </sharedItems>
    </cacheField>
    <cacheField name="Users" numFmtId="0">
      <sharedItems containsSemiMixedTypes="0" containsString="0" containsNumber="1" containsInteger="1" minValue="4" maxValue="407950"/>
    </cacheField>
    <cacheField name="New Users" numFmtId="0">
      <sharedItems containsSemiMixedTypes="0" containsString="0" containsNumber="1" containsInteger="1" minValue="0" maxValue="344502"/>
    </cacheField>
    <cacheField name="New Users Pct" numFmtId="10">
      <sharedItems containsSemiMixedTypes="0" containsString="0" containsNumber="1" minValue="0" maxValue="0.93083074257961695"/>
    </cacheField>
    <cacheField name="Sessions" numFmtId="0">
      <sharedItems containsSemiMixedTypes="0" containsString="0" containsNumber="1" containsInteger="1" minValue="8" maxValue="723208"/>
    </cacheField>
    <cacheField name="Sessions per User" numFmtId="2">
      <sharedItems containsSemiMixedTypes="0" containsString="0" containsNumber="1" minValue="1.1586776859504133" maxValue="9.545454545454545"/>
    </cacheField>
    <cacheField name="Pages / Session" numFmtId="0">
      <sharedItems containsSemiMixedTypes="0" containsString="0" containsNumber="1" minValue="1.85" maxValue="7.88"/>
    </cacheField>
    <cacheField name="Avg. Session Duration" numFmtId="0">
      <sharedItems containsSemiMixedTypes="0" containsString="0" containsNumber="1" minValue="68.36" maxValue="736.73"/>
    </cacheField>
    <cacheField name="Bounce Rate" numFmtId="0">
      <sharedItems containsSemiMixedTypes="0" containsString="0" containsNumber="1" minValue="0.25" maxValue="0.84809999999999997"/>
    </cacheField>
    <cacheField name="Bounce Rate % (float)" numFmtId="0">
      <sharedItems containsSemiMixedTypes="0" containsString="0" containsNumber="1" minValue="25" maxValue="84.8"/>
    </cacheField>
    <cacheField name="Ecommerce Conversion Rate" numFmtId="10">
      <sharedItems containsSemiMixedTypes="0" containsString="0" containsNumber="1" minValue="1.8E-3" maxValue="0.125"/>
    </cacheField>
    <cacheField name="Ecommerce Conversion Rate % (float)" numFmtId="0">
      <sharedItems containsSemiMixedTypes="0" containsString="0" containsNumber="1" minValue="0.18" maxValue="12.5"/>
    </cacheField>
    <cacheField name="Transactions" numFmtId="0">
      <sharedItems containsSemiMixedTypes="0" containsString="0" containsNumber="1" containsInteger="1" minValue="1" maxValue="6566"/>
    </cacheField>
    <cacheField name="Revenue per Transaction" numFmtId="0">
      <sharedItems containsSemiMixedTypes="0" containsString="0" containsNumber="1" minValue="157007.0122" maxValue="3055598.0060000001"/>
    </cacheField>
    <cacheField name="Revenue" numFmtId="0">
      <sharedItems containsSemiMixedTypes="0" containsString="0" containsNumber="1" minValue="157007.0122" maxValue="6656088124"/>
    </cacheField>
    <cacheField name="Column1" numFmtId="0">
      <sharedItems containsSemiMixedTypes="0" containsString="0" containsNumber="1" minValue="2934.5239396694215" maxValue="460364.4519411764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x v="0"/>
    <x v="0"/>
    <n v="407950"/>
    <n v="344502"/>
    <n v="0.844471136168648"/>
    <n v="723208"/>
    <n v="1.7727858806226253"/>
    <n v="3.56"/>
    <n v="176.03"/>
    <n v="0.62190000000000001"/>
    <n v="62.2"/>
    <n v="9.1000000000000004E-3"/>
    <n v="0.91"/>
    <n v="6566"/>
    <n v="1013720.3965884862"/>
    <n v="6656088124"/>
    <n v="16315.940982963599"/>
  </r>
  <r>
    <x v="1"/>
    <x v="1"/>
    <n v="77785"/>
    <n v="55537"/>
    <n v="0.71398084463585498"/>
    <n v="163447"/>
    <n v="2.1012663109854084"/>
    <n v="2.2400000000000002"/>
    <n v="89.94"/>
    <n v="0.78810000000000002"/>
    <n v="78.8"/>
    <n v="5.8999999999999999E-3"/>
    <n v="0.59"/>
    <n v="957"/>
    <n v="880781.54231974925"/>
    <n v="842907936"/>
    <n v="10836.381513145208"/>
  </r>
  <r>
    <x v="2"/>
    <x v="2"/>
    <n v="64653"/>
    <n v="60181"/>
    <n v="0.93083074257961695"/>
    <n v="108534"/>
    <n v="1.6787156048443228"/>
    <n v="4.12"/>
    <n v="200.43"/>
    <n v="0.55330000000000001"/>
    <n v="55.34"/>
    <n v="9.7000000000000003E-3"/>
    <n v="0.97"/>
    <n v="1048"/>
    <n v="993178.86164122133"/>
    <n v="1040851447"/>
    <n v="16099.04330812182"/>
  </r>
  <r>
    <x v="1"/>
    <x v="3"/>
    <n v="48721"/>
    <n v="32781"/>
    <n v="0.67283101742575102"/>
    <n v="176662"/>
    <n v="3.6259928983395251"/>
    <n v="1.86"/>
    <n v="73.209999999999994"/>
    <n v="0.84399999999999997"/>
    <n v="84.4"/>
    <n v="2.8E-3"/>
    <n v="0.28000000000000003"/>
    <n v="500"/>
    <n v="1068971.3726000001"/>
    <n v="534485686.30000001"/>
    <n v="10970.334892551467"/>
  </r>
  <r>
    <x v="3"/>
    <x v="4"/>
    <n v="27718"/>
    <n v="17774"/>
    <n v="0.641243956995454"/>
    <n v="42464"/>
    <n v="1.5320008658633379"/>
    <n v="2.98"/>
    <n v="148.44"/>
    <n v="0.63919999999999999"/>
    <n v="63.9"/>
    <n v="1.2E-2"/>
    <n v="1.2"/>
    <n v="508"/>
    <n v="792405.34409448819"/>
    <n v="402541914.80000001"/>
    <n v="14522.761916444188"/>
  </r>
  <r>
    <x v="3"/>
    <x v="5"/>
    <n v="14373"/>
    <n v="10110"/>
    <n v="0.70340221248173695"/>
    <n v="17631"/>
    <n v="1.226675015654352"/>
    <n v="2.2400000000000002"/>
    <n v="87.39"/>
    <n v="0.69969999999999999"/>
    <n v="70"/>
    <n v="7.1999999999999998E-3"/>
    <n v="0.72"/>
    <n v="127"/>
    <n v="899124.28661417332"/>
    <n v="114188784.40000001"/>
    <n v="7944.6729562373903"/>
  </r>
  <r>
    <x v="3"/>
    <x v="6"/>
    <n v="3661"/>
    <n v="1712"/>
    <n v="0.467631794591642"/>
    <n v="7144"/>
    <n v="1.9513794045342803"/>
    <n v="6.87"/>
    <n v="736.73"/>
    <n v="0.3705"/>
    <n v="37.06"/>
    <n v="1.44E-2"/>
    <n v="1.44"/>
    <n v="103"/>
    <n v="1464093.6126213591"/>
    <n v="150801642.09999999"/>
    <n v="41191.379978148048"/>
  </r>
  <r>
    <x v="4"/>
    <x v="7"/>
    <n v="2782"/>
    <n v="2400"/>
    <n v="0.86268871315600304"/>
    <n v="4029"/>
    <n v="1.4482386772106399"/>
    <n v="2.5299999999999998"/>
    <n v="147.25"/>
    <n v="0.66839999999999999"/>
    <n v="66.8"/>
    <n v="1.0699999999999999E-2"/>
    <n v="1.07"/>
    <n v="43"/>
    <n v="868088.68069767451"/>
    <n v="37327813.270000003"/>
    <n v="13417.617997843279"/>
  </r>
  <r>
    <x v="5"/>
    <x v="1"/>
    <n v="1741"/>
    <n v="875"/>
    <n v="0.50258472142446897"/>
    <n v="2311"/>
    <n v="1.3273980470993683"/>
    <n v="2.08"/>
    <n v="68.36"/>
    <n v="0.79449999999999998"/>
    <n v="79.44"/>
    <n v="3.0000000000000001E-3"/>
    <n v="0.3"/>
    <n v="7"/>
    <n v="1323344.8167142856"/>
    <n v="9263413.7170000002"/>
    <n v="5320.7430884549112"/>
  </r>
  <r>
    <x v="3"/>
    <x v="8"/>
    <n v="1594"/>
    <n v="694"/>
    <n v="0.43538268506900901"/>
    <n v="2557"/>
    <n v="1.6041405269761606"/>
    <n v="4.67"/>
    <n v="288.27"/>
    <n v="0.49590000000000001"/>
    <n v="49.6"/>
    <n v="1.1299999999999999E-2"/>
    <n v="1.1299999999999999"/>
    <n v="29"/>
    <n v="721774.14517241379"/>
    <n v="20931450.210000001"/>
    <n v="13131.399127979925"/>
  </r>
  <r>
    <x v="3"/>
    <x v="9"/>
    <n v="1411"/>
    <n v="742"/>
    <n v="0.52586817859673995"/>
    <n v="2823"/>
    <n v="2.0007087172218285"/>
    <n v="3.17"/>
    <n v="145.96"/>
    <n v="0.68259999999999998"/>
    <n v="68.25"/>
    <n v="1.8E-3"/>
    <n v="0.18"/>
    <n v="5"/>
    <n v="2304138.29"/>
    <n v="11520691.449999999"/>
    <n v="8164.9124379872428"/>
  </r>
  <r>
    <x v="1"/>
    <x v="10"/>
    <n v="1210"/>
    <n v="336"/>
    <n v="0.27768595041322303"/>
    <n v="1402"/>
    <n v="1.1586776859504133"/>
    <n v="1.85"/>
    <n v="75.77"/>
    <n v="0.84809999999999997"/>
    <n v="84.8"/>
    <n v="2.8999999999999998E-3"/>
    <n v="0.28999999999999998"/>
    <n v="4"/>
    <n v="887693.49175000004"/>
    <n v="3550773.9670000002"/>
    <n v="2934.5239396694215"/>
  </r>
  <r>
    <x v="6"/>
    <x v="11"/>
    <n v="781"/>
    <n v="393"/>
    <n v="0.50320102432778502"/>
    <n v="2168"/>
    <n v="2.7759282970550578"/>
    <n v="5.88"/>
    <n v="332"/>
    <n v="0.40450000000000003"/>
    <n v="40.44"/>
    <n v="2.81E-2"/>
    <n v="2.81"/>
    <n v="61"/>
    <n v="1621488.433114754"/>
    <n v="98910794.420000002"/>
    <n v="126646.34368758003"/>
  </r>
  <r>
    <x v="7"/>
    <x v="12"/>
    <n v="451"/>
    <n v="367"/>
    <n v="0.81374722838137503"/>
    <n v="629"/>
    <n v="1.3946784922394679"/>
    <n v="4.3600000000000003"/>
    <n v="244.82"/>
    <n v="0.54049999999999998"/>
    <n v="54.06"/>
    <n v="2.23E-2"/>
    <n v="2.23"/>
    <n v="14"/>
    <n v="696183.75735714287"/>
    <n v="9746572.6030000001"/>
    <n v="21611.025727272729"/>
  </r>
  <r>
    <x v="7"/>
    <x v="13"/>
    <n v="336"/>
    <n v="277"/>
    <n v="0.82440476190476197"/>
    <n v="520"/>
    <n v="1.5476190476190477"/>
    <n v="5.15"/>
    <n v="268.02"/>
    <n v="0.51349999999999996"/>
    <n v="51.34"/>
    <n v="9.5999999999999992E-3"/>
    <n v="0.96"/>
    <n v="5"/>
    <n v="1371999.737"/>
    <n v="6859998.6849999996"/>
    <n v="20416.66275297619"/>
  </r>
  <r>
    <x v="6"/>
    <x v="11"/>
    <n v="300"/>
    <n v="171"/>
    <n v="0.56999999999999995"/>
    <n v="662"/>
    <n v="2.2066666666666666"/>
    <n v="5.34"/>
    <n v="282.29000000000002"/>
    <n v="0.44409999999999999"/>
    <n v="44.4"/>
    <n v="3.32E-2"/>
    <n v="3.32"/>
    <n v="22"/>
    <n v="760440.95545454544"/>
    <n v="16729701.02"/>
    <n v="55765.670066666666"/>
  </r>
  <r>
    <x v="8"/>
    <x v="14"/>
    <n v="231"/>
    <n v="190"/>
    <n v="0.82251082251082197"/>
    <n v="327"/>
    <n v="1.4155844155844155"/>
    <n v="4.66"/>
    <n v="249.28"/>
    <n v="0.52290000000000003"/>
    <n v="52.28"/>
    <n v="9.1999999999999998E-3"/>
    <n v="0.92"/>
    <n v="3"/>
    <n v="1806385.8039999998"/>
    <n v="5419157.4119999995"/>
    <n v="23459.555896103895"/>
  </r>
  <r>
    <x v="6"/>
    <x v="11"/>
    <n v="228"/>
    <n v="108"/>
    <n v="0.47368421052631599"/>
    <n v="517"/>
    <n v="2.2675438596491229"/>
    <n v="5.67"/>
    <n v="268.31"/>
    <n v="0.4642"/>
    <n v="46.4"/>
    <n v="1.35E-2"/>
    <n v="1.35"/>
    <n v="7"/>
    <n v="364049.22599999997"/>
    <n v="2548344.5819999999"/>
    <n v="11176.949921052632"/>
  </r>
  <r>
    <x v="3"/>
    <x v="15"/>
    <n v="147"/>
    <n v="44"/>
    <n v="0.29931972789115602"/>
    <n v="248"/>
    <n v="1.6870748299319729"/>
    <n v="5.03"/>
    <n v="267.20999999999998"/>
    <n v="0.4194"/>
    <n v="41.94"/>
    <n v="1.61E-2"/>
    <n v="1.61"/>
    <n v="4"/>
    <n v="531408.34875"/>
    <n v="2125633.395"/>
    <n v="14460.091122448979"/>
  </r>
  <r>
    <x v="8"/>
    <x v="16"/>
    <n v="142"/>
    <n v="57"/>
    <n v="0.40140845070422498"/>
    <n v="264"/>
    <n v="1.8591549295774648"/>
    <n v="4.9800000000000004"/>
    <n v="298.10000000000002"/>
    <n v="0.43180000000000002"/>
    <n v="43.2"/>
    <n v="3.7900000000000003E-2"/>
    <n v="3.79"/>
    <n v="10"/>
    <n v="1230572.6510000001"/>
    <n v="12305726.51"/>
    <n v="86660.045845070417"/>
  </r>
  <r>
    <x v="8"/>
    <x v="17"/>
    <n v="75"/>
    <n v="30"/>
    <n v="0.4"/>
    <n v="243"/>
    <n v="3.24"/>
    <n v="6.46"/>
    <n v="306.95999999999998"/>
    <n v="0.31280000000000002"/>
    <n v="31.28"/>
    <n v="1.23E-2"/>
    <n v="1.23"/>
    <n v="3"/>
    <n v="1525786.0923333333"/>
    <n v="4577358.2769999998"/>
    <n v="61031.443693333327"/>
  </r>
  <r>
    <x v="7"/>
    <x v="18"/>
    <n v="71"/>
    <n v="56"/>
    <n v="0.78873239436619702"/>
    <n v="98"/>
    <n v="1.380281690140845"/>
    <n v="4.88"/>
    <n v="226.42"/>
    <n v="0.59179999999999999"/>
    <n v="59.2"/>
    <n v="2.0400000000000001E-2"/>
    <n v="2.04"/>
    <n v="2"/>
    <n v="797112.52300000004"/>
    <n v="1594225.0460000001"/>
    <n v="22453.873887323945"/>
  </r>
  <r>
    <x v="8"/>
    <x v="19"/>
    <n v="53"/>
    <n v="45"/>
    <n v="0.84905660377358505"/>
    <n v="74"/>
    <n v="1.3962264150943395"/>
    <n v="4.62"/>
    <n v="190.45"/>
    <n v="0.43240000000000001"/>
    <n v="43.25"/>
    <n v="1.35E-2"/>
    <n v="1.35"/>
    <n v="1"/>
    <n v="458943.57400000002"/>
    <n v="458943.57400000002"/>
    <n v="8659.3127169811323"/>
  </r>
  <r>
    <x v="8"/>
    <x v="20"/>
    <n v="48"/>
    <n v="12"/>
    <n v="0.25"/>
    <n v="83"/>
    <n v="1.7291666666666667"/>
    <n v="4.0999999999999996"/>
    <n v="172.34"/>
    <n v="0.66269999999999996"/>
    <n v="66.25"/>
    <n v="2.41E-2"/>
    <n v="2.41"/>
    <n v="2"/>
    <n v="3055598.0060000001"/>
    <n v="6111196.0120000001"/>
    <n v="127316.58358333334"/>
  </r>
  <r>
    <x v="8"/>
    <x v="21"/>
    <n v="21"/>
    <n v="6"/>
    <n v="0.28571428571428598"/>
    <n v="66"/>
    <n v="3.1428571428571428"/>
    <n v="5.85"/>
    <n v="386.74"/>
    <n v="0.31819999999999998"/>
    <n v="31.81"/>
    <n v="1.52E-2"/>
    <n v="1.52"/>
    <n v="1"/>
    <n v="1195668.7849999999"/>
    <n v="1195668.7849999999"/>
    <n v="56936.608809523808"/>
  </r>
  <r>
    <x v="8"/>
    <x v="22"/>
    <n v="17"/>
    <n v="10"/>
    <n v="0.58823529411764697"/>
    <n v="31"/>
    <n v="1.8235294117647058"/>
    <n v="3.03"/>
    <n v="313.26"/>
    <n v="0.6129"/>
    <n v="61.28"/>
    <n v="9.6799999999999997E-2"/>
    <n v="9.68"/>
    <n v="3"/>
    <n v="2608731.8943333332"/>
    <n v="7826195.6830000002"/>
    <n v="460364.45194117649"/>
  </r>
  <r>
    <x v="8"/>
    <x v="23"/>
    <n v="11"/>
    <n v="0"/>
    <n v="0"/>
    <n v="105"/>
    <n v="9.545454545454545"/>
    <n v="5.73"/>
    <n v="224.71"/>
    <n v="0.31430000000000002"/>
    <n v="31.44"/>
    <n v="2.86E-2"/>
    <n v="2.86"/>
    <n v="3"/>
    <n v="1413063.1093333333"/>
    <n v="4239189.3279999997"/>
    <n v="385380.848"/>
  </r>
  <r>
    <x v="3"/>
    <x v="24"/>
    <n v="7"/>
    <n v="6"/>
    <n v="0.85714285714285698"/>
    <n v="9"/>
    <n v="1.2857142857142858"/>
    <n v="5"/>
    <n v="213"/>
    <n v="0.33329999999999999"/>
    <n v="33.340000000000003"/>
    <n v="0.1111"/>
    <n v="11.11"/>
    <n v="1"/>
    <n v="157007.0122"/>
    <n v="157007.0122"/>
    <n v="22429.573171428572"/>
  </r>
  <r>
    <x v="8"/>
    <x v="25"/>
    <n v="5"/>
    <n v="0"/>
    <n v="0"/>
    <n v="14"/>
    <n v="2.8"/>
    <n v="3.71"/>
    <n v="161"/>
    <n v="0.57140000000000002"/>
    <n v="57.12"/>
    <n v="7.1400000000000005E-2"/>
    <n v="7.14"/>
    <n v="1"/>
    <n v="567640.73629999999"/>
    <n v="567640.73629999999"/>
    <n v="113528.14726"/>
  </r>
  <r>
    <x v="8"/>
    <x v="26"/>
    <n v="4"/>
    <n v="0"/>
    <n v="0"/>
    <n v="8"/>
    <n v="2"/>
    <n v="7.88"/>
    <n v="138.13"/>
    <n v="0.25"/>
    <n v="25"/>
    <n v="0.125"/>
    <n v="12.5"/>
    <n v="1"/>
    <n v="640105.5111"/>
    <n v="640105.5111"/>
    <n v="160026.37777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1476AB-0418-4716-A16F-0D20A70CFBDB}" name="PivotTable3" cacheId="2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Source">
  <location ref="Q4:R14" firstHeaderRow="1" firstDataRow="1" firstDataCol="1"/>
  <pivotFields count="17">
    <pivotField axis="axisRow" showAll="0" sortType="descending">
      <items count="11">
        <item x="2"/>
        <item x="5"/>
        <item x="0"/>
        <item x="6"/>
        <item x="8"/>
        <item x="7"/>
        <item x="3"/>
        <item x="1"/>
        <item m="1" x="9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numFmtId="10" showAll="0"/>
    <pivotField showAll="0"/>
    <pivotField numFmtId="2"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0"/>
  </rowFields>
  <rowItems count="10">
    <i>
      <x v="2"/>
    </i>
    <i>
      <x v="7"/>
    </i>
    <i>
      <x/>
    </i>
    <i>
      <x v="6"/>
    </i>
    <i>
      <x v="3"/>
    </i>
    <i>
      <x v="4"/>
    </i>
    <i>
      <x v="9"/>
    </i>
    <i>
      <x v="5"/>
    </i>
    <i>
      <x v="1"/>
    </i>
    <i t="grand">
      <x/>
    </i>
  </rowItems>
  <colItems count="1">
    <i/>
  </colItems>
  <dataFields count="1">
    <dataField name="Sum of Revenue" fld="15" baseField="0" baseItem="0"/>
  </dataFields>
  <pivotTableStyleInfo name="PivotStyleLight2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E841B4-8870-436B-ACAB-8973744FD0C4}" name="PivotTable2" cacheId="2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R4:T14" firstHeaderRow="0" firstDataRow="1" firstDataCol="1"/>
  <pivotFields count="17">
    <pivotField axis="axisRow" showAll="0">
      <items count="11">
        <item x="2"/>
        <item x="5"/>
        <item x="0"/>
        <item x="6"/>
        <item x="8"/>
        <item x="7"/>
        <item x="3"/>
        <item x="1"/>
        <item m="1" x="9"/>
        <item x="4"/>
        <item t="default"/>
      </items>
    </pivotField>
    <pivotField showAll="0"/>
    <pivotField dataField="1" showAll="0"/>
    <pivotField showAll="0"/>
    <pivotField numFmtId="10" showAll="0"/>
    <pivotField showAll="0"/>
    <pivotField numFmtId="2" showAll="0"/>
    <pivotField showAll="0"/>
    <pivotField showAll="0"/>
    <pivotField showAll="0"/>
    <pivotField showAll="0"/>
    <pivotField numFmtId="10" showAll="0"/>
    <pivotField showAll="0"/>
    <pivotField dataField="1" showAll="0"/>
    <pivotField showAll="0"/>
    <pivotField showAll="0"/>
    <pivotField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ransactions" fld="13" baseField="0" baseItem="0"/>
    <dataField name="Sum of Users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003E6D-D5EE-4D27-AE83-DFD699A28517}" name="PivotTable1" cacheId="22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outline="1" outlineData="1" multipleFieldFilters="0" rowHeaderCaption="Channels / Sources">
  <location ref="A3:B21" firstHeaderRow="1" firstDataRow="1" firstDataCol="1"/>
  <pivotFields count="17">
    <pivotField axis="axisRow" showAll="0" measureFilter="1" sortType="descending">
      <items count="11">
        <item x="2"/>
        <item x="5"/>
        <item x="0"/>
        <item x="6"/>
        <item x="8"/>
        <item x="7"/>
        <item x="3"/>
        <item x="1"/>
        <item m="1" x="9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 sortType="descending">
      <items count="29">
        <item x="2"/>
        <item x="17"/>
        <item x="13"/>
        <item x="18"/>
        <item x="19"/>
        <item x="3"/>
        <item x="8"/>
        <item x="26"/>
        <item x="0"/>
        <item x="9"/>
        <item x="24"/>
        <item x="10"/>
        <item x="6"/>
        <item x="16"/>
        <item x="22"/>
        <item x="20"/>
        <item x="15"/>
        <item x="5"/>
        <item x="25"/>
        <item x="11"/>
        <item x="21"/>
        <item m="1" x="27"/>
        <item x="14"/>
        <item x="23"/>
        <item x="12"/>
        <item x="1"/>
        <item x="4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numFmtId="10" showAll="0"/>
    <pivotField showAll="0"/>
    <pivotField numFmtId="2"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2">
    <field x="0"/>
    <field x="1"/>
  </rowFields>
  <rowItems count="18">
    <i>
      <x v="2"/>
    </i>
    <i r="1">
      <x v="8"/>
    </i>
    <i>
      <x v="7"/>
    </i>
    <i r="1">
      <x v="25"/>
    </i>
    <i r="1">
      <x v="5"/>
    </i>
    <i r="1">
      <x v="11"/>
    </i>
    <i>
      <x/>
    </i>
    <i r="1">
      <x/>
    </i>
    <i>
      <x v="6"/>
    </i>
    <i r="1">
      <x v="26"/>
    </i>
    <i r="1">
      <x v="12"/>
    </i>
    <i r="1">
      <x v="17"/>
    </i>
    <i r="1">
      <x v="6"/>
    </i>
    <i r="1">
      <x v="9"/>
    </i>
    <i r="1">
      <x v="16"/>
    </i>
    <i r="1">
      <x v="10"/>
    </i>
    <i>
      <x v="3"/>
    </i>
    <i r="1">
      <x v="19"/>
    </i>
  </rowItems>
  <colItems count="1">
    <i/>
  </colItems>
  <dataFields count="1">
    <dataField name="Total Revenue" fld="15" baseField="0" baseItem="8" numFmtId="165"/>
  </dataFields>
  <pivotTableStyleInfo name="PivotStyleMedium14" showRowHeaders="1" showColHeaders="1" showRowStripes="0" showColStripes="0" showLastColumn="1"/>
  <filters count="1">
    <filter fld="0" type="count" evalOrder="-1" id="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247B9E-4030-45B6-9D13-D4DABCE41B66}" name="PivotTable9" cacheId="2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5" rowHeaderCaption="Channel">
  <location ref="H3:I13" firstHeaderRow="1" firstDataRow="1" firstDataCol="1"/>
  <pivotFields count="17">
    <pivotField axis="axisRow" showAll="0" sortType="ascending">
      <items count="11">
        <item x="2"/>
        <item x="5"/>
        <item x="0"/>
        <item x="6"/>
        <item x="8"/>
        <item x="7"/>
        <item x="3"/>
        <item x="1"/>
        <item m="1" x="9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numFmtId="10" showAll="0"/>
    <pivotField showAll="0"/>
    <pivotField numFmtId="2"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0">
    <i>
      <x v="3"/>
    </i>
    <i>
      <x v="4"/>
    </i>
    <i>
      <x v="6"/>
    </i>
    <i>
      <x v="5"/>
    </i>
    <i>
      <x/>
    </i>
    <i>
      <x v="2"/>
    </i>
    <i>
      <x v="9"/>
    </i>
    <i>
      <x v="1"/>
    </i>
    <i>
      <x v="7"/>
    </i>
    <i t="grand">
      <x/>
    </i>
  </rowItems>
  <colItems count="1">
    <i/>
  </colItems>
  <dataFields count="1">
    <dataField name=" Bounce Rate" fld="9" subtotal="average" baseField="0" baseItem="7" numFmtId="1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2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B7B639-3731-4933-8830-9423FEE4B5C9}" name="PivotTable2" cacheId="2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Source">
  <location ref="E3:F9" firstHeaderRow="1" firstDataRow="1" firstDataCol="1"/>
  <pivotFields count="17">
    <pivotField showAll="0"/>
    <pivotField axis="axisRow" showAll="0" measureFilter="1" sortType="descending">
      <items count="29">
        <item x="2"/>
        <item x="17"/>
        <item x="13"/>
        <item x="18"/>
        <item x="19"/>
        <item x="3"/>
        <item x="8"/>
        <item x="26"/>
        <item x="0"/>
        <item x="9"/>
        <item x="24"/>
        <item x="10"/>
        <item x="6"/>
        <item x="16"/>
        <item x="22"/>
        <item x="20"/>
        <item x="15"/>
        <item x="5"/>
        <item x="25"/>
        <item x="11"/>
        <item x="21"/>
        <item m="1" x="27"/>
        <item x="14"/>
        <item x="23"/>
        <item x="12"/>
        <item x="1"/>
        <item x="4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numFmtId="10" showAll="0"/>
    <pivotField showAll="0"/>
    <pivotField numFmtId="2"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</pivotFields>
  <rowFields count="1">
    <field x="1"/>
  </rowFields>
  <rowItems count="6">
    <i>
      <x v="8"/>
    </i>
    <i>
      <x/>
    </i>
    <i>
      <x v="25"/>
    </i>
    <i>
      <x v="26"/>
    </i>
    <i>
      <x v="5"/>
    </i>
    <i t="grand">
      <x/>
    </i>
  </rowItems>
  <colItems count="1">
    <i/>
  </colItems>
  <dataFields count="1">
    <dataField name="Sum of Transactions" fld="13" baseField="0" baseItem="0"/>
  </dataFields>
  <pivotTableStyleInfo name="PivotStyleLight21" showRowHeaders="1" showColHeaders="1" showRowStripes="0" showColStripes="0" showLastColumn="1"/>
  <filters count="1">
    <filter fld="1" type="count" evalOrder="-1" id="3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FFFA8A-7CD9-4910-873C-D88829D3FD20}" name="PivotTable10" cacheId="2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5">
  <location ref="A4:C15" firstHeaderRow="0" firstDataRow="1" firstDataCol="1"/>
  <pivotFields count="17">
    <pivotField showAll="0"/>
    <pivotField axis="axisRow" showAll="0" measureFilter="1" sortType="descending">
      <items count="29">
        <item x="2"/>
        <item x="17"/>
        <item x="13"/>
        <item x="18"/>
        <item x="19"/>
        <item x="3"/>
        <item x="8"/>
        <item x="26"/>
        <item x="0"/>
        <item x="9"/>
        <item x="24"/>
        <item x="10"/>
        <item x="6"/>
        <item x="16"/>
        <item x="22"/>
        <item x="20"/>
        <item x="15"/>
        <item x="5"/>
        <item x="25"/>
        <item x="11"/>
        <item x="21"/>
        <item m="1" x="27"/>
        <item x="14"/>
        <item x="23"/>
        <item x="12"/>
        <item x="1"/>
        <item x="4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dataField="1" showAll="0"/>
    <pivotField numFmtId="10" showAll="0"/>
    <pivotField showAll="0"/>
    <pivotField numFmtId="2" showAll="0"/>
    <pivotField showAll="0"/>
    <pivotField showAll="0"/>
    <pivotField showAll="0"/>
    <pivotField showAll="0"/>
    <pivotField numFmtId="10" showAll="0"/>
    <pivotField showAll="0"/>
    <pivotField showAll="0"/>
    <pivotField showAll="0"/>
    <pivotField showAll="0"/>
    <pivotField showAll="0"/>
  </pivotFields>
  <rowFields count="1">
    <field x="1"/>
  </rowFields>
  <rowItems count="11">
    <i>
      <x v="8"/>
    </i>
    <i>
      <x v="25"/>
    </i>
    <i>
      <x/>
    </i>
    <i>
      <x v="5"/>
    </i>
    <i>
      <x v="26"/>
    </i>
    <i>
      <x v="17"/>
    </i>
    <i>
      <x v="12"/>
    </i>
    <i>
      <x v="27"/>
    </i>
    <i>
      <x v="6"/>
    </i>
    <i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Users" fld="2" baseField="0" baseItem="0"/>
    <dataField name="Sum of New Users" fld="3" baseField="0" baseItem="0"/>
  </dataFields>
  <chartFormats count="3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">
      <pivotArea type="data" outline="0" fieldPosition="0">
        <references count="2">
          <reference field="4294967294" count="1" selected="0">
            <x v="1"/>
          </reference>
          <reference field="1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count" evalOrder="-1" id="2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8D43C5-B076-4AEC-B837-4A09EEEB2A86}" name="PivotTable4" cacheId="2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6">
  <location ref="AB4:AC32" firstHeaderRow="1" firstDataRow="1" firstDataCol="1"/>
  <pivotFields count="17">
    <pivotField showAll="0"/>
    <pivotField axis="axisRow" showAll="0">
      <items count="29">
        <item x="2"/>
        <item x="17"/>
        <item x="13"/>
        <item x="18"/>
        <item x="19"/>
        <item x="3"/>
        <item x="8"/>
        <item x="26"/>
        <item x="0"/>
        <item x="9"/>
        <item x="24"/>
        <item x="10"/>
        <item x="6"/>
        <item x="16"/>
        <item x="22"/>
        <item x="20"/>
        <item x="15"/>
        <item x="5"/>
        <item x="25"/>
        <item x="11"/>
        <item x="21"/>
        <item m="1" x="27"/>
        <item x="14"/>
        <item x="23"/>
        <item x="12"/>
        <item x="1"/>
        <item x="4"/>
        <item x="7"/>
        <item t="default"/>
      </items>
    </pivotField>
    <pivotField showAll="0"/>
    <pivotField showAll="0"/>
    <pivotField numFmtId="10" showAll="0"/>
    <pivotField showAll="0"/>
    <pivotField numFmtId="2" showAll="0"/>
    <pivotField showAll="0"/>
    <pivotField showAll="0"/>
    <pivotField showAll="0"/>
    <pivotField showAll="0"/>
    <pivotField numFmtId="10" showAll="0"/>
    <pivotField showAll="0"/>
    <pivotField showAll="0"/>
    <pivotField showAll="0"/>
    <pivotField showAll="0"/>
    <pivotField dataField="1" showAll="0"/>
  </pivotFields>
  <rowFields count="1">
    <field x="1"/>
  </rowFields>
  <rowItems count="2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2"/>
    </i>
    <i>
      <x v="23"/>
    </i>
    <i>
      <x v="24"/>
    </i>
    <i>
      <x v="25"/>
    </i>
    <i>
      <x v="26"/>
    </i>
    <i>
      <x v="27"/>
    </i>
    <i t="grand">
      <x/>
    </i>
  </rowItems>
  <colItems count="1">
    <i/>
  </colItems>
  <dataFields count="1">
    <dataField name="Revenue per user" fld="16" baseField="1" baseItem="8" numFmtId="167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11FA2C-499D-4700-AB58-E0C65A81DD27}" name="PivotTable13" cacheId="2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6">
  <location ref="P4:R15" firstHeaderRow="0" firstDataRow="1" firstDataCol="1"/>
  <pivotFields count="17">
    <pivotField showAll="0"/>
    <pivotField axis="axisRow" showAll="0" measureFilter="1" sortType="descending">
      <items count="29">
        <item x="2"/>
        <item x="17"/>
        <item x="13"/>
        <item x="18"/>
        <item x="19"/>
        <item x="3"/>
        <item x="8"/>
        <item x="26"/>
        <item x="0"/>
        <item x="9"/>
        <item x="24"/>
        <item x="10"/>
        <item x="6"/>
        <item x="16"/>
        <item x="22"/>
        <item x="20"/>
        <item x="15"/>
        <item x="5"/>
        <item x="25"/>
        <item x="11"/>
        <item x="21"/>
        <item m="1" x="27"/>
        <item x="14"/>
        <item x="23"/>
        <item x="12"/>
        <item x="1"/>
        <item x="4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showAll="0"/>
    <pivotField numFmtId="10" showAll="0"/>
    <pivotField showAll="0"/>
    <pivotField numFmtId="2" showAll="0"/>
    <pivotField showAll="0"/>
    <pivotField showAll="0"/>
    <pivotField showAll="0"/>
    <pivotField showAll="0"/>
    <pivotField numFmtId="10" showAll="0"/>
    <pivotField showAll="0"/>
    <pivotField showAll="0"/>
    <pivotField showAll="0"/>
    <pivotField dataField="1" showAll="0"/>
    <pivotField showAll="0"/>
  </pivotFields>
  <rowFields count="1">
    <field x="1"/>
  </rowFields>
  <rowItems count="11">
    <i>
      <x v="8"/>
    </i>
    <i>
      <x v="25"/>
    </i>
    <i>
      <x/>
    </i>
    <i>
      <x v="5"/>
    </i>
    <i>
      <x v="26"/>
    </i>
    <i>
      <x v="17"/>
    </i>
    <i>
      <x v="12"/>
    </i>
    <i>
      <x v="27"/>
    </i>
    <i>
      <x v="6"/>
    </i>
    <i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Users" fld="2" baseField="0" baseItem="0"/>
    <dataField name="Sum of Revenue" fld="15" baseField="0" baseItem="0"/>
  </dataFields>
  <chartFormats count="4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count" evalOrder="-1" id="2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7A1540-E26B-4ECF-9F1D-9D4414777EF0}" name="PivotTable1" cacheId="2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G4:I5" firstHeaderRow="0" firstDataRow="1" firstDataCol="0"/>
  <pivotFields count="17">
    <pivotField showAll="0"/>
    <pivotField showAll="0"/>
    <pivotField showAll="0"/>
    <pivotField dataField="1" showAll="0"/>
    <pivotField numFmtId="10" showAll="0"/>
    <pivotField dataField="1" showAll="0"/>
    <pivotField numFmtId="2" showAll="0"/>
    <pivotField showAll="0"/>
    <pivotField showAll="0"/>
    <pivotField showAll="0"/>
    <pivotField showAll="0"/>
    <pivotField numFmtId="10" showAll="0"/>
    <pivotField showAll="0"/>
    <pivotField dataField="1" showAll="0"/>
    <pivotField showAll="0"/>
    <pivotField showAll="0"/>
    <pivotField showAll="0"/>
  </pivotFields>
  <rowItems count="1">
    <i/>
  </rowItems>
  <colFields count="1">
    <field x="-2"/>
  </colFields>
  <colItems count="3">
    <i>
      <x/>
    </i>
    <i i="1">
      <x v="1"/>
    </i>
    <i i="2">
      <x v="2"/>
    </i>
  </colItems>
  <dataFields count="3">
    <dataField name="Sum of Sessions" fld="5" baseField="0" baseItem="0"/>
    <dataField name="Sum of New Users" fld="3" baseField="0" baseItem="0"/>
    <dataField name="Sum of Transactions" fld="1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05200A-D692-4739-A276-EA65A74A2A9C}" name="PivotTable14" cacheId="2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4:C14" firstHeaderRow="0" firstDataRow="1" firstDataCol="1"/>
  <pivotFields count="17">
    <pivotField axis="axisRow" showAll="0">
      <items count="11">
        <item x="2"/>
        <item x="5"/>
        <item x="0"/>
        <item x="6"/>
        <item x="8"/>
        <item x="7"/>
        <item x="3"/>
        <item x="1"/>
        <item m="1" x="9"/>
        <item x="4"/>
        <item t="default"/>
      </items>
    </pivotField>
    <pivotField showAll="0">
      <items count="29">
        <item x="2"/>
        <item x="17"/>
        <item x="13"/>
        <item x="18"/>
        <item x="19"/>
        <item x="3"/>
        <item x="8"/>
        <item x="26"/>
        <item x="0"/>
        <item x="9"/>
        <item x="24"/>
        <item x="10"/>
        <item x="6"/>
        <item x="16"/>
        <item x="22"/>
        <item x="20"/>
        <item x="15"/>
        <item x="5"/>
        <item x="25"/>
        <item x="11"/>
        <item x="21"/>
        <item m="1" x="27"/>
        <item x="14"/>
        <item x="23"/>
        <item x="12"/>
        <item x="1"/>
        <item x="4"/>
        <item x="7"/>
        <item t="default"/>
      </items>
    </pivotField>
    <pivotField dataField="1" showAll="0"/>
    <pivotField showAll="0"/>
    <pivotField numFmtId="10" showAll="0"/>
    <pivotField dataField="1" showAll="0"/>
    <pivotField numFmtId="2" showAll="0"/>
    <pivotField showAll="0"/>
    <pivotField showAll="0"/>
    <pivotField showAll="0"/>
    <pivotField showAll="0"/>
    <pivotField numFmtId="10" showAll="0"/>
    <pivotField showAll="0"/>
    <pivotField showAll="0"/>
    <pivotField showAll="0"/>
    <pivotField showAll="0"/>
    <pivotField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Users" fld="2" baseField="0" baseItem="0"/>
    <dataField name="Sum of Sessions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A3520AB-0BF9-49C1-910B-6DFC020E31DE}" autoFormatId="16" applyNumberFormats="0" applyBorderFormats="0" applyFontFormats="0" applyPatternFormats="0" applyAlignmentFormats="0" applyWidthHeightFormats="0">
  <queryTableRefresh nextId="32">
    <queryTableFields count="16">
      <queryTableField id="11" name="Medium" tableColumnId="11"/>
      <queryTableField id="10" name="Source" tableColumnId="10"/>
      <queryTableField id="1" name="Users" tableColumnId="1"/>
      <queryTableField id="2" name="New Users" tableColumnId="2"/>
      <queryTableField id="27" name="New Users Pct" tableColumnId="18"/>
      <queryTableField id="3" name="Sessions" tableColumnId="3"/>
      <queryTableField id="29" name="Sessions per User" tableColumnId="19"/>
      <queryTableField id="5" name="Pages / Session" tableColumnId="5"/>
      <queryTableField id="6" name="Avg. Session Duration" tableColumnId="6"/>
      <queryTableField id="4" name="Bounce Rate" tableColumnId="4"/>
      <queryTableField id="12" name="Bounce Rate % (float)" tableColumnId="12"/>
      <queryTableField id="7" name="Ecommerce Conversion Rate" tableColumnId="7"/>
      <queryTableField id="13" name="Ecommerce Conversion Rate % (float)" tableColumnId="13"/>
      <queryTableField id="8" name="Transactions" tableColumnId="8"/>
      <queryTableField id="17" name="Revenue per Transaction" tableColumnId="16"/>
      <queryTableField id="9" name="Revenue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3B4CAC1-A21F-4E54-8688-5B26F6C54FB8}" name="cleaned_Customore_traffic" displayName="cleaned_Customore_traffic" ref="A1:P32" tableType="queryTable" totalsRowCount="1">
  <autoFilter ref="A1:P31" xr:uid="{03B4CAC1-A21F-4E54-8688-5B26F6C54FB8}"/>
  <tableColumns count="16">
    <tableColumn id="11" xr3:uid="{BA0EA23B-D6A4-421C-93EA-F5474B5B93D6}" uniqueName="11" name="Medium" queryTableFieldId="11" dataDxfId="10" totalsRowDxfId="9"/>
    <tableColumn id="10" xr3:uid="{A940CC67-6748-49AB-8B72-F6454B8D00BA}" uniqueName="10" name="Source" queryTableFieldId="10" dataDxfId="8" totalsRowDxfId="7"/>
    <tableColumn id="1" xr3:uid="{11BA77E2-8B39-44EE-8BD3-87B485A49ED4}" uniqueName="1" name="Users" queryTableFieldId="1"/>
    <tableColumn id="2" xr3:uid="{2BC4CE7A-D680-4615-B6BC-8851806237F0}" uniqueName="2" name="New Users" queryTableFieldId="2"/>
    <tableColumn id="18" xr3:uid="{ED0A5AD3-014A-439F-962B-2B1B60B66E72}" uniqueName="18" name="New Users Pct" queryTableFieldId="27" dataDxfId="6" totalsRowDxfId="5" dataCellStyle="Percent" totalsRowCellStyle="Percent"/>
    <tableColumn id="3" xr3:uid="{61B40436-C271-42E0-AD96-F253C6C74B92}" uniqueName="3" name="Sessions" queryTableFieldId="3"/>
    <tableColumn id="19" xr3:uid="{A81A23D1-1138-4772-AF5E-3E7371C72828}" uniqueName="19" name="Sessions per User" queryTableFieldId="29" dataDxfId="4" totalsRowDxfId="3"/>
    <tableColumn id="5" xr3:uid="{3EEFE53D-1652-4D9A-868E-109B5A99F0EB}" uniqueName="5" name="Pages / Session" queryTableFieldId="5"/>
    <tableColumn id="6" xr3:uid="{6B4893DE-CE04-40B3-AE44-24A4470E931E}" uniqueName="6" name="Avg. Session Duration" queryTableFieldId="6"/>
    <tableColumn id="4" xr3:uid="{BD3ED1D8-71E7-49BA-93A6-A606656963C7}" uniqueName="4" name="Bounce Rate" queryTableFieldId="4" totalsRowDxfId="2" totalsRowCellStyle="Percent"/>
    <tableColumn id="12" xr3:uid="{1B2519F0-6DBA-4932-97AF-F789245B7A12}" uniqueName="12" name="Bounce Rate % (float)" queryTableFieldId="12"/>
    <tableColumn id="7" xr3:uid="{DCEC2CD5-17EE-4F21-A1C0-8A89E38AE26F}" uniqueName="7" name="Ecommerce Conversion Rate" queryTableFieldId="7" dataDxfId="1" totalsRowDxfId="0" dataCellStyle="Percent" totalsRowCellStyle="Percent"/>
    <tableColumn id="13" xr3:uid="{92037222-666A-46D3-B5B7-2C9411A0054E}" uniqueName="13" name="Ecommerce Conversion Rate % (float)" queryTableFieldId="13"/>
    <tableColumn id="8" xr3:uid="{4447BB40-6AD2-4153-A5BB-657F6D994CEE}" uniqueName="8" name="Transactions" queryTableFieldId="8"/>
    <tableColumn id="16" xr3:uid="{E3254B9F-AF95-4EFC-9890-1E5A611E0721}" uniqueName="16" name="Revenue per Transaction" queryTableFieldId="17"/>
    <tableColumn id="9" xr3:uid="{9CCE0F06-C41C-4247-A23A-BC2E21A9DF34}" uniqueName="9" name="Revenue" queryTableFieldId="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7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Relationship Id="rId5" Type="http://schemas.openxmlformats.org/officeDocument/2006/relationships/drawing" Target="../drawings/drawing2.xml"/><Relationship Id="rId4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0.xml"/><Relationship Id="rId2" Type="http://schemas.openxmlformats.org/officeDocument/2006/relationships/pivotTable" Target="../pivotTables/pivotTable9.xml"/><Relationship Id="rId1" Type="http://schemas.openxmlformats.org/officeDocument/2006/relationships/pivotTable" Target="../pivotTables/pivotTable8.xml"/><Relationship Id="rId5" Type="http://schemas.openxmlformats.org/officeDocument/2006/relationships/drawing" Target="../drawings/drawing3.xml"/><Relationship Id="rId4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98EE6-CE84-480C-993F-B69B2A3DD348}">
  <dimension ref="A1:P34"/>
  <sheetViews>
    <sheetView topLeftCell="C1" workbookViewId="0">
      <selection activeCell="O2" sqref="O2"/>
    </sheetView>
  </sheetViews>
  <sheetFormatPr defaultRowHeight="15" x14ac:dyDescent="0.25"/>
  <cols>
    <col min="1" max="1" width="12.42578125" bestFit="1" customWidth="1"/>
    <col min="2" max="2" width="20" bestFit="1" customWidth="1"/>
    <col min="3" max="3" width="8.28515625" bestFit="1" customWidth="1"/>
    <col min="4" max="4" width="12.85546875" bestFit="1" customWidth="1"/>
    <col min="5" max="5" width="16.140625" style="7" bestFit="1" customWidth="1"/>
    <col min="6" max="6" width="10.85546875" bestFit="1" customWidth="1"/>
    <col min="7" max="7" width="19" style="10" bestFit="1" customWidth="1"/>
    <col min="8" max="8" width="17" bestFit="1" customWidth="1"/>
    <col min="9" max="9" width="22.7109375" bestFit="1" customWidth="1"/>
    <col min="10" max="10" width="14.28515625" style="7" bestFit="1" customWidth="1"/>
    <col min="11" max="11" width="22.5703125" bestFit="1" customWidth="1"/>
    <col min="12" max="12" width="29" bestFit="1" customWidth="1"/>
    <col min="13" max="13" width="37.28515625" bestFit="1" customWidth="1"/>
    <col min="14" max="14" width="14.28515625" bestFit="1" customWidth="1"/>
    <col min="15" max="15" width="25.5703125" bestFit="1" customWidth="1"/>
    <col min="16" max="16" width="12" customWidth="1"/>
  </cols>
  <sheetData>
    <row r="1" spans="1:16" x14ac:dyDescent="0.25">
      <c r="A1" t="s">
        <v>10</v>
      </c>
      <c r="B1" t="s">
        <v>9</v>
      </c>
      <c r="C1" t="s">
        <v>0</v>
      </c>
      <c r="D1" t="s">
        <v>1</v>
      </c>
      <c r="E1" s="7" t="s">
        <v>55</v>
      </c>
      <c r="F1" t="s">
        <v>2</v>
      </c>
      <c r="G1" s="10" t="s">
        <v>56</v>
      </c>
      <c r="H1" t="s">
        <v>4</v>
      </c>
      <c r="I1" t="s">
        <v>5</v>
      </c>
      <c r="J1" t="s">
        <v>3</v>
      </c>
      <c r="K1" t="s">
        <v>11</v>
      </c>
      <c r="L1" s="7" t="s">
        <v>6</v>
      </c>
      <c r="M1" t="s">
        <v>12</v>
      </c>
      <c r="N1" t="s">
        <v>7</v>
      </c>
      <c r="O1" t="s">
        <v>51</v>
      </c>
      <c r="P1" t="s">
        <v>8</v>
      </c>
    </row>
    <row r="2" spans="1:16" x14ac:dyDescent="0.25">
      <c r="A2" s="1" t="s">
        <v>14</v>
      </c>
      <c r="B2" s="1" t="s">
        <v>13</v>
      </c>
      <c r="C2">
        <v>407950</v>
      </c>
      <c r="D2">
        <v>344502</v>
      </c>
      <c r="E2" s="7">
        <v>0.844471136168648</v>
      </c>
      <c r="F2">
        <v>723208</v>
      </c>
      <c r="G2" s="10">
        <v>1.7727858806226253</v>
      </c>
      <c r="H2">
        <v>3.56</v>
      </c>
      <c r="I2">
        <v>176.03</v>
      </c>
      <c r="J2">
        <v>0.62190000000000001</v>
      </c>
      <c r="K2">
        <v>62.2</v>
      </c>
      <c r="L2" s="7">
        <v>9.1000000000000004E-3</v>
      </c>
      <c r="M2">
        <v>0.91</v>
      </c>
      <c r="N2">
        <v>6566</v>
      </c>
      <c r="O2">
        <v>1013720.3965884862</v>
      </c>
      <c r="P2">
        <v>6656088124</v>
      </c>
    </row>
    <row r="3" spans="1:16" x14ac:dyDescent="0.25">
      <c r="A3" s="1" t="s">
        <v>16</v>
      </c>
      <c r="B3" s="1" t="s">
        <v>15</v>
      </c>
      <c r="C3">
        <v>77785</v>
      </c>
      <c r="D3">
        <v>55537</v>
      </c>
      <c r="E3" s="7">
        <v>0.71398084463585498</v>
      </c>
      <c r="F3">
        <v>163447</v>
      </c>
      <c r="G3" s="10">
        <v>2.1012663109854084</v>
      </c>
      <c r="H3">
        <v>2.2400000000000002</v>
      </c>
      <c r="I3">
        <v>89.94</v>
      </c>
      <c r="J3">
        <v>0.78810000000000002</v>
      </c>
      <c r="K3">
        <v>78.8</v>
      </c>
      <c r="L3" s="7">
        <v>5.8999999999999999E-3</v>
      </c>
      <c r="M3">
        <v>0.59</v>
      </c>
      <c r="N3">
        <v>957</v>
      </c>
      <c r="O3">
        <v>880781.54231974925</v>
      </c>
      <c r="P3">
        <v>842907936</v>
      </c>
    </row>
    <row r="4" spans="1:16" x14ac:dyDescent="0.25">
      <c r="A4" s="1" t="s">
        <v>18</v>
      </c>
      <c r="B4" s="1" t="s">
        <v>17</v>
      </c>
      <c r="C4">
        <v>64653</v>
      </c>
      <c r="D4">
        <v>60181</v>
      </c>
      <c r="E4" s="7">
        <v>0.93083074257961695</v>
      </c>
      <c r="F4">
        <v>108534</v>
      </c>
      <c r="G4" s="10">
        <v>1.6787156048443228</v>
      </c>
      <c r="H4">
        <v>4.12</v>
      </c>
      <c r="I4">
        <v>200.43</v>
      </c>
      <c r="J4">
        <v>0.55330000000000001</v>
      </c>
      <c r="K4">
        <v>55.34</v>
      </c>
      <c r="L4" s="7">
        <v>9.7000000000000003E-3</v>
      </c>
      <c r="M4">
        <v>0.97</v>
      </c>
      <c r="N4">
        <v>1048</v>
      </c>
      <c r="O4">
        <v>993178.86164122133</v>
      </c>
      <c r="P4">
        <v>1040851447</v>
      </c>
    </row>
    <row r="5" spans="1:16" x14ac:dyDescent="0.25">
      <c r="A5" s="1" t="s">
        <v>16</v>
      </c>
      <c r="B5" s="1" t="s">
        <v>19</v>
      </c>
      <c r="C5">
        <v>48721</v>
      </c>
      <c r="D5">
        <v>32781</v>
      </c>
      <c r="E5" s="7">
        <v>0.67283101742575102</v>
      </c>
      <c r="F5">
        <v>176662</v>
      </c>
      <c r="G5" s="10">
        <v>3.6259928983395251</v>
      </c>
      <c r="H5">
        <v>1.86</v>
      </c>
      <c r="I5">
        <v>73.209999999999994</v>
      </c>
      <c r="J5">
        <v>0.84399999999999997</v>
      </c>
      <c r="K5">
        <v>84.4</v>
      </c>
      <c r="L5" s="7">
        <v>2.8E-3</v>
      </c>
      <c r="M5">
        <v>0.28000000000000003</v>
      </c>
      <c r="N5">
        <v>500</v>
      </c>
      <c r="O5">
        <v>1068971.3726000001</v>
      </c>
      <c r="P5">
        <v>534485686.30000001</v>
      </c>
    </row>
    <row r="6" spans="1:16" x14ac:dyDescent="0.25">
      <c r="A6" s="1" t="s">
        <v>21</v>
      </c>
      <c r="B6" s="1" t="s">
        <v>20</v>
      </c>
      <c r="C6">
        <v>27718</v>
      </c>
      <c r="D6">
        <v>17774</v>
      </c>
      <c r="E6" s="7">
        <v>0.641243956995454</v>
      </c>
      <c r="F6">
        <v>42464</v>
      </c>
      <c r="G6" s="10">
        <v>1.5320008658633379</v>
      </c>
      <c r="H6">
        <v>2.98</v>
      </c>
      <c r="I6">
        <v>148.44</v>
      </c>
      <c r="J6">
        <v>0.63919999999999999</v>
      </c>
      <c r="K6">
        <v>63.9</v>
      </c>
      <c r="L6" s="7">
        <v>1.2E-2</v>
      </c>
      <c r="M6">
        <v>1.2</v>
      </c>
      <c r="N6">
        <v>508</v>
      </c>
      <c r="O6">
        <v>792405.34409448819</v>
      </c>
      <c r="P6">
        <v>402541914.80000001</v>
      </c>
    </row>
    <row r="7" spans="1:16" x14ac:dyDescent="0.25">
      <c r="A7" s="1" t="s">
        <v>21</v>
      </c>
      <c r="B7" s="1" t="s">
        <v>22</v>
      </c>
      <c r="C7">
        <v>14373</v>
      </c>
      <c r="D7">
        <v>10110</v>
      </c>
      <c r="E7" s="7">
        <v>0.70340221248173695</v>
      </c>
      <c r="F7">
        <v>17631</v>
      </c>
      <c r="G7" s="10">
        <v>1.226675015654352</v>
      </c>
      <c r="H7">
        <v>2.2400000000000002</v>
      </c>
      <c r="I7">
        <v>87.39</v>
      </c>
      <c r="J7">
        <v>0.69969999999999999</v>
      </c>
      <c r="K7">
        <v>70</v>
      </c>
      <c r="L7" s="7">
        <v>7.1999999999999998E-3</v>
      </c>
      <c r="M7">
        <v>0.72</v>
      </c>
      <c r="N7">
        <v>127</v>
      </c>
      <c r="O7">
        <v>899124.28661417332</v>
      </c>
      <c r="P7">
        <v>114188784.40000001</v>
      </c>
    </row>
    <row r="8" spans="1:16" x14ac:dyDescent="0.25">
      <c r="A8" s="1" t="s">
        <v>21</v>
      </c>
      <c r="B8" s="1" t="s">
        <v>23</v>
      </c>
      <c r="C8">
        <v>3661</v>
      </c>
      <c r="D8">
        <v>1712</v>
      </c>
      <c r="E8" s="7">
        <v>0.467631794591642</v>
      </c>
      <c r="F8">
        <v>7144</v>
      </c>
      <c r="G8" s="10">
        <v>1.9513794045342803</v>
      </c>
      <c r="H8">
        <v>6.87</v>
      </c>
      <c r="I8">
        <v>736.73</v>
      </c>
      <c r="J8">
        <v>0.3705</v>
      </c>
      <c r="K8">
        <v>37.06</v>
      </c>
      <c r="L8" s="7">
        <v>1.44E-2</v>
      </c>
      <c r="M8">
        <v>1.44</v>
      </c>
      <c r="N8">
        <v>103</v>
      </c>
      <c r="O8">
        <v>1464093.6126213591</v>
      </c>
      <c r="P8">
        <v>150801642.09999999</v>
      </c>
    </row>
    <row r="9" spans="1:16" x14ac:dyDescent="0.25">
      <c r="A9" s="1" t="s">
        <v>24</v>
      </c>
      <c r="B9" s="1" t="s">
        <v>24</v>
      </c>
      <c r="C9">
        <v>2782</v>
      </c>
      <c r="D9">
        <v>2400</v>
      </c>
      <c r="E9" s="7">
        <v>0.86268871315600304</v>
      </c>
      <c r="F9">
        <v>4029</v>
      </c>
      <c r="G9" s="10">
        <v>1.4482386772106399</v>
      </c>
      <c r="H9">
        <v>2.5299999999999998</v>
      </c>
      <c r="I9">
        <v>147.25</v>
      </c>
      <c r="J9">
        <v>0.66839999999999999</v>
      </c>
      <c r="K9">
        <v>66.8</v>
      </c>
      <c r="L9" s="7">
        <v>1.0699999999999999E-2</v>
      </c>
      <c r="M9">
        <v>1.07</v>
      </c>
      <c r="N9">
        <v>43</v>
      </c>
      <c r="O9">
        <v>868088.68069767451</v>
      </c>
      <c r="P9">
        <v>37327813.270000003</v>
      </c>
    </row>
    <row r="10" spans="1:16" x14ac:dyDescent="0.25">
      <c r="A10" s="1" t="s">
        <v>25</v>
      </c>
      <c r="B10" s="1" t="s">
        <v>15</v>
      </c>
      <c r="C10">
        <v>1741</v>
      </c>
      <c r="D10">
        <v>875</v>
      </c>
      <c r="E10" s="7">
        <v>0.50258472142446897</v>
      </c>
      <c r="F10">
        <v>2311</v>
      </c>
      <c r="G10" s="10">
        <v>1.3273980470993683</v>
      </c>
      <c r="H10">
        <v>2.08</v>
      </c>
      <c r="I10">
        <v>68.36</v>
      </c>
      <c r="J10">
        <v>0.79449999999999998</v>
      </c>
      <c r="K10">
        <v>79.44</v>
      </c>
      <c r="L10" s="7">
        <v>3.0000000000000001E-3</v>
      </c>
      <c r="M10">
        <v>0.3</v>
      </c>
      <c r="N10">
        <v>7</v>
      </c>
      <c r="O10">
        <v>1323344.8167142856</v>
      </c>
      <c r="P10">
        <v>9263413.7170000002</v>
      </c>
    </row>
    <row r="11" spans="1:16" x14ac:dyDescent="0.25">
      <c r="A11" s="1" t="s">
        <v>21</v>
      </c>
      <c r="B11" s="1" t="s">
        <v>26</v>
      </c>
      <c r="C11">
        <v>1594</v>
      </c>
      <c r="D11">
        <v>694</v>
      </c>
      <c r="E11" s="7">
        <v>0.43538268506900901</v>
      </c>
      <c r="F11">
        <v>2557</v>
      </c>
      <c r="G11" s="10">
        <v>1.6041405269761606</v>
      </c>
      <c r="H11">
        <v>4.67</v>
      </c>
      <c r="I11">
        <v>288.27</v>
      </c>
      <c r="J11">
        <v>0.49590000000000001</v>
      </c>
      <c r="K11">
        <v>49.6</v>
      </c>
      <c r="L11" s="7">
        <v>1.1299999999999999E-2</v>
      </c>
      <c r="M11">
        <v>1.1299999999999999</v>
      </c>
      <c r="N11">
        <v>29</v>
      </c>
      <c r="O11">
        <v>721774.14517241379</v>
      </c>
      <c r="P11">
        <v>20931450.210000001</v>
      </c>
    </row>
    <row r="12" spans="1:16" x14ac:dyDescent="0.25">
      <c r="A12" s="1" t="s">
        <v>21</v>
      </c>
      <c r="B12" s="1" t="s">
        <v>27</v>
      </c>
      <c r="C12">
        <v>1411</v>
      </c>
      <c r="D12">
        <v>742</v>
      </c>
      <c r="E12" s="7">
        <v>0.52586817859673995</v>
      </c>
      <c r="F12">
        <v>2823</v>
      </c>
      <c r="G12" s="10">
        <v>2.0007087172218285</v>
      </c>
      <c r="H12">
        <v>3.17</v>
      </c>
      <c r="I12">
        <v>145.96</v>
      </c>
      <c r="J12">
        <v>0.68259999999999998</v>
      </c>
      <c r="K12">
        <v>68.25</v>
      </c>
      <c r="L12" s="7">
        <v>1.8E-3</v>
      </c>
      <c r="M12">
        <v>0.18</v>
      </c>
      <c r="N12">
        <v>5</v>
      </c>
      <c r="O12">
        <v>2304138.29</v>
      </c>
      <c r="P12">
        <v>11520691.449999999</v>
      </c>
    </row>
    <row r="13" spans="1:16" x14ac:dyDescent="0.25">
      <c r="A13" s="1" t="s">
        <v>16</v>
      </c>
      <c r="B13" s="1" t="s">
        <v>28</v>
      </c>
      <c r="C13">
        <v>1210</v>
      </c>
      <c r="D13">
        <v>336</v>
      </c>
      <c r="E13" s="7">
        <v>0.27768595041322303</v>
      </c>
      <c r="F13">
        <v>1402</v>
      </c>
      <c r="G13" s="10">
        <v>1.1586776859504133</v>
      </c>
      <c r="H13">
        <v>1.85</v>
      </c>
      <c r="I13">
        <v>75.77</v>
      </c>
      <c r="J13">
        <v>0.84809999999999997</v>
      </c>
      <c r="K13">
        <v>84.8</v>
      </c>
      <c r="L13" s="7">
        <v>2.8999999999999998E-3</v>
      </c>
      <c r="M13">
        <v>0.28999999999999998</v>
      </c>
      <c r="N13">
        <v>4</v>
      </c>
      <c r="O13">
        <v>887693.49175000004</v>
      </c>
      <c r="P13">
        <v>3550773.9670000002</v>
      </c>
    </row>
    <row r="14" spans="1:16" x14ac:dyDescent="0.25">
      <c r="A14" s="1" t="s">
        <v>30</v>
      </c>
      <c r="B14" s="1" t="s">
        <v>29</v>
      </c>
      <c r="C14">
        <v>781</v>
      </c>
      <c r="D14">
        <v>393</v>
      </c>
      <c r="E14" s="7">
        <v>0.50320102432778502</v>
      </c>
      <c r="F14">
        <v>2168</v>
      </c>
      <c r="G14" s="10">
        <v>2.7759282970550578</v>
      </c>
      <c r="H14">
        <v>5.88</v>
      </c>
      <c r="I14">
        <v>332</v>
      </c>
      <c r="J14">
        <v>0.40450000000000003</v>
      </c>
      <c r="K14">
        <v>40.44</v>
      </c>
      <c r="L14" s="7">
        <v>2.81E-2</v>
      </c>
      <c r="M14">
        <v>2.81</v>
      </c>
      <c r="N14">
        <v>61</v>
      </c>
      <c r="O14">
        <v>1621488.433114754</v>
      </c>
      <c r="P14">
        <v>98910794.420000002</v>
      </c>
    </row>
    <row r="15" spans="1:16" x14ac:dyDescent="0.25">
      <c r="A15" s="1" t="s">
        <v>32</v>
      </c>
      <c r="B15" s="1" t="s">
        <v>31</v>
      </c>
      <c r="C15">
        <v>451</v>
      </c>
      <c r="D15">
        <v>367</v>
      </c>
      <c r="E15" s="7">
        <v>0.81374722838137503</v>
      </c>
      <c r="F15">
        <v>629</v>
      </c>
      <c r="G15" s="10">
        <v>1.3946784922394679</v>
      </c>
      <c r="H15">
        <v>4.3600000000000003</v>
      </c>
      <c r="I15">
        <v>244.82</v>
      </c>
      <c r="J15">
        <v>0.54049999999999998</v>
      </c>
      <c r="K15">
        <v>54.06</v>
      </c>
      <c r="L15" s="7">
        <v>2.23E-2</v>
      </c>
      <c r="M15">
        <v>2.23</v>
      </c>
      <c r="N15">
        <v>14</v>
      </c>
      <c r="O15">
        <v>696183.75735714287</v>
      </c>
      <c r="P15">
        <v>9746572.6030000001</v>
      </c>
    </row>
    <row r="16" spans="1:16" x14ac:dyDescent="0.25">
      <c r="A16" s="1" t="s">
        <v>32</v>
      </c>
      <c r="B16" s="1" t="s">
        <v>33</v>
      </c>
      <c r="C16">
        <v>336</v>
      </c>
      <c r="D16">
        <v>277</v>
      </c>
      <c r="E16" s="7">
        <v>0.82440476190476197</v>
      </c>
      <c r="F16">
        <v>520</v>
      </c>
      <c r="G16" s="10">
        <v>1.5476190476190477</v>
      </c>
      <c r="H16">
        <v>5.15</v>
      </c>
      <c r="I16">
        <v>268.02</v>
      </c>
      <c r="J16">
        <v>0.51349999999999996</v>
      </c>
      <c r="K16">
        <v>51.34</v>
      </c>
      <c r="L16" s="7">
        <v>9.5999999999999992E-3</v>
      </c>
      <c r="M16">
        <v>0.96</v>
      </c>
      <c r="N16">
        <v>5</v>
      </c>
      <c r="O16">
        <v>1371999.737</v>
      </c>
      <c r="P16">
        <v>6859998.6849999996</v>
      </c>
    </row>
    <row r="17" spans="1:16" x14ac:dyDescent="0.25">
      <c r="A17" s="1" t="s">
        <v>30</v>
      </c>
      <c r="B17" s="1" t="s">
        <v>29</v>
      </c>
      <c r="C17">
        <v>300</v>
      </c>
      <c r="D17">
        <v>171</v>
      </c>
      <c r="E17" s="7">
        <v>0.56999999999999995</v>
      </c>
      <c r="F17">
        <v>662</v>
      </c>
      <c r="G17" s="10">
        <v>2.2066666666666666</v>
      </c>
      <c r="H17">
        <v>5.34</v>
      </c>
      <c r="I17">
        <v>282.29000000000002</v>
      </c>
      <c r="J17">
        <v>0.44409999999999999</v>
      </c>
      <c r="K17">
        <v>44.4</v>
      </c>
      <c r="L17" s="7">
        <v>3.32E-2</v>
      </c>
      <c r="M17">
        <v>3.32</v>
      </c>
      <c r="N17">
        <v>22</v>
      </c>
      <c r="O17">
        <v>760440.95545454544</v>
      </c>
      <c r="P17">
        <v>16729701.02</v>
      </c>
    </row>
    <row r="18" spans="1:16" x14ac:dyDescent="0.25">
      <c r="A18" s="1" t="s">
        <v>35</v>
      </c>
      <c r="B18" s="1" t="s">
        <v>34</v>
      </c>
      <c r="C18">
        <v>231</v>
      </c>
      <c r="D18">
        <v>190</v>
      </c>
      <c r="E18" s="7">
        <v>0.82251082251082197</v>
      </c>
      <c r="F18">
        <v>327</v>
      </c>
      <c r="G18" s="10">
        <v>1.4155844155844155</v>
      </c>
      <c r="H18">
        <v>4.66</v>
      </c>
      <c r="I18">
        <v>249.28</v>
      </c>
      <c r="J18">
        <v>0.52290000000000003</v>
      </c>
      <c r="K18">
        <v>52.28</v>
      </c>
      <c r="L18" s="7">
        <v>9.1999999999999998E-3</v>
      </c>
      <c r="M18">
        <v>0.92</v>
      </c>
      <c r="N18">
        <v>3</v>
      </c>
      <c r="O18">
        <v>1806385.8039999998</v>
      </c>
      <c r="P18">
        <v>5419157.4119999995</v>
      </c>
    </row>
    <row r="19" spans="1:16" x14ac:dyDescent="0.25">
      <c r="A19" s="1" t="s">
        <v>30</v>
      </c>
      <c r="B19" s="1" t="s">
        <v>29</v>
      </c>
      <c r="C19">
        <v>228</v>
      </c>
      <c r="D19">
        <v>108</v>
      </c>
      <c r="E19" s="7">
        <v>0.47368421052631599</v>
      </c>
      <c r="F19">
        <v>517</v>
      </c>
      <c r="G19" s="10">
        <v>2.2675438596491229</v>
      </c>
      <c r="H19">
        <v>5.67</v>
      </c>
      <c r="I19">
        <v>268.31</v>
      </c>
      <c r="J19">
        <v>0.4642</v>
      </c>
      <c r="K19">
        <v>46.4</v>
      </c>
      <c r="L19" s="7">
        <v>1.35E-2</v>
      </c>
      <c r="M19">
        <v>1.35</v>
      </c>
      <c r="N19">
        <v>7</v>
      </c>
      <c r="O19">
        <v>364049.22599999997</v>
      </c>
      <c r="P19">
        <v>2548344.5819999999</v>
      </c>
    </row>
    <row r="20" spans="1:16" x14ac:dyDescent="0.25">
      <c r="A20" s="1" t="s">
        <v>21</v>
      </c>
      <c r="B20" s="1" t="s">
        <v>36</v>
      </c>
      <c r="C20">
        <v>147</v>
      </c>
      <c r="D20">
        <v>44</v>
      </c>
      <c r="E20" s="7">
        <v>0.29931972789115602</v>
      </c>
      <c r="F20">
        <v>248</v>
      </c>
      <c r="G20" s="10">
        <v>1.6870748299319729</v>
      </c>
      <c r="H20">
        <v>5.03</v>
      </c>
      <c r="I20">
        <v>267.20999999999998</v>
      </c>
      <c r="J20">
        <v>0.4194</v>
      </c>
      <c r="K20">
        <v>41.94</v>
      </c>
      <c r="L20" s="7">
        <v>1.61E-2</v>
      </c>
      <c r="M20">
        <v>1.61</v>
      </c>
      <c r="N20">
        <v>4</v>
      </c>
      <c r="O20">
        <v>531408.34875</v>
      </c>
      <c r="P20">
        <v>2125633.395</v>
      </c>
    </row>
    <row r="21" spans="1:16" x14ac:dyDescent="0.25">
      <c r="A21" s="1" t="s">
        <v>35</v>
      </c>
      <c r="B21" s="1" t="s">
        <v>37</v>
      </c>
      <c r="C21">
        <v>142</v>
      </c>
      <c r="D21">
        <v>57</v>
      </c>
      <c r="E21" s="7">
        <v>0.40140845070422498</v>
      </c>
      <c r="F21">
        <v>264</v>
      </c>
      <c r="G21" s="10">
        <v>1.8591549295774648</v>
      </c>
      <c r="H21">
        <v>4.9800000000000004</v>
      </c>
      <c r="I21">
        <v>298.10000000000002</v>
      </c>
      <c r="J21">
        <v>0.43180000000000002</v>
      </c>
      <c r="K21">
        <v>43.2</v>
      </c>
      <c r="L21" s="7">
        <v>3.7900000000000003E-2</v>
      </c>
      <c r="M21">
        <v>3.79</v>
      </c>
      <c r="N21">
        <v>10</v>
      </c>
      <c r="O21">
        <v>1230572.6510000001</v>
      </c>
      <c r="P21">
        <v>12305726.51</v>
      </c>
    </row>
    <row r="22" spans="1:16" x14ac:dyDescent="0.25">
      <c r="A22" s="1" t="s">
        <v>35</v>
      </c>
      <c r="B22" s="1" t="s">
        <v>38</v>
      </c>
      <c r="C22">
        <v>75</v>
      </c>
      <c r="D22">
        <v>30</v>
      </c>
      <c r="E22" s="7">
        <v>0.4</v>
      </c>
      <c r="F22">
        <v>243</v>
      </c>
      <c r="G22" s="10">
        <v>3.24</v>
      </c>
      <c r="H22">
        <v>6.46</v>
      </c>
      <c r="I22">
        <v>306.95999999999998</v>
      </c>
      <c r="J22">
        <v>0.31280000000000002</v>
      </c>
      <c r="K22">
        <v>31.28</v>
      </c>
      <c r="L22" s="7">
        <v>1.23E-2</v>
      </c>
      <c r="M22">
        <v>1.23</v>
      </c>
      <c r="N22">
        <v>3</v>
      </c>
      <c r="O22">
        <v>1525786.0923333333</v>
      </c>
      <c r="P22">
        <v>4577358.2769999998</v>
      </c>
    </row>
    <row r="23" spans="1:16" x14ac:dyDescent="0.25">
      <c r="A23" s="1" t="s">
        <v>32</v>
      </c>
      <c r="B23" s="1" t="s">
        <v>39</v>
      </c>
      <c r="C23">
        <v>71</v>
      </c>
      <c r="D23">
        <v>56</v>
      </c>
      <c r="E23" s="7">
        <v>0.78873239436619702</v>
      </c>
      <c r="F23">
        <v>98</v>
      </c>
      <c r="G23" s="10">
        <v>1.380281690140845</v>
      </c>
      <c r="H23">
        <v>4.88</v>
      </c>
      <c r="I23">
        <v>226.42</v>
      </c>
      <c r="J23">
        <v>0.59179999999999999</v>
      </c>
      <c r="K23">
        <v>59.2</v>
      </c>
      <c r="L23" s="7">
        <v>2.0400000000000001E-2</v>
      </c>
      <c r="M23">
        <v>2.04</v>
      </c>
      <c r="N23">
        <v>2</v>
      </c>
      <c r="O23">
        <v>797112.52300000004</v>
      </c>
      <c r="P23">
        <v>1594225.0460000001</v>
      </c>
    </row>
    <row r="24" spans="1:16" x14ac:dyDescent="0.25">
      <c r="A24" s="1" t="s">
        <v>35</v>
      </c>
      <c r="B24" s="1" t="s">
        <v>40</v>
      </c>
      <c r="C24">
        <v>53</v>
      </c>
      <c r="D24">
        <v>45</v>
      </c>
      <c r="E24" s="7">
        <v>0.84905660377358505</v>
      </c>
      <c r="F24">
        <v>74</v>
      </c>
      <c r="G24" s="10">
        <v>1.3962264150943395</v>
      </c>
      <c r="H24">
        <v>4.62</v>
      </c>
      <c r="I24">
        <v>190.45</v>
      </c>
      <c r="J24">
        <v>0.43240000000000001</v>
      </c>
      <c r="K24">
        <v>43.25</v>
      </c>
      <c r="L24" s="7">
        <v>1.35E-2</v>
      </c>
      <c r="M24">
        <v>1.35</v>
      </c>
      <c r="N24">
        <v>1</v>
      </c>
      <c r="O24">
        <v>458943.57400000002</v>
      </c>
      <c r="P24">
        <v>458943.57400000002</v>
      </c>
    </row>
    <row r="25" spans="1:16" x14ac:dyDescent="0.25">
      <c r="A25" s="1" t="s">
        <v>35</v>
      </c>
      <c r="B25" s="1" t="s">
        <v>41</v>
      </c>
      <c r="C25">
        <v>48</v>
      </c>
      <c r="D25">
        <v>12</v>
      </c>
      <c r="E25" s="7">
        <v>0.25</v>
      </c>
      <c r="F25">
        <v>83</v>
      </c>
      <c r="G25" s="10">
        <v>1.7291666666666667</v>
      </c>
      <c r="H25">
        <v>4.0999999999999996</v>
      </c>
      <c r="I25">
        <v>172.34</v>
      </c>
      <c r="J25">
        <v>0.66269999999999996</v>
      </c>
      <c r="K25">
        <v>66.25</v>
      </c>
      <c r="L25" s="7">
        <v>2.41E-2</v>
      </c>
      <c r="M25">
        <v>2.41</v>
      </c>
      <c r="N25">
        <v>2</v>
      </c>
      <c r="O25">
        <v>3055598.0060000001</v>
      </c>
      <c r="P25">
        <v>6111196.0120000001</v>
      </c>
    </row>
    <row r="26" spans="1:16" x14ac:dyDescent="0.25">
      <c r="A26" s="1" t="s">
        <v>35</v>
      </c>
      <c r="B26" s="1" t="s">
        <v>42</v>
      </c>
      <c r="C26">
        <v>21</v>
      </c>
      <c r="D26">
        <v>6</v>
      </c>
      <c r="E26" s="7">
        <v>0.28571428571428598</v>
      </c>
      <c r="F26">
        <v>66</v>
      </c>
      <c r="G26" s="10">
        <v>3.1428571428571428</v>
      </c>
      <c r="H26">
        <v>5.85</v>
      </c>
      <c r="I26">
        <v>386.74</v>
      </c>
      <c r="J26">
        <v>0.31819999999999998</v>
      </c>
      <c r="K26">
        <v>31.81</v>
      </c>
      <c r="L26" s="7">
        <v>1.52E-2</v>
      </c>
      <c r="M26">
        <v>1.52</v>
      </c>
      <c r="N26">
        <v>1</v>
      </c>
      <c r="O26">
        <v>1195668.7849999999</v>
      </c>
      <c r="P26">
        <v>1195668.7849999999</v>
      </c>
    </row>
    <row r="27" spans="1:16" x14ac:dyDescent="0.25">
      <c r="A27" s="1" t="s">
        <v>35</v>
      </c>
      <c r="B27" s="1" t="s">
        <v>43</v>
      </c>
      <c r="C27">
        <v>17</v>
      </c>
      <c r="D27">
        <v>10</v>
      </c>
      <c r="E27" s="7">
        <v>0.58823529411764697</v>
      </c>
      <c r="F27">
        <v>31</v>
      </c>
      <c r="G27" s="10">
        <v>1.8235294117647058</v>
      </c>
      <c r="H27">
        <v>3.03</v>
      </c>
      <c r="I27">
        <v>313.26</v>
      </c>
      <c r="J27">
        <v>0.6129</v>
      </c>
      <c r="K27">
        <v>61.28</v>
      </c>
      <c r="L27" s="7">
        <v>9.6799999999999997E-2</v>
      </c>
      <c r="M27">
        <v>9.68</v>
      </c>
      <c r="N27">
        <v>3</v>
      </c>
      <c r="O27">
        <v>2608731.8943333332</v>
      </c>
      <c r="P27">
        <v>7826195.6830000002</v>
      </c>
    </row>
    <row r="28" spans="1:16" x14ac:dyDescent="0.25">
      <c r="A28" s="1" t="s">
        <v>35</v>
      </c>
      <c r="B28" s="1" t="s">
        <v>44</v>
      </c>
      <c r="C28">
        <v>11</v>
      </c>
      <c r="D28">
        <v>0</v>
      </c>
      <c r="E28" s="7">
        <v>0</v>
      </c>
      <c r="F28">
        <v>105</v>
      </c>
      <c r="G28" s="10">
        <v>9.545454545454545</v>
      </c>
      <c r="H28">
        <v>5.73</v>
      </c>
      <c r="I28">
        <v>224.71</v>
      </c>
      <c r="J28">
        <v>0.31430000000000002</v>
      </c>
      <c r="K28">
        <v>31.44</v>
      </c>
      <c r="L28" s="7">
        <v>2.86E-2</v>
      </c>
      <c r="M28">
        <v>2.86</v>
      </c>
      <c r="N28">
        <v>3</v>
      </c>
      <c r="O28">
        <v>1413063.1093333333</v>
      </c>
      <c r="P28">
        <v>4239189.3279999997</v>
      </c>
    </row>
    <row r="29" spans="1:16" x14ac:dyDescent="0.25">
      <c r="A29" s="1" t="s">
        <v>21</v>
      </c>
      <c r="B29" s="1" t="s">
        <v>45</v>
      </c>
      <c r="C29">
        <v>7</v>
      </c>
      <c r="D29">
        <v>6</v>
      </c>
      <c r="E29" s="7">
        <v>0.85714285714285698</v>
      </c>
      <c r="F29">
        <v>9</v>
      </c>
      <c r="G29" s="10">
        <v>1.2857142857142858</v>
      </c>
      <c r="H29">
        <v>5</v>
      </c>
      <c r="I29">
        <v>213</v>
      </c>
      <c r="J29">
        <v>0.33329999999999999</v>
      </c>
      <c r="K29">
        <v>33.340000000000003</v>
      </c>
      <c r="L29" s="7">
        <v>0.1111</v>
      </c>
      <c r="M29">
        <v>11.11</v>
      </c>
      <c r="N29">
        <v>1</v>
      </c>
      <c r="O29">
        <v>157007.0122</v>
      </c>
      <c r="P29">
        <v>157007.0122</v>
      </c>
    </row>
    <row r="30" spans="1:16" x14ac:dyDescent="0.25">
      <c r="A30" s="1" t="s">
        <v>35</v>
      </c>
      <c r="B30" s="1" t="s">
        <v>46</v>
      </c>
      <c r="C30">
        <v>5</v>
      </c>
      <c r="D30">
        <v>0</v>
      </c>
      <c r="E30" s="7">
        <v>0</v>
      </c>
      <c r="F30">
        <v>14</v>
      </c>
      <c r="G30" s="10">
        <v>2.8</v>
      </c>
      <c r="H30">
        <v>3.71</v>
      </c>
      <c r="I30">
        <v>161</v>
      </c>
      <c r="J30">
        <v>0.57140000000000002</v>
      </c>
      <c r="K30">
        <v>57.12</v>
      </c>
      <c r="L30" s="7">
        <v>7.1400000000000005E-2</v>
      </c>
      <c r="M30">
        <v>7.14</v>
      </c>
      <c r="N30">
        <v>1</v>
      </c>
      <c r="O30">
        <v>567640.73629999999</v>
      </c>
      <c r="P30">
        <v>567640.73629999999</v>
      </c>
    </row>
    <row r="31" spans="1:16" x14ac:dyDescent="0.25">
      <c r="A31" s="1" t="s">
        <v>35</v>
      </c>
      <c r="B31" s="1" t="s">
        <v>47</v>
      </c>
      <c r="C31">
        <v>4</v>
      </c>
      <c r="D31">
        <v>0</v>
      </c>
      <c r="E31" s="7">
        <v>0</v>
      </c>
      <c r="F31">
        <v>8</v>
      </c>
      <c r="G31" s="10">
        <v>2</v>
      </c>
      <c r="H31">
        <v>7.88</v>
      </c>
      <c r="I31">
        <v>138.13</v>
      </c>
      <c r="J31">
        <v>0.25</v>
      </c>
      <c r="K31">
        <v>25</v>
      </c>
      <c r="L31" s="7">
        <v>0.125</v>
      </c>
      <c r="M31">
        <v>12.5</v>
      </c>
      <c r="N31">
        <v>1</v>
      </c>
      <c r="O31">
        <v>640105.5111</v>
      </c>
      <c r="P31">
        <v>640105.5111</v>
      </c>
    </row>
    <row r="32" spans="1:16" x14ac:dyDescent="0.25">
      <c r="A32" s="1"/>
      <c r="B32" s="1"/>
      <c r="L32" s="7"/>
    </row>
    <row r="34" spans="5:10" x14ac:dyDescent="0.25">
      <c r="E34" s="18"/>
      <c r="J34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CA8BF-67A5-4603-9C5F-4DFEDC0246CB}">
  <dimension ref="A3:R30"/>
  <sheetViews>
    <sheetView topLeftCell="D10" zoomScaleNormal="100" workbookViewId="0">
      <selection activeCell="P25" sqref="P25"/>
    </sheetView>
  </sheetViews>
  <sheetFormatPr defaultRowHeight="15" x14ac:dyDescent="0.25"/>
  <cols>
    <col min="1" max="1" width="23.140625" bestFit="1" customWidth="1"/>
    <col min="2" max="2" width="20.5703125" customWidth="1"/>
    <col min="3" max="3" width="18.85546875" bestFit="1" customWidth="1"/>
    <col min="5" max="5" width="12.7109375" bestFit="1" customWidth="1"/>
    <col min="6" max="6" width="18.85546875" bestFit="1" customWidth="1"/>
    <col min="7" max="7" width="30.140625" bestFit="1" customWidth="1"/>
    <col min="8" max="9" width="12.42578125" bestFit="1" customWidth="1"/>
    <col min="10" max="10" width="33.5703125" bestFit="1" customWidth="1"/>
    <col min="12" max="12" width="12" bestFit="1" customWidth="1"/>
    <col min="13" max="13" width="18.85546875" bestFit="1" customWidth="1"/>
    <col min="14" max="14" width="15.5703125" bestFit="1" customWidth="1"/>
    <col min="15" max="15" width="30.140625" bestFit="1" customWidth="1"/>
    <col min="17" max="17" width="12.42578125" bestFit="1" customWidth="1"/>
    <col min="18" max="19" width="15.5703125" bestFit="1" customWidth="1"/>
  </cols>
  <sheetData>
    <row r="3" spans="1:18" x14ac:dyDescent="0.25">
      <c r="A3" s="2" t="s">
        <v>68</v>
      </c>
      <c r="B3" t="s">
        <v>60</v>
      </c>
      <c r="E3" s="2" t="s">
        <v>9</v>
      </c>
      <c r="F3" t="s">
        <v>52</v>
      </c>
      <c r="H3" s="2" t="s">
        <v>61</v>
      </c>
      <c r="I3" t="s">
        <v>59</v>
      </c>
      <c r="L3" t="s">
        <v>61</v>
      </c>
      <c r="M3" t="s">
        <v>62</v>
      </c>
      <c r="N3" t="s">
        <v>3</v>
      </c>
    </row>
    <row r="4" spans="1:18" x14ac:dyDescent="0.25">
      <c r="A4" s="3" t="s">
        <v>14</v>
      </c>
      <c r="B4" s="6">
        <v>6656088124</v>
      </c>
      <c r="E4" s="3" t="s">
        <v>13</v>
      </c>
      <c r="F4" s="1">
        <v>6566</v>
      </c>
      <c r="H4" s="3" t="s">
        <v>30</v>
      </c>
      <c r="I4" s="11">
        <v>0.43759999999999999</v>
      </c>
      <c r="J4" s="12"/>
      <c r="L4" t="str">
        <f>H4</f>
        <v>email</v>
      </c>
      <c r="M4" s="14">
        <v>1</v>
      </c>
      <c r="N4" s="13">
        <f>GETPIVOTDATA("Bounce Rate",$H$3,"Medium",H4)</f>
        <v>0.43759999999999999</v>
      </c>
      <c r="O4" s="9"/>
      <c r="Q4" s="2" t="s">
        <v>9</v>
      </c>
      <c r="R4" t="s">
        <v>50</v>
      </c>
    </row>
    <row r="5" spans="1:18" x14ac:dyDescent="0.25">
      <c r="A5" s="4" t="s">
        <v>13</v>
      </c>
      <c r="B5" s="6">
        <v>6656088124</v>
      </c>
      <c r="E5" s="3" t="s">
        <v>17</v>
      </c>
      <c r="F5" s="1">
        <v>1048</v>
      </c>
      <c r="H5" s="3" t="s">
        <v>35</v>
      </c>
      <c r="I5" s="11">
        <v>0.44294</v>
      </c>
      <c r="J5" s="12"/>
      <c r="L5" t="str">
        <f t="shared" ref="L5:L12" si="0">H5</f>
        <v>local_display</v>
      </c>
      <c r="M5" s="14">
        <v>1</v>
      </c>
      <c r="N5" s="13">
        <f t="shared" ref="N5:N12" si="1">GETPIVOTDATA("Bounce Rate",$H$3,"Medium",H5)</f>
        <v>0.44294</v>
      </c>
      <c r="O5" s="9"/>
      <c r="Q5" s="3" t="s">
        <v>14</v>
      </c>
      <c r="R5" s="1">
        <v>6656088124</v>
      </c>
    </row>
    <row r="6" spans="1:18" x14ac:dyDescent="0.25">
      <c r="A6" s="3" t="s">
        <v>16</v>
      </c>
      <c r="B6" s="6">
        <v>1380944396.267</v>
      </c>
      <c r="E6" s="3" t="s">
        <v>15</v>
      </c>
      <c r="F6" s="1">
        <v>964</v>
      </c>
      <c r="H6" s="3" t="s">
        <v>21</v>
      </c>
      <c r="I6" s="11">
        <v>0.52008571428571426</v>
      </c>
      <c r="J6" s="12"/>
      <c r="L6" t="str">
        <f t="shared" si="0"/>
        <v>referral</v>
      </c>
      <c r="M6" s="14">
        <v>1</v>
      </c>
      <c r="N6" s="13">
        <f t="shared" si="1"/>
        <v>0.52008571428571426</v>
      </c>
      <c r="O6" s="9"/>
      <c r="Q6" s="3" t="s">
        <v>16</v>
      </c>
      <c r="R6" s="1">
        <v>1380944396.267</v>
      </c>
    </row>
    <row r="7" spans="1:18" x14ac:dyDescent="0.25">
      <c r="A7" s="4" t="s">
        <v>15</v>
      </c>
      <c r="B7" s="6">
        <v>842907936</v>
      </c>
      <c r="E7" s="3" t="s">
        <v>20</v>
      </c>
      <c r="F7" s="1">
        <v>508</v>
      </c>
      <c r="H7" s="3" t="s">
        <v>32</v>
      </c>
      <c r="I7" s="11">
        <v>0.54859999999999998</v>
      </c>
      <c r="J7" s="12"/>
      <c r="L7" t="str">
        <f t="shared" si="0"/>
        <v>organic</v>
      </c>
      <c r="M7" s="14">
        <v>1</v>
      </c>
      <c r="N7" s="13">
        <f t="shared" si="1"/>
        <v>0.54859999999999998</v>
      </c>
      <c r="O7" s="9"/>
      <c r="Q7" s="3" t="s">
        <v>18</v>
      </c>
      <c r="R7" s="1">
        <v>1040851447</v>
      </c>
    </row>
    <row r="8" spans="1:18" x14ac:dyDescent="0.25">
      <c r="A8" s="4" t="s">
        <v>19</v>
      </c>
      <c r="B8" s="6">
        <v>534485686.30000001</v>
      </c>
      <c r="E8" s="3" t="s">
        <v>19</v>
      </c>
      <c r="F8" s="1">
        <v>500</v>
      </c>
      <c r="H8" s="3" t="s">
        <v>18</v>
      </c>
      <c r="I8" s="11">
        <v>0.55330000000000001</v>
      </c>
      <c r="J8" s="12"/>
      <c r="L8" t="str">
        <f t="shared" si="0"/>
        <v>(none)</v>
      </c>
      <c r="M8" s="14">
        <v>1</v>
      </c>
      <c r="N8" s="13">
        <f t="shared" si="1"/>
        <v>0.55330000000000001</v>
      </c>
      <c r="O8" s="9"/>
      <c r="Q8" s="3" t="s">
        <v>21</v>
      </c>
      <c r="R8" s="1">
        <v>702267123.36720014</v>
      </c>
    </row>
    <row r="9" spans="1:18" x14ac:dyDescent="0.25">
      <c r="A9" s="4" t="s">
        <v>28</v>
      </c>
      <c r="B9" s="6">
        <v>3550773.9670000002</v>
      </c>
      <c r="E9" s="3" t="s">
        <v>49</v>
      </c>
      <c r="F9" s="1">
        <v>9586</v>
      </c>
      <c r="H9" s="3" t="s">
        <v>14</v>
      </c>
      <c r="I9" s="11">
        <v>0.62190000000000001</v>
      </c>
      <c r="J9" s="12"/>
      <c r="L9" t="str">
        <f t="shared" si="0"/>
        <v>cpc</v>
      </c>
      <c r="M9" s="14">
        <v>1</v>
      </c>
      <c r="N9" s="13">
        <f t="shared" si="1"/>
        <v>0.62190000000000001</v>
      </c>
      <c r="O9" s="9"/>
      <c r="Q9" s="3" t="s">
        <v>30</v>
      </c>
      <c r="R9" s="1">
        <v>118188840.022</v>
      </c>
    </row>
    <row r="10" spans="1:18" x14ac:dyDescent="0.25">
      <c r="A10" s="3" t="s">
        <v>18</v>
      </c>
      <c r="B10" s="6">
        <v>1040851447</v>
      </c>
      <c r="H10" s="3" t="s">
        <v>24</v>
      </c>
      <c r="I10" s="11">
        <v>0.66839999999999999</v>
      </c>
      <c r="J10" s="12"/>
      <c r="L10" t="str">
        <f t="shared" si="0"/>
        <v>zalo</v>
      </c>
      <c r="M10" s="14">
        <v>1</v>
      </c>
      <c r="N10" s="13">
        <f t="shared" si="1"/>
        <v>0.66839999999999999</v>
      </c>
      <c r="O10" s="9"/>
      <c r="Q10" s="3" t="s">
        <v>35</v>
      </c>
      <c r="R10" s="1">
        <v>43341181.828400001</v>
      </c>
    </row>
    <row r="11" spans="1:18" x14ac:dyDescent="0.25">
      <c r="A11" s="4" t="s">
        <v>17</v>
      </c>
      <c r="B11" s="6">
        <v>1040851447</v>
      </c>
      <c r="H11" s="3" t="s">
        <v>25</v>
      </c>
      <c r="I11" s="11">
        <v>0.79449999999999998</v>
      </c>
      <c r="J11" s="12"/>
      <c r="L11" t="str">
        <f t="shared" si="0"/>
        <v>(not set)</v>
      </c>
      <c r="M11" s="14">
        <v>1</v>
      </c>
      <c r="N11" s="13">
        <f t="shared" si="1"/>
        <v>0.79449999999999998</v>
      </c>
      <c r="O11" s="9"/>
      <c r="Q11" s="3" t="s">
        <v>24</v>
      </c>
      <c r="R11" s="1">
        <v>37327813.270000003</v>
      </c>
    </row>
    <row r="12" spans="1:18" x14ac:dyDescent="0.25">
      <c r="A12" s="3" t="s">
        <v>21</v>
      </c>
      <c r="B12" s="6">
        <v>702267123.36720002</v>
      </c>
      <c r="H12" s="3" t="s">
        <v>16</v>
      </c>
      <c r="I12" s="11">
        <v>0.82673333333333332</v>
      </c>
      <c r="J12" s="12"/>
      <c r="L12" t="str">
        <f t="shared" si="0"/>
        <v>social</v>
      </c>
      <c r="M12" s="14">
        <v>1</v>
      </c>
      <c r="N12" s="13">
        <f t="shared" si="1"/>
        <v>0.82673333333333332</v>
      </c>
      <c r="O12" s="9"/>
      <c r="Q12" s="3" t="s">
        <v>32</v>
      </c>
      <c r="R12" s="1">
        <v>18200796.333999999</v>
      </c>
    </row>
    <row r="13" spans="1:18" x14ac:dyDescent="0.25">
      <c r="A13" s="4" t="s">
        <v>20</v>
      </c>
      <c r="B13" s="6">
        <v>402541914.80000001</v>
      </c>
      <c r="H13" s="3" t="s">
        <v>49</v>
      </c>
      <c r="I13" s="11">
        <v>0.5382300000000001</v>
      </c>
      <c r="N13" s="8"/>
      <c r="O13" s="9"/>
      <c r="Q13" s="3" t="s">
        <v>25</v>
      </c>
      <c r="R13" s="1">
        <v>9263413.7170000002</v>
      </c>
    </row>
    <row r="14" spans="1:18" x14ac:dyDescent="0.25">
      <c r="A14" s="4" t="s">
        <v>23</v>
      </c>
      <c r="B14" s="6">
        <v>150801642.09999999</v>
      </c>
      <c r="N14" s="8"/>
      <c r="O14" s="9"/>
      <c r="Q14" s="3" t="s">
        <v>49</v>
      </c>
      <c r="R14" s="1">
        <v>10006473135.805599</v>
      </c>
    </row>
    <row r="15" spans="1:18" x14ac:dyDescent="0.25">
      <c r="A15" s="4" t="s">
        <v>22</v>
      </c>
      <c r="B15" s="6">
        <v>114188784.40000001</v>
      </c>
      <c r="N15" s="8"/>
      <c r="O15" s="9"/>
    </row>
    <row r="16" spans="1:18" x14ac:dyDescent="0.25">
      <c r="A16" s="4" t="s">
        <v>26</v>
      </c>
      <c r="B16" s="6">
        <v>20931450.210000001</v>
      </c>
      <c r="N16" s="8"/>
      <c r="O16" s="9"/>
    </row>
    <row r="17" spans="1:15" x14ac:dyDescent="0.25">
      <c r="A17" s="4" t="s">
        <v>27</v>
      </c>
      <c r="B17" s="6">
        <v>11520691.449999999</v>
      </c>
      <c r="N17" s="8"/>
      <c r="O17" s="9"/>
    </row>
    <row r="18" spans="1:15" x14ac:dyDescent="0.25">
      <c r="A18" s="4" t="s">
        <v>36</v>
      </c>
      <c r="B18" s="6">
        <v>2125633.395</v>
      </c>
      <c r="N18" s="8"/>
      <c r="O18" s="9"/>
    </row>
    <row r="19" spans="1:15" x14ac:dyDescent="0.25">
      <c r="A19" s="4" t="s">
        <v>45</v>
      </c>
      <c r="B19" s="6">
        <v>157007.0122</v>
      </c>
      <c r="N19" s="8"/>
      <c r="O19" s="9"/>
    </row>
    <row r="20" spans="1:15" x14ac:dyDescent="0.25">
      <c r="A20" s="3" t="s">
        <v>30</v>
      </c>
      <c r="B20" s="6">
        <v>118188840.022</v>
      </c>
      <c r="N20" s="8"/>
      <c r="O20" s="9"/>
    </row>
    <row r="21" spans="1:15" x14ac:dyDescent="0.25">
      <c r="A21" s="4" t="s">
        <v>29</v>
      </c>
      <c r="B21" s="6">
        <v>118188840.022</v>
      </c>
      <c r="N21" s="8"/>
      <c r="O21" s="9"/>
    </row>
    <row r="22" spans="1:15" x14ac:dyDescent="0.25">
      <c r="N22" s="8"/>
      <c r="O22" s="9"/>
    </row>
    <row r="23" spans="1:15" x14ac:dyDescent="0.25">
      <c r="N23" s="8"/>
      <c r="O23" s="9"/>
    </row>
    <row r="24" spans="1:15" x14ac:dyDescent="0.25">
      <c r="N24" s="8"/>
      <c r="O24" s="9"/>
    </row>
    <row r="25" spans="1:15" x14ac:dyDescent="0.25">
      <c r="N25" s="8"/>
      <c r="O25" s="9"/>
    </row>
    <row r="26" spans="1:15" x14ac:dyDescent="0.25">
      <c r="N26" s="8"/>
      <c r="O26" s="9"/>
    </row>
    <row r="27" spans="1:15" x14ac:dyDescent="0.25">
      <c r="N27" s="8"/>
      <c r="O27" s="9"/>
    </row>
    <row r="28" spans="1:15" x14ac:dyDescent="0.25">
      <c r="N28" s="8"/>
      <c r="O28" s="9"/>
    </row>
    <row r="29" spans="1:15" x14ac:dyDescent="0.25">
      <c r="N29" s="8"/>
      <c r="O29" s="9"/>
    </row>
    <row r="30" spans="1:15" x14ac:dyDescent="0.25">
      <c r="N30" s="8"/>
      <c r="O30" s="9"/>
    </row>
  </sheetData>
  <pageMargins left="0.7" right="0.7" top="0.75" bottom="0.75" header="0.3" footer="0.3"/>
  <pageSetup orientation="portrait" horizontalDpi="4294967293" verticalDpi="0" r:id="rId5"/>
  <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007CC-251A-4BC7-B2B6-7E5F7A88E5EA}">
  <dimension ref="A4:AC32"/>
  <sheetViews>
    <sheetView topLeftCell="A16" workbookViewId="0">
      <selection activeCell="Q10" sqref="Q10"/>
    </sheetView>
  </sheetViews>
  <sheetFormatPr defaultRowHeight="15" x14ac:dyDescent="0.25"/>
  <cols>
    <col min="1" max="1" width="15.85546875" bestFit="1" customWidth="1"/>
    <col min="2" max="2" width="12.5703125" bestFit="1" customWidth="1"/>
    <col min="3" max="3" width="17.42578125" bestFit="1" customWidth="1"/>
    <col min="4" max="4" width="24.140625" bestFit="1" customWidth="1"/>
    <col min="16" max="16" width="15.85546875" bestFit="1" customWidth="1"/>
    <col min="17" max="17" width="12.5703125" bestFit="1" customWidth="1"/>
    <col min="18" max="18" width="15.5703125" bestFit="1" customWidth="1"/>
    <col min="19" max="19" width="19.140625" bestFit="1" customWidth="1"/>
    <col min="20" max="20" width="15.85546875" bestFit="1" customWidth="1"/>
    <col min="21" max="21" width="15.28515625" bestFit="1" customWidth="1"/>
    <col min="22" max="22" width="16.7109375" bestFit="1" customWidth="1"/>
    <col min="24" max="24" width="9.7109375" bestFit="1" customWidth="1"/>
    <col min="25" max="25" width="13.28515625" customWidth="1"/>
    <col min="28" max="28" width="20" bestFit="1" customWidth="1"/>
    <col min="29" max="30" width="16.7109375" bestFit="1" customWidth="1"/>
  </cols>
  <sheetData>
    <row r="4" spans="1:29" x14ac:dyDescent="0.25">
      <c r="A4" s="2" t="s">
        <v>48</v>
      </c>
      <c r="B4" t="s">
        <v>53</v>
      </c>
      <c r="C4" t="s">
        <v>54</v>
      </c>
      <c r="P4" s="2" t="s">
        <v>48</v>
      </c>
      <c r="Q4" t="s">
        <v>53</v>
      </c>
      <c r="R4" t="s">
        <v>50</v>
      </c>
      <c r="U4" t="s">
        <v>64</v>
      </c>
      <c r="V4" t="s">
        <v>63</v>
      </c>
      <c r="AB4" s="2" t="s">
        <v>48</v>
      </c>
      <c r="AC4" t="s">
        <v>63</v>
      </c>
    </row>
    <row r="5" spans="1:29" x14ac:dyDescent="0.25">
      <c r="A5" s="3" t="s">
        <v>13</v>
      </c>
      <c r="B5" s="1">
        <v>407950</v>
      </c>
      <c r="C5" s="1">
        <v>344502</v>
      </c>
      <c r="H5" s="16"/>
      <c r="I5" s="17"/>
      <c r="P5" s="3" t="s">
        <v>13</v>
      </c>
      <c r="Q5" s="1">
        <v>407950</v>
      </c>
      <c r="R5" s="1">
        <v>6656088124</v>
      </c>
      <c r="U5" t="str">
        <f>P5</f>
        <v>google</v>
      </c>
      <c r="V5" s="17">
        <f>GETPIVOTDATA("Sum of Revenue",$P$4,"Source",P5)/GETPIVOTDATA("Sum of Users",$P$4,"Source",P5)</f>
        <v>16315.940982963599</v>
      </c>
      <c r="X5" s="5"/>
      <c r="Y5" s="7"/>
      <c r="AB5" s="3" t="s">
        <v>17</v>
      </c>
      <c r="AC5" s="15">
        <v>16099.04330812182</v>
      </c>
    </row>
    <row r="6" spans="1:29" x14ac:dyDescent="0.25">
      <c r="A6" s="3" t="s">
        <v>15</v>
      </c>
      <c r="B6" s="1">
        <v>79526</v>
      </c>
      <c r="C6" s="1">
        <v>56412</v>
      </c>
      <c r="P6" s="3" t="s">
        <v>15</v>
      </c>
      <c r="Q6" s="1">
        <v>79526</v>
      </c>
      <c r="R6" s="1">
        <v>852171349.71700001</v>
      </c>
      <c r="U6" t="str">
        <f t="shared" ref="U6:U14" si="0">P6</f>
        <v>youtube</v>
      </c>
      <c r="V6" s="17">
        <f t="shared" ref="V6:V14" si="1">GETPIVOTDATA("Sum of Revenue",$P$4,"Source",P6)/GETPIVOTDATA("Sum of Users",$P$4,"Source",P6)</f>
        <v>10715.63199100923</v>
      </c>
      <c r="X6" s="5"/>
      <c r="Y6" s="7"/>
      <c r="AB6" s="3" t="s">
        <v>38</v>
      </c>
      <c r="AC6" s="15">
        <v>61031.443693333327</v>
      </c>
    </row>
    <row r="7" spans="1:29" x14ac:dyDescent="0.25">
      <c r="A7" s="3" t="s">
        <v>17</v>
      </c>
      <c r="B7" s="1">
        <v>64653</v>
      </c>
      <c r="C7" s="1">
        <v>60181</v>
      </c>
      <c r="P7" s="3" t="s">
        <v>17</v>
      </c>
      <c r="Q7" s="1">
        <v>64653</v>
      </c>
      <c r="R7" s="1">
        <v>1040851447</v>
      </c>
      <c r="U7" t="str">
        <f t="shared" si="0"/>
        <v>(direct)</v>
      </c>
      <c r="V7" s="17">
        <f t="shared" si="1"/>
        <v>16099.04330812182</v>
      </c>
      <c r="X7" s="5"/>
      <c r="Y7" s="7"/>
      <c r="AB7" s="3" t="s">
        <v>33</v>
      </c>
      <c r="AC7" s="15">
        <v>20416.66275297619</v>
      </c>
    </row>
    <row r="8" spans="1:29" x14ac:dyDescent="0.25">
      <c r="A8" s="3" t="s">
        <v>19</v>
      </c>
      <c r="B8" s="1">
        <v>48721</v>
      </c>
      <c r="C8" s="1">
        <v>32781</v>
      </c>
      <c r="P8" s="3" t="s">
        <v>19</v>
      </c>
      <c r="Q8" s="1">
        <v>48721</v>
      </c>
      <c r="R8" s="1">
        <v>534485686.30000001</v>
      </c>
      <c r="U8" t="str">
        <f t="shared" si="0"/>
        <v>facebook</v>
      </c>
      <c r="V8" s="17">
        <f t="shared" si="1"/>
        <v>10970.334892551467</v>
      </c>
      <c r="X8" s="5"/>
      <c r="Y8" s="7"/>
      <c r="AB8" s="3" t="s">
        <v>39</v>
      </c>
      <c r="AC8" s="15">
        <v>22453.873887323945</v>
      </c>
    </row>
    <row r="9" spans="1:29" x14ac:dyDescent="0.25">
      <c r="A9" s="3" t="s">
        <v>20</v>
      </c>
      <c r="B9" s="1">
        <v>27718</v>
      </c>
      <c r="C9" s="1">
        <v>17774</v>
      </c>
      <c r="P9" s="3" t="s">
        <v>20</v>
      </c>
      <c r="Q9" s="1">
        <v>27718</v>
      </c>
      <c r="R9" s="1">
        <v>402541914.80000001</v>
      </c>
      <c r="U9" t="str">
        <f t="shared" si="0"/>
        <v>youtube.com</v>
      </c>
      <c r="V9" s="17">
        <f t="shared" si="1"/>
        <v>14522.761916444188</v>
      </c>
      <c r="X9" s="5"/>
      <c r="Y9" s="7"/>
      <c r="AB9" s="3" t="s">
        <v>40</v>
      </c>
      <c r="AC9" s="15">
        <v>8659.3127169811323</v>
      </c>
    </row>
    <row r="10" spans="1:29" x14ac:dyDescent="0.25">
      <c r="A10" s="3" t="s">
        <v>22</v>
      </c>
      <c r="B10" s="1">
        <v>14373</v>
      </c>
      <c r="C10" s="1">
        <v>10110</v>
      </c>
      <c r="P10" s="3" t="s">
        <v>22</v>
      </c>
      <c r="Q10" s="1">
        <v>14373</v>
      </c>
      <c r="R10" s="1">
        <v>114188784.40000001</v>
      </c>
      <c r="U10" t="str">
        <f t="shared" si="0"/>
        <v>m.facebook.com</v>
      </c>
      <c r="V10" s="17">
        <f t="shared" si="1"/>
        <v>7944.6729562373903</v>
      </c>
      <c r="X10" s="5"/>
      <c r="Y10" s="7"/>
      <c r="AB10" s="3" t="s">
        <v>19</v>
      </c>
      <c r="AC10" s="15">
        <v>10970.334892551467</v>
      </c>
    </row>
    <row r="11" spans="1:29" x14ac:dyDescent="0.25">
      <c r="A11" s="3" t="s">
        <v>23</v>
      </c>
      <c r="B11" s="1">
        <v>3661</v>
      </c>
      <c r="C11" s="1">
        <v>1712</v>
      </c>
      <c r="P11" s="3" t="s">
        <v>23</v>
      </c>
      <c r="Q11" s="1">
        <v>3661</v>
      </c>
      <c r="R11" s="1">
        <v>150801642.09999999</v>
      </c>
      <c r="U11" t="str">
        <f t="shared" si="0"/>
        <v>l.facebook.com</v>
      </c>
      <c r="V11" s="17">
        <f t="shared" si="1"/>
        <v>41191.379978148048</v>
      </c>
      <c r="X11" s="5"/>
      <c r="Y11" s="7"/>
      <c r="AB11" s="3" t="s">
        <v>26</v>
      </c>
      <c r="AC11" s="15">
        <v>13131.399127979925</v>
      </c>
    </row>
    <row r="12" spans="1:29" x14ac:dyDescent="0.25">
      <c r="A12" s="3" t="s">
        <v>24</v>
      </c>
      <c r="B12" s="1">
        <v>2782</v>
      </c>
      <c r="C12" s="1">
        <v>2400</v>
      </c>
      <c r="P12" s="3" t="s">
        <v>24</v>
      </c>
      <c r="Q12" s="1">
        <v>2782</v>
      </c>
      <c r="R12" s="1">
        <v>37327813.270000003</v>
      </c>
      <c r="U12" t="str">
        <f t="shared" si="0"/>
        <v>zalo</v>
      </c>
      <c r="V12" s="17">
        <f t="shared" si="1"/>
        <v>13417.617997843279</v>
      </c>
      <c r="X12" s="5"/>
      <c r="Y12" s="7"/>
      <c r="AB12" s="3" t="s">
        <v>47</v>
      </c>
      <c r="AC12" s="15">
        <v>160026.377775</v>
      </c>
    </row>
    <row r="13" spans="1:29" x14ac:dyDescent="0.25">
      <c r="A13" s="3" t="s">
        <v>26</v>
      </c>
      <c r="B13" s="1">
        <v>1594</v>
      </c>
      <c r="C13" s="1">
        <v>694</v>
      </c>
      <c r="P13" s="3" t="s">
        <v>26</v>
      </c>
      <c r="Q13" s="1">
        <v>1594</v>
      </c>
      <c r="R13" s="1">
        <v>20931450.210000001</v>
      </c>
      <c r="U13" t="str">
        <f t="shared" si="0"/>
        <v>facebook.com</v>
      </c>
      <c r="V13" s="17">
        <f t="shared" si="1"/>
        <v>13131.399127979925</v>
      </c>
      <c r="X13" s="5"/>
      <c r="Y13" s="7"/>
      <c r="AB13" s="3" t="s">
        <v>13</v>
      </c>
      <c r="AC13" s="15">
        <v>16315.940982963599</v>
      </c>
    </row>
    <row r="14" spans="1:29" x14ac:dyDescent="0.25">
      <c r="A14" s="3" t="s">
        <v>27</v>
      </c>
      <c r="B14" s="1">
        <v>1411</v>
      </c>
      <c r="C14" s="1">
        <v>742</v>
      </c>
      <c r="P14" s="3" t="s">
        <v>27</v>
      </c>
      <c r="Q14" s="1">
        <v>1411</v>
      </c>
      <c r="R14" s="1">
        <v>11520691.449999999</v>
      </c>
      <c r="U14" t="str">
        <f t="shared" si="0"/>
        <v>googleapis.com</v>
      </c>
      <c r="V14" s="17">
        <f t="shared" si="1"/>
        <v>8164.9124379872428</v>
      </c>
      <c r="X14" s="5"/>
      <c r="Y14" s="7"/>
      <c r="AB14" s="3" t="s">
        <v>27</v>
      </c>
      <c r="AC14" s="15">
        <v>8164.9124379872428</v>
      </c>
    </row>
    <row r="15" spans="1:29" x14ac:dyDescent="0.25">
      <c r="A15" s="3" t="s">
        <v>49</v>
      </c>
      <c r="B15" s="1">
        <v>652389</v>
      </c>
      <c r="C15" s="1">
        <v>527308</v>
      </c>
      <c r="P15" s="3" t="s">
        <v>49</v>
      </c>
      <c r="Q15" s="1">
        <v>652389</v>
      </c>
      <c r="R15" s="1">
        <v>9820908903.2469997</v>
      </c>
      <c r="AB15" s="3" t="s">
        <v>45</v>
      </c>
      <c r="AC15" s="15">
        <v>22429.573171428572</v>
      </c>
    </row>
    <row r="16" spans="1:29" x14ac:dyDescent="0.25">
      <c r="AB16" s="3" t="s">
        <v>28</v>
      </c>
      <c r="AC16" s="15">
        <v>2934.5239396694215</v>
      </c>
    </row>
    <row r="17" spans="28:29" x14ac:dyDescent="0.25">
      <c r="AB17" s="3" t="s">
        <v>23</v>
      </c>
      <c r="AC17" s="15">
        <v>41191.379978148048</v>
      </c>
    </row>
    <row r="18" spans="28:29" x14ac:dyDescent="0.25">
      <c r="AB18" s="3" t="s">
        <v>37</v>
      </c>
      <c r="AC18" s="15">
        <v>86660.045845070417</v>
      </c>
    </row>
    <row r="19" spans="28:29" x14ac:dyDescent="0.25">
      <c r="AB19" s="3" t="s">
        <v>43</v>
      </c>
      <c r="AC19" s="15">
        <v>460364.45194117649</v>
      </c>
    </row>
    <row r="20" spans="28:29" x14ac:dyDescent="0.25">
      <c r="AB20" s="3" t="s">
        <v>41</v>
      </c>
      <c r="AC20" s="15">
        <v>127316.58358333334</v>
      </c>
    </row>
    <row r="21" spans="28:29" x14ac:dyDescent="0.25">
      <c r="AB21" s="3" t="s">
        <v>36</v>
      </c>
      <c r="AC21" s="15">
        <v>14460.091122448979</v>
      </c>
    </row>
    <row r="22" spans="28:29" x14ac:dyDescent="0.25">
      <c r="AB22" s="3" t="s">
        <v>22</v>
      </c>
      <c r="AC22" s="15">
        <v>7944.6729562373903</v>
      </c>
    </row>
    <row r="23" spans="28:29" x14ac:dyDescent="0.25">
      <c r="AB23" s="3" t="s">
        <v>46</v>
      </c>
      <c r="AC23" s="15">
        <v>113528.14726</v>
      </c>
    </row>
    <row r="24" spans="28:29" x14ac:dyDescent="0.25">
      <c r="AB24" s="3" t="s">
        <v>29</v>
      </c>
      <c r="AC24" s="15">
        <v>193588.96367529934</v>
      </c>
    </row>
    <row r="25" spans="28:29" x14ac:dyDescent="0.25">
      <c r="AB25" s="3" t="s">
        <v>42</v>
      </c>
      <c r="AC25" s="15">
        <v>56936.608809523808</v>
      </c>
    </row>
    <row r="26" spans="28:29" x14ac:dyDescent="0.25">
      <c r="AB26" s="3" t="s">
        <v>34</v>
      </c>
      <c r="AC26" s="15">
        <v>23459.555896103895</v>
      </c>
    </row>
    <row r="27" spans="28:29" x14ac:dyDescent="0.25">
      <c r="AB27" s="3" t="s">
        <v>44</v>
      </c>
      <c r="AC27" s="15">
        <v>385380.848</v>
      </c>
    </row>
    <row r="28" spans="28:29" x14ac:dyDescent="0.25">
      <c r="AB28" s="3" t="s">
        <v>31</v>
      </c>
      <c r="AC28" s="15">
        <v>21611.025727272729</v>
      </c>
    </row>
    <row r="29" spans="28:29" x14ac:dyDescent="0.25">
      <c r="AB29" s="3" t="s">
        <v>15</v>
      </c>
      <c r="AC29" s="15">
        <v>16157.124601600121</v>
      </c>
    </row>
    <row r="30" spans="28:29" x14ac:dyDescent="0.25">
      <c r="AB30" s="3" t="s">
        <v>20</v>
      </c>
      <c r="AC30" s="15">
        <v>14522.761916444188</v>
      </c>
    </row>
    <row r="31" spans="28:29" x14ac:dyDescent="0.25">
      <c r="AB31" s="3" t="s">
        <v>24</v>
      </c>
      <c r="AC31" s="15">
        <v>13417.617997843279</v>
      </c>
    </row>
    <row r="32" spans="28:29" x14ac:dyDescent="0.25">
      <c r="AB32" s="3" t="s">
        <v>49</v>
      </c>
      <c r="AC32" s="15">
        <v>1939173.2779968185</v>
      </c>
    </row>
  </sheetData>
  <pageMargins left="0.7" right="0.7" top="0.75" bottom="0.75" header="0.3" footer="0.3"/>
  <pageSetup orientation="portrait" horizontalDpi="4294967293" verticalDpi="0" r:id="rId4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11B3D-916C-497D-BA9B-176F8AF6056B}">
  <dimension ref="A4:Z14"/>
  <sheetViews>
    <sheetView tabSelected="1" topLeftCell="L1" workbookViewId="0">
      <selection activeCell="AB26" sqref="AB26"/>
    </sheetView>
  </sheetViews>
  <sheetFormatPr defaultRowHeight="15" x14ac:dyDescent="0.25"/>
  <cols>
    <col min="1" max="1" width="13.140625" bestFit="1" customWidth="1"/>
    <col min="2" max="2" width="12.5703125" bestFit="1" customWidth="1"/>
    <col min="3" max="4" width="15.28515625" bestFit="1" customWidth="1"/>
    <col min="7" max="7" width="20.140625" bestFit="1" customWidth="1"/>
    <col min="8" max="8" width="17.42578125" bestFit="1" customWidth="1"/>
    <col min="9" max="9" width="18.85546875" bestFit="1" customWidth="1"/>
    <col min="11" max="11" width="15.85546875" bestFit="1" customWidth="1"/>
    <col min="12" max="12" width="16.5703125" bestFit="1" customWidth="1"/>
    <col min="13" max="13" width="15.28515625" bestFit="1" customWidth="1"/>
    <col min="14" max="14" width="20.140625" bestFit="1" customWidth="1"/>
    <col min="18" max="18" width="13.140625" bestFit="1" customWidth="1"/>
    <col min="19" max="19" width="18.85546875" bestFit="1" customWidth="1"/>
    <col min="20" max="20" width="12.5703125" bestFit="1" customWidth="1"/>
    <col min="23" max="23" width="12.42578125" bestFit="1" customWidth="1"/>
    <col min="24" max="24" width="19.7109375" bestFit="1" customWidth="1"/>
    <col min="25" max="25" width="23.5703125" bestFit="1" customWidth="1"/>
  </cols>
  <sheetData>
    <row r="4" spans="1:26" x14ac:dyDescent="0.25">
      <c r="A4" s="2" t="s">
        <v>48</v>
      </c>
      <c r="B4" t="s">
        <v>53</v>
      </c>
      <c r="C4" t="s">
        <v>65</v>
      </c>
      <c r="G4" t="s">
        <v>65</v>
      </c>
      <c r="H4" t="s">
        <v>54</v>
      </c>
      <c r="I4" t="s">
        <v>52</v>
      </c>
      <c r="K4" t="s">
        <v>9</v>
      </c>
      <c r="L4" t="s">
        <v>56</v>
      </c>
      <c r="M4" t="s">
        <v>8</v>
      </c>
      <c r="N4" t="s">
        <v>57</v>
      </c>
      <c r="O4" t="s">
        <v>58</v>
      </c>
      <c r="R4" s="2" t="s">
        <v>48</v>
      </c>
      <c r="S4" t="s">
        <v>52</v>
      </c>
      <c r="T4" t="s">
        <v>53</v>
      </c>
      <c r="W4" t="s">
        <v>10</v>
      </c>
      <c r="X4" t="s">
        <v>66</v>
      </c>
      <c r="Y4" t="s">
        <v>67</v>
      </c>
      <c r="Z4" t="s">
        <v>58</v>
      </c>
    </row>
    <row r="5" spans="1:26" x14ac:dyDescent="0.25">
      <c r="A5" s="3" t="s">
        <v>18</v>
      </c>
      <c r="B5" s="1">
        <v>64653</v>
      </c>
      <c r="C5" s="1">
        <v>108534</v>
      </c>
      <c r="D5" s="10">
        <f>GETPIVOTDATA("Sum of Sessions",$A$4,"Medium",A5)/GETPIVOTDATA("Sum of Users",$A$4,"Medium",A5)</f>
        <v>1.6787156048443228</v>
      </c>
      <c r="G5" s="1">
        <v>1258278</v>
      </c>
      <c r="H5" s="1">
        <v>529416</v>
      </c>
      <c r="I5" s="1">
        <v>10041</v>
      </c>
      <c r="K5" t="str">
        <f>A5</f>
        <v>(none)</v>
      </c>
      <c r="L5" s="10">
        <f>D5</f>
        <v>1.6787156048443228</v>
      </c>
      <c r="M5" s="6">
        <f t="shared" ref="M5:M13" si="0">C5</f>
        <v>108534</v>
      </c>
      <c r="N5" s="10">
        <f>$G$8</f>
        <v>2.3767283195067774</v>
      </c>
      <c r="O5" s="10" t="str">
        <f>IF(L5&gt;N5,L5,"")</f>
        <v/>
      </c>
      <c r="R5" s="3" t="s">
        <v>18</v>
      </c>
      <c r="S5" s="1">
        <v>1048</v>
      </c>
      <c r="T5" s="1">
        <v>64653</v>
      </c>
      <c r="U5" s="19"/>
      <c r="W5" t="str">
        <f>R5</f>
        <v>(none)</v>
      </c>
      <c r="X5" s="19">
        <f>GETPIVOTDATA("Sum of Transactions",$R$4,"Medium",R5)/GETPIVOTDATA("Sum of Users",$R$4,"Medium",R5)</f>
        <v>1.6209611309606669E-2</v>
      </c>
      <c r="Y5" s="19">
        <f>$H$8</f>
        <v>1.8966181603880503E-2</v>
      </c>
      <c r="Z5" t="str">
        <f>IF(X5&gt;Y5,X5,"")</f>
        <v/>
      </c>
    </row>
    <row r="6" spans="1:26" x14ac:dyDescent="0.25">
      <c r="A6" s="3" t="s">
        <v>25</v>
      </c>
      <c r="B6" s="1">
        <v>1741</v>
      </c>
      <c r="C6" s="1">
        <v>2311</v>
      </c>
      <c r="D6" s="10">
        <f t="shared" ref="D6:D13" si="1">GETPIVOTDATA("Sum of Sessions",$A$4,"Medium",A6)/GETPIVOTDATA("Sum of Users",$A$4,"Medium",A6)</f>
        <v>1.3273980470993683</v>
      </c>
      <c r="K6" t="str">
        <f t="shared" ref="K6:K13" si="2">A6</f>
        <v>(not set)</v>
      </c>
      <c r="L6" s="10">
        <f t="shared" ref="L6:L13" si="3">D6</f>
        <v>1.3273980470993683</v>
      </c>
      <c r="M6" s="6">
        <f t="shared" si="0"/>
        <v>2311</v>
      </c>
      <c r="N6" s="10">
        <f t="shared" ref="N6:N13" si="4">$G$8</f>
        <v>2.3767283195067774</v>
      </c>
      <c r="O6" s="10" t="str">
        <f t="shared" ref="O6:O14" si="5">IF(L6&gt;N6,L6,"")</f>
        <v/>
      </c>
      <c r="R6" s="3" t="s">
        <v>25</v>
      </c>
      <c r="S6" s="1">
        <v>7</v>
      </c>
      <c r="T6" s="1">
        <v>1741</v>
      </c>
      <c r="U6" s="19"/>
      <c r="W6" t="str">
        <f t="shared" ref="W6:W13" si="6">R6</f>
        <v>(not set)</v>
      </c>
      <c r="X6" s="19">
        <f t="shared" ref="X6:X13" si="7">GETPIVOTDATA("Sum of Transactions",$R$4,"Medium",R6)/GETPIVOTDATA("Sum of Users",$R$4,"Medium",R6)</f>
        <v>4.0206777713957496E-3</v>
      </c>
      <c r="Y6" s="19">
        <f t="shared" ref="Y6:Y13" si="8">$H$8</f>
        <v>1.8966181603880503E-2</v>
      </c>
      <c r="Z6" t="str">
        <f t="shared" ref="Z6:Z13" si="9">IF(X6&gt;Y6,X6,"")</f>
        <v/>
      </c>
    </row>
    <row r="7" spans="1:26" x14ac:dyDescent="0.25">
      <c r="A7" s="3" t="s">
        <v>14</v>
      </c>
      <c r="B7" s="1">
        <v>407950</v>
      </c>
      <c r="C7" s="1">
        <v>723208</v>
      </c>
      <c r="D7" s="10">
        <f t="shared" si="1"/>
        <v>1.7727858806226253</v>
      </c>
      <c r="G7" t="s">
        <v>57</v>
      </c>
      <c r="K7" t="str">
        <f t="shared" si="2"/>
        <v>cpc</v>
      </c>
      <c r="L7" s="10">
        <f t="shared" si="3"/>
        <v>1.7727858806226253</v>
      </c>
      <c r="M7" s="6">
        <f t="shared" si="0"/>
        <v>723208</v>
      </c>
      <c r="N7" s="10">
        <f t="shared" si="4"/>
        <v>2.3767283195067774</v>
      </c>
      <c r="O7" s="10" t="str">
        <f t="shared" si="5"/>
        <v/>
      </c>
      <c r="R7" s="3" t="s">
        <v>14</v>
      </c>
      <c r="S7" s="1">
        <v>6566</v>
      </c>
      <c r="T7" s="1">
        <v>407950</v>
      </c>
      <c r="U7" s="19"/>
      <c r="W7" t="str">
        <f t="shared" si="6"/>
        <v>cpc</v>
      </c>
      <c r="X7" s="19">
        <f t="shared" si="7"/>
        <v>1.6095109694815542E-2</v>
      </c>
      <c r="Y7" s="19">
        <f t="shared" si="8"/>
        <v>1.8966181603880503E-2</v>
      </c>
      <c r="Z7" t="str">
        <f t="shared" si="9"/>
        <v/>
      </c>
    </row>
    <row r="8" spans="1:26" x14ac:dyDescent="0.25">
      <c r="A8" s="3" t="s">
        <v>30</v>
      </c>
      <c r="B8" s="1">
        <v>1309</v>
      </c>
      <c r="C8" s="1">
        <v>3347</v>
      </c>
      <c r="D8" s="10">
        <f t="shared" si="1"/>
        <v>2.5569136745607333</v>
      </c>
      <c r="G8" s="10">
        <f>GETPIVOTDATA("Sum of Sessions",$G$4)/GETPIVOTDATA("Sum of New Users",$G$4)</f>
        <v>2.3767283195067774</v>
      </c>
      <c r="H8" s="19">
        <f>GETPIVOTDATA("Sum of Transactions",$G$4)/GETPIVOTDATA("Sum of New Users",$G$4)</f>
        <v>1.8966181603880503E-2</v>
      </c>
      <c r="K8" t="str">
        <f t="shared" si="2"/>
        <v>email</v>
      </c>
      <c r="L8" s="10">
        <f t="shared" si="3"/>
        <v>2.5569136745607333</v>
      </c>
      <c r="M8" s="6">
        <f t="shared" si="0"/>
        <v>3347</v>
      </c>
      <c r="N8" s="10">
        <f t="shared" si="4"/>
        <v>2.3767283195067774</v>
      </c>
      <c r="O8" s="10">
        <f t="shared" si="5"/>
        <v>2.5569136745607333</v>
      </c>
      <c r="R8" s="3" t="s">
        <v>30</v>
      </c>
      <c r="S8" s="1">
        <v>90</v>
      </c>
      <c r="T8" s="1">
        <v>1309</v>
      </c>
      <c r="U8" s="19"/>
      <c r="W8" t="str">
        <f t="shared" si="6"/>
        <v>email</v>
      </c>
      <c r="X8" s="19">
        <f t="shared" si="7"/>
        <v>6.8754774637127578E-2</v>
      </c>
      <c r="Y8" s="19">
        <f t="shared" si="8"/>
        <v>1.8966181603880503E-2</v>
      </c>
      <c r="Z8">
        <f t="shared" si="9"/>
        <v>6.8754774637127578E-2</v>
      </c>
    </row>
    <row r="9" spans="1:26" x14ac:dyDescent="0.25">
      <c r="A9" s="3" t="s">
        <v>35</v>
      </c>
      <c r="B9" s="1">
        <v>607</v>
      </c>
      <c r="C9" s="1">
        <v>1215</v>
      </c>
      <c r="D9" s="10">
        <f t="shared" si="1"/>
        <v>2.0016474464579903</v>
      </c>
      <c r="K9" t="str">
        <f t="shared" si="2"/>
        <v>local_display</v>
      </c>
      <c r="L9" s="10">
        <f t="shared" si="3"/>
        <v>2.0016474464579903</v>
      </c>
      <c r="M9" s="6">
        <f t="shared" si="0"/>
        <v>1215</v>
      </c>
      <c r="N9" s="10">
        <f t="shared" si="4"/>
        <v>2.3767283195067774</v>
      </c>
      <c r="O9" s="10" t="str">
        <f t="shared" si="5"/>
        <v/>
      </c>
      <c r="R9" s="3" t="s">
        <v>35</v>
      </c>
      <c r="S9" s="1">
        <v>28</v>
      </c>
      <c r="T9" s="1">
        <v>607</v>
      </c>
      <c r="U9" s="19"/>
      <c r="W9" t="str">
        <f t="shared" si="6"/>
        <v>local_display</v>
      </c>
      <c r="X9" s="19">
        <f t="shared" si="7"/>
        <v>4.6128500823723231E-2</v>
      </c>
      <c r="Y9" s="19">
        <f t="shared" si="8"/>
        <v>1.8966181603880503E-2</v>
      </c>
      <c r="Z9">
        <f t="shared" si="9"/>
        <v>4.6128500823723231E-2</v>
      </c>
    </row>
    <row r="10" spans="1:26" x14ac:dyDescent="0.25">
      <c r="A10" s="3" t="s">
        <v>32</v>
      </c>
      <c r="B10" s="1">
        <v>858</v>
      </c>
      <c r="C10" s="1">
        <v>1247</v>
      </c>
      <c r="D10" s="10">
        <f t="shared" si="1"/>
        <v>1.4533799533799534</v>
      </c>
      <c r="K10" t="str">
        <f t="shared" si="2"/>
        <v>organic</v>
      </c>
      <c r="L10" s="10">
        <f t="shared" si="3"/>
        <v>1.4533799533799534</v>
      </c>
      <c r="M10" s="6">
        <f t="shared" si="0"/>
        <v>1247</v>
      </c>
      <c r="N10" s="10">
        <f t="shared" si="4"/>
        <v>2.3767283195067774</v>
      </c>
      <c r="O10" s="10" t="str">
        <f t="shared" si="5"/>
        <v/>
      </c>
      <c r="R10" s="3" t="s">
        <v>32</v>
      </c>
      <c r="S10" s="1">
        <v>21</v>
      </c>
      <c r="T10" s="1">
        <v>858</v>
      </c>
      <c r="U10" s="19"/>
      <c r="W10" t="str">
        <f t="shared" si="6"/>
        <v>organic</v>
      </c>
      <c r="X10" s="19">
        <f t="shared" si="7"/>
        <v>2.4475524475524476E-2</v>
      </c>
      <c r="Y10" s="19">
        <f t="shared" si="8"/>
        <v>1.8966181603880503E-2</v>
      </c>
      <c r="Z10">
        <f t="shared" si="9"/>
        <v>2.4475524475524476E-2</v>
      </c>
    </row>
    <row r="11" spans="1:26" x14ac:dyDescent="0.25">
      <c r="A11" s="3" t="s">
        <v>21</v>
      </c>
      <c r="B11" s="1">
        <v>48911</v>
      </c>
      <c r="C11" s="1">
        <v>72876</v>
      </c>
      <c r="D11" s="10">
        <f t="shared" si="1"/>
        <v>1.489971581034941</v>
      </c>
      <c r="K11" t="str">
        <f t="shared" si="2"/>
        <v>referral</v>
      </c>
      <c r="L11" s="10">
        <f t="shared" si="3"/>
        <v>1.489971581034941</v>
      </c>
      <c r="M11" s="6">
        <f t="shared" si="0"/>
        <v>72876</v>
      </c>
      <c r="N11" s="10">
        <f t="shared" si="4"/>
        <v>2.3767283195067774</v>
      </c>
      <c r="O11" s="10" t="str">
        <f t="shared" si="5"/>
        <v/>
      </c>
      <c r="R11" s="3" t="s">
        <v>21</v>
      </c>
      <c r="S11" s="1">
        <v>777</v>
      </c>
      <c r="T11" s="1">
        <v>48911</v>
      </c>
      <c r="U11" s="19"/>
      <c r="W11" t="str">
        <f t="shared" si="6"/>
        <v>referral</v>
      </c>
      <c r="X11" s="19">
        <f t="shared" si="7"/>
        <v>1.5885997014986403E-2</v>
      </c>
      <c r="Y11" s="19">
        <f t="shared" si="8"/>
        <v>1.8966181603880503E-2</v>
      </c>
      <c r="Z11" t="str">
        <f t="shared" si="9"/>
        <v/>
      </c>
    </row>
    <row r="12" spans="1:26" x14ac:dyDescent="0.25">
      <c r="A12" s="3" t="s">
        <v>16</v>
      </c>
      <c r="B12" s="1">
        <v>127716</v>
      </c>
      <c r="C12" s="1">
        <v>341511</v>
      </c>
      <c r="D12" s="10">
        <f t="shared" si="1"/>
        <v>2.6739875974819132</v>
      </c>
      <c r="K12" t="str">
        <f t="shared" si="2"/>
        <v>social</v>
      </c>
      <c r="L12" s="10">
        <f t="shared" si="3"/>
        <v>2.6739875974819132</v>
      </c>
      <c r="M12" s="6">
        <f t="shared" si="0"/>
        <v>341511</v>
      </c>
      <c r="N12" s="10">
        <f t="shared" si="4"/>
        <v>2.3767283195067774</v>
      </c>
      <c r="O12" s="10">
        <f t="shared" si="5"/>
        <v>2.6739875974819132</v>
      </c>
      <c r="R12" s="3" t="s">
        <v>16</v>
      </c>
      <c r="S12" s="1">
        <v>1461</v>
      </c>
      <c r="T12" s="1">
        <v>127716</v>
      </c>
      <c r="U12" s="19"/>
      <c r="W12" t="str">
        <f t="shared" si="6"/>
        <v>social</v>
      </c>
      <c r="X12" s="19">
        <f t="shared" si="7"/>
        <v>1.1439443765855492E-2</v>
      </c>
      <c r="Y12" s="19">
        <f t="shared" si="8"/>
        <v>1.8966181603880503E-2</v>
      </c>
      <c r="Z12" t="str">
        <f t="shared" si="9"/>
        <v/>
      </c>
    </row>
    <row r="13" spans="1:26" x14ac:dyDescent="0.25">
      <c r="A13" s="3" t="s">
        <v>24</v>
      </c>
      <c r="B13" s="1">
        <v>2782</v>
      </c>
      <c r="C13" s="1">
        <v>4029</v>
      </c>
      <c r="D13" s="10">
        <f t="shared" si="1"/>
        <v>1.4482386772106399</v>
      </c>
      <c r="K13" t="str">
        <f t="shared" si="2"/>
        <v>zalo</v>
      </c>
      <c r="L13" s="10">
        <f t="shared" si="3"/>
        <v>1.4482386772106399</v>
      </c>
      <c r="M13" s="6">
        <f t="shared" si="0"/>
        <v>4029</v>
      </c>
      <c r="N13" s="10">
        <f t="shared" si="4"/>
        <v>2.3767283195067774</v>
      </c>
      <c r="O13" s="10" t="str">
        <f t="shared" si="5"/>
        <v/>
      </c>
      <c r="R13" s="3" t="s">
        <v>24</v>
      </c>
      <c r="S13" s="1">
        <v>43</v>
      </c>
      <c r="T13" s="1">
        <v>2782</v>
      </c>
      <c r="U13" s="19"/>
      <c r="W13" t="str">
        <f t="shared" si="6"/>
        <v>zalo</v>
      </c>
      <c r="X13" s="19">
        <f t="shared" si="7"/>
        <v>1.5456506110711718E-2</v>
      </c>
      <c r="Y13" s="19">
        <f t="shared" si="8"/>
        <v>1.8966181603880503E-2</v>
      </c>
      <c r="Z13" t="str">
        <f t="shared" si="9"/>
        <v/>
      </c>
    </row>
    <row r="14" spans="1:26" x14ac:dyDescent="0.25">
      <c r="A14" s="3" t="s">
        <v>49</v>
      </c>
      <c r="B14" s="1">
        <v>656527</v>
      </c>
      <c r="C14" s="1">
        <v>1258278</v>
      </c>
      <c r="L14" s="10"/>
      <c r="M14" s="6"/>
      <c r="N14" s="10"/>
      <c r="O14" s="10" t="str">
        <f t="shared" si="5"/>
        <v/>
      </c>
      <c r="R14" s="3" t="s">
        <v>49</v>
      </c>
      <c r="S14" s="1">
        <v>10041</v>
      </c>
      <c r="T14" s="1">
        <v>656527</v>
      </c>
    </row>
  </sheetData>
  <pageMargins left="0.7" right="0.7" top="0.75" bottom="0.75" header="0.3" footer="0.3"/>
  <pageSetup orientation="portrait" horizontalDpi="4294967293" verticalDpi="0" r:id="rId4"/>
  <drawing r:id="rId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3 e 8 6 4 b 9 a - a 1 0 a - 4 2 b 8 - a 0 4 9 - 1 7 2 0 c f 9 2 9 d b b "   x m l n s = " h t t p : / / s c h e m a s . m i c r o s o f t . c o m / D a t a M a s h u p " > A A A A A F I F A A B Q S w M E F A A C A A g A U 7 O m W F i N 6 N O i A A A A 9 Q A A A B I A H A B D b 2 5 m a W c v U G F j a 2 F n Z S 5 4 b W w g o h g A K K A U A A A A A A A A A A A A A A A A A A A A A A A A A A A A h Y + x D o I w F E V / h X S n R R h U 8 i i D q y Q m R O P a l A q N 8 D C 0 W P 7 N w U / y F 4 Q o 6 u Z 4 7 z n D v Y / b H d K h q b 2 r 6 o x u M S E L G h B P o W w L j W V C e n v y V y T l s B P y L E r l j T K a e D B F Q i p r L z F j z j n q I t p 2 J Q u D Y M G O 2 T a X l W o E + c j 6 v + x r N F a g V I T D 4 T W G h 3 S 9 p F E 4 T g I 2 d 5 B p / P K J T f S n h E 1 f 2 7 5 T X K G / z 4 H N E d j 7 A n 8 C U E s D B B Q A A g A I A F O z p l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T s 6 Z Y X g B w y k 4 C A A A h C Q A A E w A c A E Z v c m 1 1 b G F z L 1 N l Y 3 R p b 2 4 x L m 0 g o h g A K K A U A A A A A A A A A A A A A A A A A A A A A A A A A A A A 5 V T L b p t A F N 1 b 8 j + M q C p h C R H h P h a N W L g 4 V b t o 5 B h 3 Z U f R B K 5 t V J i x 5 k E a W f 7 3 X h 4 2 m A B 1 p K 5 a b z D 3 X O a e O e f M S A h U x B n x i 6 d z P R w M B 3 J L B Y Q k i I E y C B 8 8 L R V P u I A H J e h 6 H Q X E J T G o 4 Y D g z + d a B I A V T 6 b 2 l A c 6 A a b M L 1 E M t s e Z w h d p G t 6 n 1 Q 8 J Q q 4 m Y R K x 1 R T k T 8 V 3 q w h x k U b w t O o c Z Q c y N U b W c g p x l E T Y 7 h q W Y R G P x z p h 0 n X e W e S G B T y M 2 M Z 1 x h / G F r n T X I G v n m N w q 7 / 2 L W d w P 7 I K z m + M m c A p C v f 4 F W i I x A z c w I I + Y m O J l H W z 2 J 5 F l m V 9 E s d + Q G M q p K u E r i / p b S n b 4 I q L 5 x 1 U y y 0 E Z X L N R V I w z k B p t s y 3 9 n s j l w g 3 9 4 2 p j + / t r P V g k b 1 x C 0 + k A / J B S n S t B f n M N U N b 5 l Q B g j P A T T B F N 1 B 1 z P B N k i t S r o F d C i H C d P I I I u + Y p B v 7 C J O p F l S 1 9 9 0 E P E m y C W g L S 5 F o 1 t 8 z O d e E 5 n l r Y T 6 H F J i G l j m F F 0 d A w S + V l 7 9 D G O n k R b m m A H l L z H X M q R q 9 h n 3 n V 4 f K 9 E k Y o o l F a i v T s V r Y b T Z i Y Z H j 9 s g O B K k J g R D Q Y E u W J X 5 / t a z L V M v Z H L j A y G R j i 0 N Q z S 2 h s m 4 2 6 F k 1 q S o t T 6 k 7 y 1 k 9 W S 1 J 6 Y x G I 3 e d J v R m 5 k J L m j n q k f Y U q g 7 r n H b v X k p d l 4 n M A n W 0 z V y e y u h c 8 R y 1 3 w 3 O H y + H c 2 b Z z d C c 2 T x V h 5 5 4 O D 3 5 O O f 1 q o A 0 K f 1 n i R l f m B i n L k 0 + J x P t d N q P S B W a b i P H F x 7 0 8 V 8 0 s o 3 5 v + X u c B C x H s m v f w N Q S w E C L Q A U A A I A C A B T s 6 Z Y W I 3 o 0 6 I A A A D 1 A A A A E g A A A A A A A A A A A A A A A A A A A A A A Q 2 9 u Z m l n L 1 B h Y 2 t h Z 2 U u e G 1 s U E s B A i 0 A F A A C A A g A U 7 O m W A / K 6 a u k A A A A 6 Q A A A B M A A A A A A A A A A A A A A A A A 7 g A A A F t D b 2 5 0 Z W 5 0 X 1 R 5 c G V z X S 5 4 b W x Q S w E C L Q A U A A I A C A B T s 6 Z Y X g B w y k 4 C A A A h C Q A A E w A A A A A A A A A A A A A A A A D f A Q A A R m 9 y b X V s Y X M v U 2 V j d G l v b j E u b V B L B Q Y A A A A A A w A D A M I A A A B 6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+ G A A A A A A A A N w Y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j b G V h b m V k X 0 N 1 c 3 R v b W 9 y Z V 9 0 c m F m Z m l j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F c n J v c k N v d W 5 0 I i B W Y W x 1 Z T 0 i b D A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G a W x s Q 2 9 1 b n Q i I F Z h b H V l P S J s M z E i I C 8 + P E V u d H J 5 I F R 5 c G U 9 I k Z p b G x F c n J v c k N v Z G U i I F Z h b H V l P S J z V W 5 r b m 9 3 b i I g L z 4 8 R W 5 0 c n k g V H l w Z T 0 i R m l s b F R h c m d l d C I g V m F s d W U 9 I n N j b G V h b m V k X 0 N 1 c 3 R v b W 9 y Z V 9 0 c m F m Z m l j I i A v P j x F b n R y e S B U e X B l P S J R d W V y e U l E I i B W Y W x 1 Z T 0 i c z F m N j k z O T M y L T M 5 N D M t N G U z Z i 1 h Y 2 Z l L T Z m N D U 2 M j I 2 Z j J h M y I g L z 4 8 R W 5 0 c n k g V H l w Z T 0 i R m l s b E 9 i a m V j d F R 5 c G U i I F Z h b H V l P S J z V G F i b G U i I C 8 + P E V u d H J 5 I F R 5 c G U 9 I k J 1 Z m Z l c k 5 l e H R S Z W Z y Z X N o I i B W Y W x 1 Z T 0 i b D E i I C 8 + P E V u d H J 5 I F R 5 c G U 9 I k Z p b G x M Y X N 0 V X B k Y X R l Z C I g V m F s d W U 9 I m Q y M D I 0 L T A 1 L T A 2 V D E 1 O j I 2 O j M 4 L j A 0 N T Y 3 N T Z a I i A v P j x F b n R y e S B U e X B l P S J G a W x s Q 2 9 s d W 1 u V H l w Z X M i I F Z h b H V l P S J z Q m d Z R E F 3 U U R B Q V V G Q k F V R U J R T U F C U T 0 9 I i A v P j x F b n R y e S B U e X B l P S J G a W x s Q 2 9 s d W 1 u T m F t Z X M i I F Z h b H V l P S J z W y Z x d W 9 0 O 0 1 l Z G l 1 b S Z x d W 9 0 O y w m c X V v d D t T b 3 V y Y 2 U m c X V v d D s s J n F 1 b 3 Q 7 V X N l c n M m c X V v d D s s J n F 1 b 3 Q 7 T m V 3 I F V z Z X J z J n F 1 b 3 Q 7 L C Z x d W 9 0 O 0 5 l d y B V c 2 V y c y B Q Y 3 Q m c X V v d D s s J n F 1 b 3 Q 7 U 2 V z c 2 l v b n M m c X V v d D s s J n F 1 b 3 Q 7 U 2 V z c 2 l v b n M g c G V y I F V z Z X I m c X V v d D s s J n F 1 b 3 Q 7 U G F n Z X M g L y B T Z X N z a W 9 u J n F 1 b 3 Q 7 L C Z x d W 9 0 O 0 F 2 Z y 4 g U 2 V z c 2 l v b i B E d X J h d G l v b i Z x d W 9 0 O y w m c X V v d D t C b 3 V u Y 2 U g U m F 0 Z S Z x d W 9 0 O y w m c X V v d D t C b 3 V u Y 2 U g U m F 0 Z S A l I C h m b G 9 h d C k m c X V v d D s s J n F 1 b 3 Q 7 R W N v b W 1 l c m N l I E N v b n Z l c n N p b 2 4 g U m F 0 Z S Z x d W 9 0 O y w m c X V v d D t F Y 2 9 t b W V y Y 2 U g Q 2 9 u d m V y c 2 l v b i B S Y X R l I C U g K G Z s b 2 F 0 K S Z x d W 9 0 O y w m c X V v d D t U c m F u c 2 F j d G l v b n M m c X V v d D s s J n F 1 b 3 Q 7 U m V 2 Z W 5 1 Z S B w Z X I g V H J h b n N h Y 3 R p b 2 4 m c X V v d D s s J n F 1 b 3 Q 7 U m V 2 Z W 5 1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G V h b m V k X 0 N 1 c 3 R v b W 9 y Z V 9 0 c m F m Z m l j L 0 N o Y W 5 n Z W Q g V H l w Z S 5 7 T W V k a X V t L D E w f S Z x d W 9 0 O y w m c X V v d D t T Z W N 0 a W 9 u M S 9 j b G V h b m V k X 0 N 1 c 3 R v b W 9 y Z V 9 0 c m F m Z m l j L 0 N o Y W 5 n Z W Q g V H l w Z S 5 7 U 2 9 1 c m N l L D l 9 J n F 1 b 3 Q 7 L C Z x d W 9 0 O 1 N l Y 3 R p b 2 4 x L 2 N s Z W F u Z W R f Q 3 V z d G 9 t b 3 J l X 3 R y Y W Z m a W M v Q 2 h h b m d l Z C B U e X B l L n t V c 2 V y c y w w f S Z x d W 9 0 O y w m c X V v d D t T Z W N 0 a W 9 u M S 9 j b G V h b m V k X 0 N 1 c 3 R v b W 9 y Z V 9 0 c m F m Z m l j L 0 N o Y W 5 n Z W Q g V H l w Z S 5 7 T m V 3 I F V z Z X J z L D F 9 J n F 1 b 3 Q 7 L C Z x d W 9 0 O 1 N l Y 3 R p b 2 4 x L 2 N s Z W F u Z W R f Q 3 V z d G 9 t b 3 J l X 3 R y Y W Z m a W M v Q 2 h h b m d l Z C B U e X B l M S 5 7 T m V 3 I F V z Z X J z I F B j d C w x N H 0 m c X V v d D s s J n F 1 b 3 Q 7 U 2 V j d G l v b j E v Y 2 x l Y W 5 l Z F 9 D d X N 0 b 2 1 v c m V f d H J h Z m Z p Y y 9 D a G F u Z 2 V k I F R 5 c G U u e 1 N l c 3 N p b 2 5 z L D J 9 J n F 1 b 3 Q 7 L C Z x d W 9 0 O 1 N l Y 3 R p b 2 4 x L 2 N s Z W F u Z W R f Q 3 V z d G 9 t b 3 J l X 3 R y Y W Z m a W M v Q W R k Z W Q g Q 3 V z d G 9 t M i 5 7 U 2 V z c 2 l v b n M g c G V y I F V z Z X I s M T V 9 J n F 1 b 3 Q 7 L C Z x d W 9 0 O 1 N l Y 3 R p b 2 4 x L 2 N s Z W F u Z W R f Q 3 V z d G 9 t b 3 J l X 3 R y Y W Z m a W M v Q 2 h h b m d l Z C B U e X B l L n t Q Y W d l c y A v I F N l c 3 N p b 2 4 s N H 0 m c X V v d D s s J n F 1 b 3 Q 7 U 2 V j d G l v b j E v Y 2 x l Y W 5 l Z F 9 D d X N 0 b 2 1 v c m V f d H J h Z m Z p Y y 9 D a G F u Z 2 V k I F R 5 c G U u e 0 F 2 Z y 4 g U 2 V z c 2 l v b i B E d X J h d G l v b i w 1 f S Z x d W 9 0 O y w m c X V v d D t T Z W N 0 a W 9 u M S 9 j b G V h b m V k X 0 N 1 c 3 R v b W 9 y Z V 9 0 c m F m Z m l j L 0 N o Y W 5 n Z W Q g V H l w Z S 5 7 Q m 9 1 b m N l I F J h d G U s M 3 0 m c X V v d D s s J n F 1 b 3 Q 7 U 2 V j d G l v b j E v Y 2 x l Y W 5 l Z F 9 D d X N 0 b 2 1 v c m V f d H J h Z m Z p Y y 9 D a G F u Z 2 V k I F R 5 c G U u e 0 J v d W 5 j Z S B S Y X R l I C U g K G Z s b 2 F 0 K S w x M X 0 m c X V v d D s s J n F 1 b 3 Q 7 U 2 V j d G l v b j E v Y 2 x l Y W 5 l Z F 9 D d X N 0 b 2 1 v c m V f d H J h Z m Z p Y y 9 D a G F u Z 2 V k I F R 5 c G U u e 0 V j b 2 1 t Z X J j Z S B D b 2 5 2 Z X J z a W 9 u I F J h d G U s N n 0 m c X V v d D s s J n F 1 b 3 Q 7 U 2 V j d G l v b j E v Y 2 x l Y W 5 l Z F 9 D d X N 0 b 2 1 v c m V f d H J h Z m Z p Y y 9 D a G F u Z 2 V k I F R 5 c G U u e 0 V j b 2 1 t Z X J j Z S B D b 2 5 2 Z X J z a W 9 u I F J h d G U g J S A o Z m x v Y X Q p L D E y f S Z x d W 9 0 O y w m c X V v d D t T Z W N 0 a W 9 u M S 9 j b G V h b m V k X 0 N 1 c 3 R v b W 9 y Z V 9 0 c m F m Z m l j L 0 N o Y W 5 n Z W Q g V H l w Z S 5 7 V H J h b n N h Y 3 R p b 2 5 z L D d 9 J n F 1 b 3 Q 7 L C Z x d W 9 0 O 1 N l Y 3 R p b 2 4 x L 2 N s Z W F u Z W R f Q 3 V z d G 9 t b 3 J l X 3 R y Y W Z m a W M v Q W R k Z W Q g Q 3 V z d G 9 t L n t S Z X Z l b n V l I H B l c i B U c m F u c 2 F j d G l v b i w x M 3 0 m c X V v d D s s J n F 1 b 3 Q 7 U 2 V j d G l v b j E v Y 2 x l Y W 5 l Z F 9 D d X N 0 b 2 1 v c m V f d H J h Z m Z p Y y 9 D a G F u Z 2 V k I F R 5 c G U u e 1 J l d m V u d W U s O H 0 m c X V v d D t d L C Z x d W 9 0 O 0 N v b H V t b k N v d W 5 0 J n F 1 b 3 Q 7 O j E 2 L C Z x d W 9 0 O 0 t l e U N v b H V t b k 5 h b W V z J n F 1 b 3 Q 7 O l t d L C Z x d W 9 0 O 0 N v b H V t b k l k Z W 5 0 a X R p Z X M m c X V v d D s 6 W y Z x d W 9 0 O 1 N l Y 3 R p b 2 4 x L 2 N s Z W F u Z W R f Q 3 V z d G 9 t b 3 J l X 3 R y Y W Z m a W M v Q 2 h h b m d l Z C B U e X B l L n t N Z W R p d W 0 s M T B 9 J n F 1 b 3 Q 7 L C Z x d W 9 0 O 1 N l Y 3 R p b 2 4 x L 2 N s Z W F u Z W R f Q 3 V z d G 9 t b 3 J l X 3 R y Y W Z m a W M v Q 2 h h b m d l Z C B U e X B l L n t T b 3 V y Y 2 U s O X 0 m c X V v d D s s J n F 1 b 3 Q 7 U 2 V j d G l v b j E v Y 2 x l Y W 5 l Z F 9 D d X N 0 b 2 1 v c m V f d H J h Z m Z p Y y 9 D a G F u Z 2 V k I F R 5 c G U u e 1 V z Z X J z L D B 9 J n F 1 b 3 Q 7 L C Z x d W 9 0 O 1 N l Y 3 R p b 2 4 x L 2 N s Z W F u Z W R f Q 3 V z d G 9 t b 3 J l X 3 R y Y W Z m a W M v Q 2 h h b m d l Z C B U e X B l L n t O Z X c g V X N l c n M s M X 0 m c X V v d D s s J n F 1 b 3 Q 7 U 2 V j d G l v b j E v Y 2 x l Y W 5 l Z F 9 D d X N 0 b 2 1 v c m V f d H J h Z m Z p Y y 9 D a G F u Z 2 V k I F R 5 c G U x L n t O Z X c g V X N l c n M g U G N 0 L D E 0 f S Z x d W 9 0 O y w m c X V v d D t T Z W N 0 a W 9 u M S 9 j b G V h b m V k X 0 N 1 c 3 R v b W 9 y Z V 9 0 c m F m Z m l j L 0 N o Y W 5 n Z W Q g V H l w Z S 5 7 U 2 V z c 2 l v b n M s M n 0 m c X V v d D s s J n F 1 b 3 Q 7 U 2 V j d G l v b j E v Y 2 x l Y W 5 l Z F 9 D d X N 0 b 2 1 v c m V f d H J h Z m Z p Y y 9 B Z G R l Z C B D d X N 0 b 2 0 y L n t T Z X N z a W 9 u c y B w Z X I g V X N l c i w x N X 0 m c X V v d D s s J n F 1 b 3 Q 7 U 2 V j d G l v b j E v Y 2 x l Y W 5 l Z F 9 D d X N 0 b 2 1 v c m V f d H J h Z m Z p Y y 9 D a G F u Z 2 V k I F R 5 c G U u e 1 B h Z 2 V z I C 8 g U 2 V z c 2 l v b i w 0 f S Z x d W 9 0 O y w m c X V v d D t T Z W N 0 a W 9 u M S 9 j b G V h b m V k X 0 N 1 c 3 R v b W 9 y Z V 9 0 c m F m Z m l j L 0 N o Y W 5 n Z W Q g V H l w Z S 5 7 Q X Z n L i B T Z X N z a W 9 u I E R 1 c m F 0 a W 9 u L D V 9 J n F 1 b 3 Q 7 L C Z x d W 9 0 O 1 N l Y 3 R p b 2 4 x L 2 N s Z W F u Z W R f Q 3 V z d G 9 t b 3 J l X 3 R y Y W Z m a W M v Q 2 h h b m d l Z C B U e X B l L n t C b 3 V u Y 2 U g U m F 0 Z S w z f S Z x d W 9 0 O y w m c X V v d D t T Z W N 0 a W 9 u M S 9 j b G V h b m V k X 0 N 1 c 3 R v b W 9 y Z V 9 0 c m F m Z m l j L 0 N o Y W 5 n Z W Q g V H l w Z S 5 7 Q m 9 1 b m N l I F J h d G U g J S A o Z m x v Y X Q p L D E x f S Z x d W 9 0 O y w m c X V v d D t T Z W N 0 a W 9 u M S 9 j b G V h b m V k X 0 N 1 c 3 R v b W 9 y Z V 9 0 c m F m Z m l j L 0 N o Y W 5 n Z W Q g V H l w Z S 5 7 R W N v b W 1 l c m N l I E N v b n Z l c n N p b 2 4 g U m F 0 Z S w 2 f S Z x d W 9 0 O y w m c X V v d D t T Z W N 0 a W 9 u M S 9 j b G V h b m V k X 0 N 1 c 3 R v b W 9 y Z V 9 0 c m F m Z m l j L 0 N o Y W 5 n Z W Q g V H l w Z S 5 7 R W N v b W 1 l c m N l I E N v b n Z l c n N p b 2 4 g U m F 0 Z S A l I C h m b G 9 h d C k s M T J 9 J n F 1 b 3 Q 7 L C Z x d W 9 0 O 1 N l Y 3 R p b 2 4 x L 2 N s Z W F u Z W R f Q 3 V z d G 9 t b 3 J l X 3 R y Y W Z m a W M v Q 2 h h b m d l Z C B U e X B l L n t U c m F u c 2 F j d G l v b n M s N 3 0 m c X V v d D s s J n F 1 b 3 Q 7 U 2 V j d G l v b j E v Y 2 x l Y W 5 l Z F 9 D d X N 0 b 2 1 v c m V f d H J h Z m Z p Y y 9 B Z G R l Z C B D d X N 0 b 2 0 u e 1 J l d m V u d W U g c G V y I F R y Y W 5 z Y W N 0 a W 9 u L D E z f S Z x d W 9 0 O y w m c X V v d D t T Z W N 0 a W 9 u M S 9 j b G V h b m V k X 0 N 1 c 3 R v b W 9 y Z V 9 0 c m F m Z m l j L 0 N o Y W 5 n Z W Q g V H l w Z S 5 7 U m V 2 Z W 5 1 Z S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x l Y W 5 l Z F 9 D d X N 0 b 2 1 v c m V f d H J h Z m Z p Y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G V h b m V k X 0 N 1 c 3 R v b W 9 y Z V 9 0 c m F m Z m l j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s Z W F u Z W R f Q 3 V z d G 9 t b 3 J l X 3 R y Y W Z m a W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G V h b m V k X 0 N 1 c 3 R v b W 9 y Z V 9 0 c m F m Z m l j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x l Y W 5 l Z F 9 D d X N 0 b 2 1 v c m V f d H J h Z m Z p Y y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x l Y W 5 l Z F 9 D d X N 0 b 2 1 v c m V f d H J h Z m Z p Y y 9 B Z G R l Z C U y M E N 1 c 3 R v b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G V h b m V k X 0 N 1 c 3 R v b W 9 y Z V 9 0 c m F m Z m l j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s Z W F u Z W R f Q 3 V z d G 9 t b 3 J l X 3 R y Y W Z m a W M v U m V v c m R l c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G V h b m V k X 0 N 1 c 3 R v b W 9 y Z V 9 0 c m F m Z m l j L 0 F k Z G V k J T I w Q 3 V z d G 9 t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s Z W F u Z W R f Q 3 V z d G 9 t b 3 J l X 3 R y Y W Z m a W M v U m V v c m R l c m V k J T I w Q 2 9 s d W 1 u c z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b M Z Z c h G e 3 U y D D a M I U 7 8 I M g A A A A A C A A A A A A A Q Z g A A A A E A A C A A A A C b D z W z 7 c U O c O M 8 q V Y v t 8 I e K B R A A k O 2 d P 4 J M B R o d V x e P g A A A A A O g A A A A A I A A C A A A A B j 8 z m W 6 q 9 z + C e g E j E / 1 W d 1 y 4 Z F 8 C u j c Y e j + / / w x C B w p F A A A A C c d L 2 Y Z K g d t r B I a 8 u l C O 3 A y r I O j h K h 8 I e L 7 S f / c p + A E g S 7 f s 2 a 3 t w j j k P 6 S 6 7 K R k y R E f / c W U h R 7 W g y H V F H 0 G I 1 G o w j 8 C 9 7 Z j Q O 6 m o L S w Q 2 P 0 A A A A D 5 w E c 6 l T I 1 y x C R Q t f J V T a V Z h m i v 3 1 a Z E 8 1 F W 2 R S q 1 Z A B H B C e U J I S b V x u 7 K + V n I g u y l N V C L a j k F S D k v t 9 W 9 K E J q < / D a t a M a s h u p > 
</file>

<file path=customXml/itemProps1.xml><?xml version="1.0" encoding="utf-8"?>
<ds:datastoreItem xmlns:ds="http://schemas.openxmlformats.org/officeDocument/2006/customXml" ds:itemID="{E8AE29C3-0715-4083-831B-ACB88C83117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cleaned_Customore_traffic</vt:lpstr>
      <vt:lpstr>Analysis 01</vt:lpstr>
      <vt:lpstr>Analysis 02</vt:lpstr>
      <vt:lpstr>Analyis 03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2024-05-06T12:45:45Z</dcterms:created>
  <dcterms:modified xsi:type="dcterms:W3CDTF">2024-05-16T12:06:38Z</dcterms:modified>
</cp:coreProperties>
</file>