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S/"/>
    </mc:Choice>
  </mc:AlternateContent>
  <xr:revisionPtr revIDLastSave="0" documentId="13_ncr:1_{57934D4D-05F1-CC4D-89B6-071D3138D3E8}" xr6:coauthVersionLast="47" xr6:coauthVersionMax="47" xr10:uidLastSave="{00000000-0000-0000-0000-000000000000}"/>
  <bookViews>
    <workbookView xWindow="36080" yWindow="4140" windowWidth="35840" windowHeight="19400" xr2:uid="{9EE474E5-2592-4044-A45A-603D647FE853}"/>
  </bookViews>
  <sheets>
    <sheet name="New_fin_param" sheetId="2" r:id="rId1"/>
    <sheet name="Old_fin_param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S33" i="1"/>
  <c r="E11" i="2"/>
  <c r="R33" i="1"/>
  <c r="F3" i="2"/>
  <c r="F4" i="2"/>
  <c r="D12" i="2" s="1"/>
  <c r="F5" i="2"/>
  <c r="E12" i="2" s="1"/>
  <c r="F6" i="2"/>
  <c r="D13" i="2" s="1"/>
  <c r="F7" i="2"/>
  <c r="E13" i="2" s="1"/>
  <c r="F8" i="2"/>
  <c r="D11" i="2" s="1"/>
  <c r="B12" i="2"/>
  <c r="E3" i="2"/>
  <c r="C11" i="2" s="1"/>
  <c r="D3" i="2"/>
  <c r="D4" i="2"/>
  <c r="D5" i="2"/>
  <c r="D6" i="2"/>
  <c r="D7" i="2"/>
  <c r="D8" i="2"/>
  <c r="D2" i="2"/>
  <c r="E15" i="1"/>
  <c r="E14" i="1"/>
  <c r="E13" i="1"/>
  <c r="D15" i="1"/>
  <c r="D14" i="1"/>
  <c r="D13" i="1"/>
  <c r="C15" i="1"/>
  <c r="C14" i="1"/>
  <c r="C13" i="1"/>
  <c r="B15" i="1"/>
  <c r="B14" i="1"/>
  <c r="B13" i="1"/>
  <c r="F4" i="1"/>
  <c r="D4" i="1"/>
  <c r="E4" i="1"/>
  <c r="J3" i="1" s="1"/>
  <c r="F5" i="1"/>
  <c r="F6" i="1"/>
  <c r="F7" i="1"/>
  <c r="F8" i="1"/>
  <c r="F9" i="1"/>
  <c r="F10" i="1"/>
  <c r="F3" i="1"/>
  <c r="D9" i="1"/>
  <c r="E9" i="1"/>
  <c r="E3" i="1"/>
  <c r="E5" i="1"/>
  <c r="R35" i="1" s="1"/>
  <c r="E6" i="1"/>
  <c r="S35" i="1" s="1"/>
  <c r="E7" i="1"/>
  <c r="R34" i="1" s="1"/>
  <c r="E8" i="1"/>
  <c r="S34" i="1" s="1"/>
  <c r="E10" i="1"/>
  <c r="E2" i="1"/>
  <c r="D3" i="1"/>
  <c r="D5" i="1"/>
  <c r="D6" i="1"/>
  <c r="D7" i="1"/>
  <c r="D8" i="1"/>
  <c r="D10" i="1"/>
  <c r="D2" i="1"/>
  <c r="G5" i="2" l="1"/>
  <c r="G8" i="2"/>
  <c r="G7" i="2"/>
  <c r="G6" i="2"/>
  <c r="G4" i="2"/>
  <c r="G3" i="2"/>
  <c r="B11" i="2"/>
  <c r="B13" i="2"/>
  <c r="C13" i="2"/>
  <c r="C12" i="2"/>
  <c r="G4" i="1"/>
  <c r="G6" i="1"/>
  <c r="G10" i="1"/>
  <c r="G9" i="1"/>
  <c r="G8" i="1"/>
  <c r="G7" i="1"/>
  <c r="G5" i="1"/>
  <c r="G3" i="1"/>
</calcChain>
</file>

<file path=xl/sharedStrings.xml><?xml version="1.0" encoding="utf-8"?>
<sst xmlns="http://schemas.openxmlformats.org/spreadsheetml/2006/main" count="55" uniqueCount="37">
  <si>
    <t>Case</t>
  </si>
  <si>
    <t>Mean NPV</t>
  </si>
  <si>
    <t>Std NPV</t>
  </si>
  <si>
    <t>elec_low</t>
  </si>
  <si>
    <t>elec_high</t>
  </si>
  <si>
    <t>synfuel_low</t>
  </si>
  <si>
    <t>synfuel_high</t>
  </si>
  <si>
    <t>plant_cap_low</t>
  </si>
  <si>
    <t>plant_cap_high</t>
  </si>
  <si>
    <t>Std NPV (%)</t>
  </si>
  <si>
    <t>Delta NPV</t>
  </si>
  <si>
    <t>Std Delta NPV (upper bound)</t>
  </si>
  <si>
    <t>-</t>
  </si>
  <si>
    <t>Std Delta NPV (%)</t>
  </si>
  <si>
    <t>Variable</t>
  </si>
  <si>
    <t>Low</t>
  </si>
  <si>
    <t>High</t>
  </si>
  <si>
    <t>Electricity price</t>
  </si>
  <si>
    <t>Synfuel price</t>
  </si>
  <si>
    <t>Synfuel plant capacity</t>
  </si>
  <si>
    <t>Std low</t>
  </si>
  <si>
    <t>Std high</t>
  </si>
  <si>
    <t>Baseline electricity</t>
  </si>
  <si>
    <t>Median</t>
  </si>
  <si>
    <t>Ref Ref</t>
  </si>
  <si>
    <t>Ref for SA</t>
  </si>
  <si>
    <r>
      <t>Median H</t>
    </r>
    <r>
      <rPr>
        <sz val="10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PTC</t>
    </r>
  </si>
  <si>
    <t>low</t>
  </si>
  <si>
    <t>high</t>
  </si>
  <si>
    <t>https://mbounthavong.com/blog/2018/5/26/communicating-data-effectively-with-data-visualizations-tornado-diagram</t>
  </si>
  <si>
    <t>Guide for building a tornado chart with an offset x-axis</t>
  </si>
  <si>
    <t>Synfuel Products Price</t>
  </si>
  <si>
    <t>Electricity Price</t>
  </si>
  <si>
    <t>Synfuel Plant Capacity</t>
  </si>
  <si>
    <t>Reference</t>
  </si>
  <si>
    <t>Plant capacity</t>
  </si>
  <si>
    <t>Synfuel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</si>
</sst>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 (Body)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44" fontId="0" fillId="0" borderId="0" xfId="2" applyFont="1"/>
    <xf numFmtId="44" fontId="0" fillId="0" borderId="0" xfId="0" applyNumberFormat="1"/>
    <xf numFmtId="0" fontId="3" fillId="0" borderId="0" xfId="3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New_fin_param!$B$10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>
                <a:alpha val="59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numFmt formatCode="_(&quot;$&quot;* #,##0.0_);_(&quot;$&quot;* \(#,##0.0\);_(&quot;$&quot;* &quot;-&quot;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New_fin_param!$A$11:$A$13</c:f>
              <c:strCache>
                <c:ptCount val="3"/>
                <c:pt idx="0">
                  <c:v>Plant capacity</c:v>
                </c:pt>
                <c:pt idx="1">
                  <c:v>Electricity price</c:v>
                </c:pt>
                <c:pt idx="2">
                  <c:v>Synfuel premium</c:v>
                </c:pt>
              </c:strCache>
            </c:strRef>
          </c:cat>
          <c:val>
            <c:numRef>
              <c:f>New_fin_param!$B$11:$B$13</c:f>
              <c:numCache>
                <c:formatCode>_("$"* #,##0.00_);_("$"* \(#,##0.00\);_("$"* "-"??_);_(@_)</c:formatCode>
                <c:ptCount val="3"/>
                <c:pt idx="0">
                  <c:v>424020089.92000008</c:v>
                </c:pt>
                <c:pt idx="1">
                  <c:v>1366824354.6199999</c:v>
                </c:pt>
                <c:pt idx="2">
                  <c:v>1188037661.8399997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3-3D43-904F-33E50F18F005}"/>
            </c:ext>
          </c:extLst>
        </c:ser>
        <c:ser>
          <c:idx val="1"/>
          <c:order val="1"/>
          <c:tx>
            <c:strRef>
              <c:f>New_fin_param!$C$10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C000">
                <a:alpha val="78000"/>
              </a:srgb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E3-3D43-904F-33E50F18F005}"/>
                </c:ext>
              </c:extLst>
            </c:dLbl>
            <c:numFmt formatCode="_(&quot;$&quot;* #,##0.0_);_(&quot;$&quot;* \(#,##0.0\);_(&quot;$&quot;* &quot;-&quot;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New_fin_param!$A$11:$A$13</c:f>
              <c:strCache>
                <c:ptCount val="3"/>
                <c:pt idx="0">
                  <c:v>Plant capacity</c:v>
                </c:pt>
                <c:pt idx="1">
                  <c:v>Electricity price</c:v>
                </c:pt>
                <c:pt idx="2">
                  <c:v>Synfuel premium</c:v>
                </c:pt>
              </c:strCache>
            </c:strRef>
          </c:cat>
          <c:val>
            <c:numRef>
              <c:f>New_fin_param!$C$11:$C$13</c:f>
              <c:numCache>
                <c:formatCode>_("$"* #,##0.00_);_("$"* \(#,##0.00\);_("$"* "-"??_);_(@_)</c:formatCode>
                <c:ptCount val="3"/>
                <c:pt idx="0">
                  <c:v>1474510909.04</c:v>
                </c:pt>
                <c:pt idx="1">
                  <c:v>1757036210.3399997</c:v>
                </c:pt>
                <c:pt idx="2">
                  <c:v>1762016155.3899999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3-3D43-904F-33E50F18F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079498976"/>
        <c:axId val="1079459696"/>
      </c:barChart>
      <c:catAx>
        <c:axId val="10794989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22225" cap="flat" cmpd="sng" algn="ctr">
            <a:solidFill>
              <a:srgbClr val="C0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459696"/>
        <c:crossesAt val="1474510909"/>
        <c:auto val="1"/>
        <c:lblAlgn val="ctr"/>
        <c:lblOffset val="100"/>
        <c:noMultiLvlLbl val="0"/>
      </c:catAx>
      <c:valAx>
        <c:axId val="10794596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.0_);_(&quot;$&quot;* \(#,##0.0\);_(&quot;$&quot;* &quot;-&quot;?_);_(@_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49897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78172912733452"/>
          <c:y val="6.8213035842477718E-2"/>
          <c:w val="0.77525391993319726"/>
          <c:h val="0.8297351215603112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Old_fin_param!$B$12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6">
                <a:alpha val="66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Old_fin_param!$E$13:$E$15</c:f>
                <c:numCache>
                  <c:formatCode>General</c:formatCode>
                  <c:ptCount val="3"/>
                  <c:pt idx="0">
                    <c:v>14932666.913648419</c:v>
                  </c:pt>
                  <c:pt idx="1">
                    <c:v>15976074.617691586</c:v>
                  </c:pt>
                  <c:pt idx="2">
                    <c:v>14932666.913648419</c:v>
                  </c:pt>
                </c:numCache>
              </c:numRef>
            </c:plus>
            <c:minus>
              <c:numRef>
                <c:f>Old_fin_param!$D$13:$D$15</c:f>
                <c:numCache>
                  <c:formatCode>General</c:formatCode>
                  <c:ptCount val="3"/>
                  <c:pt idx="0">
                    <c:v>14932666.913648419</c:v>
                  </c:pt>
                  <c:pt idx="1">
                    <c:v>15660986.364270577</c:v>
                  </c:pt>
                  <c:pt idx="2">
                    <c:v>17257186.278896708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Old_fin_param!$A$13:$A$15</c:f>
              <c:strCache>
                <c:ptCount val="3"/>
                <c:pt idx="0">
                  <c:v>Electricity price</c:v>
                </c:pt>
                <c:pt idx="1">
                  <c:v>Synfuel price</c:v>
                </c:pt>
                <c:pt idx="2">
                  <c:v>Synfuel plant capacity</c:v>
                </c:pt>
              </c:strCache>
            </c:strRef>
          </c:cat>
          <c:val>
            <c:numRef>
              <c:f>Old_fin_param!$B$13:$B$15</c:f>
              <c:numCache>
                <c:formatCode>_("$"* #,##0.00_);_("$"* \(#,##0.00\);_("$"* "-"??_);_(@_)</c:formatCode>
                <c:ptCount val="3"/>
                <c:pt idx="0">
                  <c:v>-1062777346.71</c:v>
                </c:pt>
                <c:pt idx="1">
                  <c:v>-2064068263.3699999</c:v>
                </c:pt>
                <c:pt idx="2">
                  <c:v>-1976874442.4000001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E-7648-8C29-4984CFC91A0F}"/>
            </c:ext>
          </c:extLst>
        </c:ser>
        <c:ser>
          <c:idx val="1"/>
          <c:order val="1"/>
          <c:tx>
            <c:strRef>
              <c:f>Old_fin_param!$C$12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>
                <a:alpha val="72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Old_fin_param!$E$13:$E$15</c:f>
                <c:numCache>
                  <c:formatCode>General</c:formatCode>
                  <c:ptCount val="3"/>
                  <c:pt idx="0">
                    <c:v>14932666.913648419</c:v>
                  </c:pt>
                  <c:pt idx="1">
                    <c:v>15976074.617691586</c:v>
                  </c:pt>
                  <c:pt idx="2">
                    <c:v>14932666.913648419</c:v>
                  </c:pt>
                </c:numCache>
              </c:numRef>
            </c:plus>
            <c:minus>
              <c:numRef>
                <c:f>Old_fin_param!$D$13:$D$15</c:f>
                <c:numCache>
                  <c:formatCode>General</c:formatCode>
                  <c:ptCount val="3"/>
                  <c:pt idx="0">
                    <c:v>14932666.913648419</c:v>
                  </c:pt>
                  <c:pt idx="1">
                    <c:v>15660986.364270577</c:v>
                  </c:pt>
                  <c:pt idx="2">
                    <c:v>17257186.278896708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Old_fin_param!$A$13:$A$15</c:f>
              <c:strCache>
                <c:ptCount val="3"/>
                <c:pt idx="0">
                  <c:v>Electricity price</c:v>
                </c:pt>
                <c:pt idx="1">
                  <c:v>Synfuel price</c:v>
                </c:pt>
                <c:pt idx="2">
                  <c:v>Synfuel plant capacity</c:v>
                </c:pt>
              </c:strCache>
            </c:strRef>
          </c:cat>
          <c:val>
            <c:numRef>
              <c:f>Old_fin_param!$C$13:$C$15</c:f>
              <c:numCache>
                <c:formatCode>_("$"* #,##0.00_);_("$"* \(#,##0.00\);_("$"* "-"??_);_(@_)</c:formatCode>
                <c:ptCount val="3"/>
                <c:pt idx="0">
                  <c:v>1152475496.8999996</c:v>
                </c:pt>
                <c:pt idx="1">
                  <c:v>2079460544.0299997</c:v>
                </c:pt>
                <c:pt idx="2">
                  <c:v>4139685493.1000004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E-7648-8C29-4984CFC9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8494799"/>
        <c:axId val="689775903"/>
      </c:barChart>
      <c:catAx>
        <c:axId val="718494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75903"/>
        <c:crosses val="autoZero"/>
        <c:auto val="1"/>
        <c:lblAlgn val="ctr"/>
        <c:lblOffset val="100"/>
        <c:noMultiLvlLbl val="0"/>
      </c:catAx>
      <c:valAx>
        <c:axId val="689775903"/>
        <c:scaling>
          <c:orientation val="minMax"/>
          <c:max val="6000000000"/>
          <c:min val="-3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4799"/>
        <c:crosses val="autoZero"/>
        <c:crossBetween val="between"/>
        <c:majorUnit val="1000000000"/>
        <c:minorUnit val="25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Old_fin_param!$B$1</c:f>
              <c:strCache>
                <c:ptCount val="1"/>
                <c:pt idx="0">
                  <c:v>Mean NPV</c:v>
                </c:pt>
              </c:strCache>
            </c:strRef>
          </c:tx>
          <c:spPr>
            <a:solidFill>
              <a:schemeClr val="accent1">
                <a:alpha val="64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Old_fin_param!$F$3:$F$4</c:f>
                <c:numCache>
                  <c:formatCode>General</c:formatCode>
                  <c:ptCount val="2"/>
                  <c:pt idx="0">
                    <c:v>12181146.868852172</c:v>
                  </c:pt>
                  <c:pt idx="1">
                    <c:v>10992051.970602904</c:v>
                  </c:pt>
                </c:numCache>
              </c:numRef>
            </c:plus>
            <c:minus>
              <c:numRef>
                <c:f>Old_fin_param!$F$3:$F$4</c:f>
                <c:numCache>
                  <c:formatCode>General</c:formatCode>
                  <c:ptCount val="2"/>
                  <c:pt idx="0">
                    <c:v>12181146.868852172</c:v>
                  </c:pt>
                  <c:pt idx="1">
                    <c:v>10992051.970602904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Old_fin_param!$A$3:$A$4</c:f>
              <c:strCache>
                <c:ptCount val="2"/>
                <c:pt idx="0">
                  <c:v>Median</c:v>
                </c:pt>
                <c:pt idx="1">
                  <c:v>Median H2 PTC</c:v>
                </c:pt>
              </c:strCache>
            </c:strRef>
          </c:cat>
          <c:val>
            <c:numRef>
              <c:f>Old_fin_param!$E$3:$E$4</c:f>
              <c:numCache>
                <c:formatCode>_("$"* #,##0.00_);_("$"* \(#,##0.00\);_("$"* "-"??_);_(@_)</c:formatCode>
                <c:ptCount val="2"/>
                <c:pt idx="0">
                  <c:v>639575960.55000019</c:v>
                </c:pt>
                <c:pt idx="1">
                  <c:v>2269920875.21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C-5949-B64D-88785D628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776062752"/>
        <c:axId val="528268015"/>
      </c:barChart>
      <c:catAx>
        <c:axId val="77606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68015"/>
        <c:crosses val="autoZero"/>
        <c:auto val="1"/>
        <c:lblAlgn val="ctr"/>
        <c:lblOffset val="100"/>
        <c:noMultiLvlLbl val="0"/>
      </c:catAx>
      <c:valAx>
        <c:axId val="52826801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Δ NPV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6275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>
                <a:alpha val="70298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Old_fin_param!$D$13:$D$15</c:f>
                <c:numCache>
                  <c:formatCode>General</c:formatCode>
                  <c:ptCount val="3"/>
                  <c:pt idx="0">
                    <c:v>14932666.913648419</c:v>
                  </c:pt>
                  <c:pt idx="1">
                    <c:v>15660986.364270577</c:v>
                  </c:pt>
                  <c:pt idx="2">
                    <c:v>17257186.278896708</c:v>
                  </c:pt>
                </c:numCache>
              </c:numRef>
            </c:plus>
            <c:minus>
              <c:numRef>
                <c:f>Old_fin_param!$D$13:$D$15</c:f>
                <c:numCache>
                  <c:formatCode>General</c:formatCode>
                  <c:ptCount val="3"/>
                  <c:pt idx="0">
                    <c:v>14932666.913648419</c:v>
                  </c:pt>
                  <c:pt idx="1">
                    <c:v>15660986.364270577</c:v>
                  </c:pt>
                  <c:pt idx="2">
                    <c:v>17257186.278896708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Old_fin_param!$Q$33:$Q$35</c:f>
              <c:strCache>
                <c:ptCount val="3"/>
                <c:pt idx="0">
                  <c:v>Synfuel Plant Capacity</c:v>
                </c:pt>
                <c:pt idx="1">
                  <c:v>Synfuel Products Price</c:v>
                </c:pt>
                <c:pt idx="2">
                  <c:v>Electricity Price</c:v>
                </c:pt>
              </c:strCache>
            </c:strRef>
          </c:cat>
          <c:val>
            <c:numRef>
              <c:f>Old_fin_param!$R$33:$R$35</c:f>
              <c:numCache>
                <c:formatCode>_("$"* #,##0.00_);_("$"* \(#,##0.00\);_("$"* "-"??_);_(@_)</c:formatCode>
                <c:ptCount val="3"/>
                <c:pt idx="0">
                  <c:v>293046432.80999994</c:v>
                </c:pt>
                <c:pt idx="1">
                  <c:v>205852611.84000015</c:v>
                </c:pt>
                <c:pt idx="2">
                  <c:v>1207143528.5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6-4BDC-BC15-F44061235E3D}"/>
            </c:ext>
          </c:extLst>
        </c:ser>
        <c:ser>
          <c:idx val="1"/>
          <c:order val="1"/>
          <c:tx>
            <c:v>high</c:v>
          </c:tx>
          <c:spPr>
            <a:solidFill>
              <a:schemeClr val="accent2">
                <a:alpha val="6969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Old_fin_param!$E$13:$E$15</c:f>
                <c:numCache>
                  <c:formatCode>General</c:formatCode>
                  <c:ptCount val="3"/>
                  <c:pt idx="0">
                    <c:v>14932666.913648419</c:v>
                  </c:pt>
                  <c:pt idx="1">
                    <c:v>15976074.617691586</c:v>
                  </c:pt>
                  <c:pt idx="2">
                    <c:v>14932666.913648419</c:v>
                  </c:pt>
                </c:numCache>
              </c:numRef>
            </c:plus>
            <c:minus>
              <c:numRef>
                <c:f>Old_fin_param!$E$13:$E$15</c:f>
                <c:numCache>
                  <c:formatCode>General</c:formatCode>
                  <c:ptCount val="3"/>
                  <c:pt idx="0">
                    <c:v>14932666.913648419</c:v>
                  </c:pt>
                  <c:pt idx="1">
                    <c:v>15976074.617691586</c:v>
                  </c:pt>
                  <c:pt idx="2">
                    <c:v>14932666.913648419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Old_fin_param!$Q$33:$Q$35</c:f>
              <c:strCache>
                <c:ptCount val="3"/>
                <c:pt idx="0">
                  <c:v>Synfuel Plant Capacity</c:v>
                </c:pt>
                <c:pt idx="1">
                  <c:v>Synfuel Products Price</c:v>
                </c:pt>
                <c:pt idx="2">
                  <c:v>Electricity Price</c:v>
                </c:pt>
              </c:strCache>
            </c:strRef>
          </c:cat>
          <c:val>
            <c:numRef>
              <c:f>Old_fin_param!$S$33:$S$35</c:f>
              <c:numCache>
                <c:formatCode>_("$"* #,##0.00_);_("$"* \(#,##0.00\);_("$"* "-"??_);_(@_)</c:formatCode>
                <c:ptCount val="3"/>
                <c:pt idx="0">
                  <c:v>6409606368.3100004</c:v>
                </c:pt>
                <c:pt idx="1">
                  <c:v>4349381419.2399998</c:v>
                </c:pt>
                <c:pt idx="2">
                  <c:v>3422396372.1099997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6-4BDC-BC15-F4406123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678771839"/>
        <c:axId val="678772671"/>
      </c:barChart>
      <c:catAx>
        <c:axId val="6787718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72671"/>
        <c:crossesAt val="639575961"/>
        <c:auto val="1"/>
        <c:lblAlgn val="ctr"/>
        <c:lblOffset val="100"/>
        <c:noMultiLvlLbl val="0"/>
      </c:catAx>
      <c:valAx>
        <c:axId val="6787726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71839"/>
        <c:crosses val="autoZero"/>
        <c:crossBetween val="between"/>
        <c:majorUnit val="100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12</xdr:row>
      <xdr:rowOff>6350</xdr:rowOff>
    </xdr:from>
    <xdr:to>
      <xdr:col>16</xdr:col>
      <xdr:colOff>101600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DDCEE-4833-6DCC-7A26-E381CF5B1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0.54863</cdr:x>
      <cdr:y>0.01943</cdr:y>
    </cdr:from>
    <cdr:to>
      <cdr:x>0.83825</cdr:x>
      <cdr:y>0.06286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CB80F9F-6919-B9CE-5CCD-98C3DD19EDE7}"/>
            </a:ext>
          </a:extLst>
        </cdr:cNvPr>
        <cdr:cNvSpPr txBox="1"/>
      </cdr:nvSpPr>
      <cdr:spPr>
        <a:xfrm xmlns:a="http://schemas.openxmlformats.org/drawingml/2006/main">
          <a:off x="6375400" y="107950"/>
          <a:ext cx="3365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rgbClr val="C00000"/>
              </a:solidFill>
            </a:rPr>
            <a:t>Reference case Δ(NPV)</a:t>
          </a:r>
          <a:r>
            <a:rPr lang="en-US" sz="1200" b="1" baseline="0">
              <a:solidFill>
                <a:srgbClr val="C00000"/>
              </a:solidFill>
            </a:rPr>
            <a:t> = $1,474,510,909</a:t>
          </a:r>
          <a:endParaRPr lang="en-US" sz="12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0.0153</cdr:x>
      <cdr:y>0.30743</cdr:y>
    </cdr:from>
    <cdr:to>
      <cdr:x>0.15847</cdr:x>
      <cdr:y>0.36229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B77387C-CA14-B6CC-C560-5ED6EDF07A7F}"/>
            </a:ext>
          </a:extLst>
        </cdr:cNvPr>
        <cdr:cNvSpPr txBox="1"/>
      </cdr:nvSpPr>
      <cdr:spPr>
        <a:xfrm xmlns:a="http://schemas.openxmlformats.org/drawingml/2006/main">
          <a:off x="177800" y="1708150"/>
          <a:ext cx="16637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[400, 1000] MWe </a:t>
          </a:r>
        </a:p>
      </cdr:txBody>
    </cdr:sp>
  </cdr:relSizeAnchor>
  <cdr:relSizeAnchor xmlns:cdr="http://schemas.openxmlformats.org/drawingml/2006/chartDrawing">
    <cdr:from>
      <cdr:x>0.00107</cdr:x>
      <cdr:y>0.58286</cdr:y>
    </cdr:from>
    <cdr:to>
      <cdr:x>0.15632</cdr:x>
      <cdr:y>0.65029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6AA5548-A60A-D05C-0D51-011C1B561077}"/>
            </a:ext>
          </a:extLst>
        </cdr:cNvPr>
        <cdr:cNvSpPr txBox="1"/>
      </cdr:nvSpPr>
      <cdr:spPr>
        <a:xfrm xmlns:a="http://schemas.openxmlformats.org/drawingml/2006/main">
          <a:off x="12701" y="3238500"/>
          <a:ext cx="1841500" cy="374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[23, LMP, 65] $/MWe </a:t>
          </a:r>
        </a:p>
      </cdr:txBody>
    </cdr:sp>
  </cdr:relSizeAnchor>
  <cdr:relSizeAnchor xmlns:cdr="http://schemas.openxmlformats.org/drawingml/2006/chartDrawing">
    <cdr:from>
      <cdr:x>0.01202</cdr:x>
      <cdr:y>0.85486</cdr:y>
    </cdr:from>
    <cdr:to>
      <cdr:x>0.15519</cdr:x>
      <cdr:y>0.90971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6AA5548-A60A-D05C-0D51-011C1B561077}"/>
            </a:ext>
          </a:extLst>
        </cdr:cNvPr>
        <cdr:cNvSpPr txBox="1"/>
      </cdr:nvSpPr>
      <cdr:spPr>
        <a:xfrm xmlns:a="http://schemas.openxmlformats.org/drawingml/2006/main">
          <a:off x="139700" y="4749800"/>
          <a:ext cx="16637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[x0.8, x1, x1.2]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65617</xdr:colOff>
      <xdr:row>16</xdr:row>
      <xdr:rowOff>3527</xdr:rowOff>
    </xdr:from>
    <xdr:to>
      <xdr:col>5</xdr:col>
      <xdr:colOff>838200</xdr:colOff>
      <xdr:row>38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4D275-25D1-742B-D61D-E33CFD72B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546100</xdr:colOff>
      <xdr:row>0</xdr:row>
      <xdr:rowOff>184149</xdr:rowOff>
    </xdr:from>
    <xdr:to>
      <xdr:col>23</xdr:col>
      <xdr:colOff>260350</xdr:colOff>
      <xdr:row>14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302404-832A-171E-E2E4-DAB69B892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165100</xdr:colOff>
      <xdr:row>15</xdr:row>
      <xdr:rowOff>136524</xdr:rowOff>
    </xdr:from>
    <xdr:to>
      <xdr:col>15</xdr:col>
      <xdr:colOff>177800</xdr:colOff>
      <xdr:row>36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0B936-5B6E-9AA9-33CB-AC816AA10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mbounthavong.com/blog/2018/5/26/communicating-data-effectively-with-data-visualizations-tornado-diagr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006ED-368F-3443-97DC-C381FA958F9D}">
  <dimension ref="A1:G13"/>
  <sheetViews>
    <sheetView tabSelected="1" workbookViewId="0">
      <selection activeCell="N9" sqref="N9"/>
    </sheetView>
  </sheetViews>
  <sheetFormatPr baseColWidth="10" defaultRowHeight="16" x14ac:dyDescent="0.2"/>
  <cols>
    <col min="1" max="1" width="16.83203125" bestFit="1" customWidth="1"/>
    <col min="2" max="3" width="17.6640625" bestFit="1" customWidth="1"/>
    <col min="4" max="4" width="15" bestFit="1" customWidth="1"/>
    <col min="5" max="5" width="17.6640625" bestFit="1" customWidth="1"/>
    <col min="6" max="6" width="25" bestFit="1" customWidth="1"/>
    <col min="7" max="7" width="16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13</v>
      </c>
    </row>
    <row r="2" spans="1:7" x14ac:dyDescent="0.2">
      <c r="A2" t="s">
        <v>22</v>
      </c>
      <c r="B2" s="2">
        <v>2163277142.8400002</v>
      </c>
      <c r="C2" s="2">
        <v>11351425.8906</v>
      </c>
      <c r="D2" s="1">
        <f>C2/B2</f>
        <v>5.2473285395590067E-3</v>
      </c>
    </row>
    <row r="3" spans="1:7" x14ac:dyDescent="0.2">
      <c r="A3" t="s">
        <v>34</v>
      </c>
      <c r="B3" s="2">
        <v>3637788051.8800001</v>
      </c>
      <c r="C3" s="2">
        <v>1843007.97505</v>
      </c>
      <c r="D3" s="1">
        <f t="shared" ref="D3:D8" si="0">C3/B3</f>
        <v>5.0662873943344163E-4</v>
      </c>
      <c r="E3" s="3">
        <f>B3-$B$2</f>
        <v>1474510909.04</v>
      </c>
      <c r="F3" s="2">
        <f>SQRT(POWER($C$2,2)+POWER(C3,2))</f>
        <v>11500067.310493531</v>
      </c>
      <c r="G3" s="1">
        <f t="shared" ref="G3:G8" si="1">ABS(F3/E3)</f>
        <v>7.7992419316726541E-3</v>
      </c>
    </row>
    <row r="4" spans="1:7" x14ac:dyDescent="0.2">
      <c r="A4" t="s">
        <v>3</v>
      </c>
      <c r="B4" s="2">
        <v>3530101497.46</v>
      </c>
      <c r="C4" s="2">
        <v>5.0263049764099996E-7</v>
      </c>
      <c r="D4" s="1">
        <f t="shared" si="0"/>
        <v>1.4238414901176515E-16</v>
      </c>
      <c r="E4" s="3">
        <f t="shared" ref="E4:E8" si="2">B4-$B$2</f>
        <v>1366824354.6199999</v>
      </c>
      <c r="F4" s="2">
        <f t="shared" ref="F4:F8" si="3">SQRT(POWER($C$2,2)+POWER(C4,2))</f>
        <v>11351425.8906</v>
      </c>
      <c r="G4" s="1">
        <f t="shared" si="1"/>
        <v>8.3049631448481806E-3</v>
      </c>
    </row>
    <row r="5" spans="1:7" x14ac:dyDescent="0.2">
      <c r="A5" t="s">
        <v>4</v>
      </c>
      <c r="B5" s="2">
        <v>3920313353.1799998</v>
      </c>
      <c r="C5" s="2">
        <v>5.0263049764099996E-7</v>
      </c>
      <c r="D5" s="1">
        <f t="shared" si="0"/>
        <v>1.2821181685216219E-16</v>
      </c>
      <c r="E5" s="3">
        <f t="shared" si="2"/>
        <v>1757036210.3399997</v>
      </c>
      <c r="F5" s="2">
        <f t="shared" si="3"/>
        <v>11351425.8906</v>
      </c>
      <c r="G5" s="1">
        <f t="shared" si="1"/>
        <v>6.4605531882597992E-3</v>
      </c>
    </row>
    <row r="6" spans="1:7" x14ac:dyDescent="0.2">
      <c r="A6" t="s">
        <v>5</v>
      </c>
      <c r="B6" s="2">
        <v>3351314804.6799998</v>
      </c>
      <c r="C6" s="2">
        <v>1615642.4137200001</v>
      </c>
      <c r="D6" s="1">
        <f t="shared" si="0"/>
        <v>4.8209210649617548E-4</v>
      </c>
      <c r="E6" s="3">
        <f t="shared" si="2"/>
        <v>1188037661.8399997</v>
      </c>
      <c r="F6" s="2">
        <f t="shared" si="3"/>
        <v>11465826.187361946</v>
      </c>
      <c r="G6" s="1">
        <f t="shared" si="1"/>
        <v>9.6510628876899356E-3</v>
      </c>
    </row>
    <row r="7" spans="1:7" x14ac:dyDescent="0.2">
      <c r="A7" t="s">
        <v>6</v>
      </c>
      <c r="B7" s="2">
        <v>3925293298.23</v>
      </c>
      <c r="C7" s="2">
        <v>1845230.25819</v>
      </c>
      <c r="D7" s="1">
        <f t="shared" si="0"/>
        <v>4.7008723119417708E-4</v>
      </c>
      <c r="E7" s="3">
        <f t="shared" si="2"/>
        <v>1762016155.3899999</v>
      </c>
      <c r="F7" s="2">
        <f t="shared" si="3"/>
        <v>11500423.66417533</v>
      </c>
      <c r="G7" s="1">
        <f t="shared" si="1"/>
        <v>6.5268548355788807E-3</v>
      </c>
    </row>
    <row r="8" spans="1:7" x14ac:dyDescent="0.2">
      <c r="A8" t="s">
        <v>7</v>
      </c>
      <c r="B8" s="2">
        <v>2587297232.7600002</v>
      </c>
      <c r="C8" s="2">
        <v>6695678.8247600002</v>
      </c>
      <c r="D8" s="1">
        <f t="shared" si="0"/>
        <v>2.5879047602185941E-3</v>
      </c>
      <c r="E8" s="3">
        <f t="shared" si="2"/>
        <v>424020089.92000008</v>
      </c>
      <c r="F8" s="2">
        <f t="shared" si="3"/>
        <v>13179035.80214135</v>
      </c>
      <c r="G8" s="1">
        <f t="shared" si="1"/>
        <v>3.1081158924870376E-2</v>
      </c>
    </row>
    <row r="10" spans="1:7" x14ac:dyDescent="0.2">
      <c r="B10" t="s">
        <v>15</v>
      </c>
      <c r="C10" t="s">
        <v>16</v>
      </c>
      <c r="D10" t="s">
        <v>20</v>
      </c>
      <c r="E10" t="s">
        <v>21</v>
      </c>
    </row>
    <row r="11" spans="1:7" x14ac:dyDescent="0.2">
      <c r="A11" t="s">
        <v>35</v>
      </c>
      <c r="B11" s="3">
        <f>E8</f>
        <v>424020089.92000008</v>
      </c>
      <c r="C11" s="2">
        <f>E3</f>
        <v>1474510909.04</v>
      </c>
      <c r="D11" s="3">
        <f>F8</f>
        <v>13179035.80214135</v>
      </c>
      <c r="E11">
        <f>0</f>
        <v>0</v>
      </c>
    </row>
    <row r="12" spans="1:7" x14ac:dyDescent="0.2">
      <c r="A12" t="s">
        <v>17</v>
      </c>
      <c r="B12" s="3">
        <f>E4</f>
        <v>1366824354.6199999</v>
      </c>
      <c r="C12" s="3">
        <f>E5</f>
        <v>1757036210.3399997</v>
      </c>
      <c r="D12" s="3">
        <f>F4</f>
        <v>11351425.8906</v>
      </c>
      <c r="E12" s="3">
        <f>F5</f>
        <v>11351425.8906</v>
      </c>
    </row>
    <row r="13" spans="1:7" x14ac:dyDescent="0.2">
      <c r="A13" t="s">
        <v>36</v>
      </c>
      <c r="B13" s="3">
        <f>E6</f>
        <v>1188037661.8399997</v>
      </c>
      <c r="C13" s="3">
        <f>E7</f>
        <v>1762016155.3899999</v>
      </c>
      <c r="D13" s="3">
        <f>F6</f>
        <v>11465826.187361946</v>
      </c>
      <c r="E13" s="3">
        <f>F7</f>
        <v>11500423.66417533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2939-7718-F04D-9ED0-21E4DB6080A0}">
  <dimension ref="A1:S35"/>
  <sheetViews>
    <sheetView zoomScale="98" zoomScaleNormal="100" workbookViewId="0">
      <selection activeCell="J11" sqref="J11"/>
    </sheetView>
  </sheetViews>
  <sheetFormatPr baseColWidth="10" defaultColWidth="10.6640625" defaultRowHeight="16" x14ac:dyDescent="0.2"/>
  <cols>
    <col min="1" max="1" width="20.83203125" bestFit="1" customWidth="1"/>
    <col min="2" max="2" width="18.83203125" bestFit="1" customWidth="1"/>
    <col min="3" max="3" width="17.83203125" bestFit="1" customWidth="1"/>
    <col min="4" max="4" width="15.1640625" bestFit="1" customWidth="1"/>
    <col min="5" max="5" width="18.5" bestFit="1" customWidth="1"/>
    <col min="6" max="6" width="25.33203125" bestFit="1" customWidth="1"/>
    <col min="7" max="7" width="16.33203125" bestFit="1" customWidth="1"/>
    <col min="10" max="10" width="17.83203125" bestFit="1" customWidth="1"/>
    <col min="17" max="17" width="20.33203125" customWidth="1"/>
    <col min="18" max="18" width="18.5" bestFit="1" customWidth="1"/>
    <col min="19" max="19" width="18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13</v>
      </c>
    </row>
    <row r="2" spans="1:10" x14ac:dyDescent="0.2">
      <c r="A2" t="s">
        <v>22</v>
      </c>
      <c r="B2" s="2">
        <v>3908604219.79</v>
      </c>
      <c r="C2" s="2">
        <v>10107390.0998</v>
      </c>
      <c r="D2" s="1">
        <f>C2/B2</f>
        <v>2.5859333745341571E-3</v>
      </c>
      <c r="E2" s="2">
        <f>B2-$B$2</f>
        <v>0</v>
      </c>
      <c r="F2" s="2" t="s">
        <v>12</v>
      </c>
      <c r="H2" t="s">
        <v>24</v>
      </c>
    </row>
    <row r="3" spans="1:10" x14ac:dyDescent="0.2">
      <c r="A3" t="s">
        <v>23</v>
      </c>
      <c r="B3" s="2">
        <v>4548180180.3400002</v>
      </c>
      <c r="C3" s="2">
        <v>6798603.1220399998</v>
      </c>
      <c r="D3" s="1">
        <f t="shared" ref="D3:D10" si="0">C3/B3</f>
        <v>1.4947963476530011E-3</v>
      </c>
      <c r="E3" s="2">
        <f t="shared" ref="E3:E10" si="1">B3-$B$2</f>
        <v>639575960.55000019</v>
      </c>
      <c r="F3" s="2">
        <f>SQRT(POWER($C$2,2)+POWER(C3,2))</f>
        <v>12181146.868852172</v>
      </c>
      <c r="G3" s="1">
        <f t="shared" ref="G3:G10" si="2">ABS(F3/E3)</f>
        <v>1.9045660906918789E-2</v>
      </c>
      <c r="H3" t="s">
        <v>25</v>
      </c>
      <c r="J3" s="3">
        <f>E4-E3</f>
        <v>1630344914.6599998</v>
      </c>
    </row>
    <row r="4" spans="1:10" x14ac:dyDescent="0.2">
      <c r="A4" t="s">
        <v>26</v>
      </c>
      <c r="B4" s="2">
        <v>6178525095</v>
      </c>
      <c r="C4" s="2">
        <v>4320401.8210000005</v>
      </c>
      <c r="D4" s="1">
        <f t="shared" si="0"/>
        <v>6.9926102986881213E-4</v>
      </c>
      <c r="E4" s="2">
        <f>B4-$B$2</f>
        <v>2269920875.21</v>
      </c>
      <c r="F4" s="2">
        <f>SQRT(POWER($C$2,2)+POWER(C4,2))</f>
        <v>10992051.970602904</v>
      </c>
      <c r="G4" s="1">
        <f t="shared" si="2"/>
        <v>4.8424824365677424E-3</v>
      </c>
    </row>
    <row r="5" spans="1:10" x14ac:dyDescent="0.2">
      <c r="A5" t="s">
        <v>3</v>
      </c>
      <c r="B5" s="2">
        <v>5115747748.29</v>
      </c>
      <c r="C5" s="2">
        <v>5.0263049764099996E-7</v>
      </c>
      <c r="D5" s="1">
        <f t="shared" si="0"/>
        <v>9.825161879981479E-17</v>
      </c>
      <c r="E5" s="2">
        <f t="shared" si="1"/>
        <v>1207143528.5</v>
      </c>
      <c r="F5" s="2">
        <f t="shared" ref="F5:F10" si="3">SQRT(POWER($C$2,2)+POWER(C5,2))</f>
        <v>10107390.0998</v>
      </c>
      <c r="G5" s="1">
        <f t="shared" si="2"/>
        <v>8.3729812248254116E-3</v>
      </c>
    </row>
    <row r="6" spans="1:10" x14ac:dyDescent="0.2">
      <c r="A6" t="s">
        <v>4</v>
      </c>
      <c r="B6" s="2">
        <v>7331000591.8999996</v>
      </c>
      <c r="C6" s="2">
        <v>1.96215910359E-6</v>
      </c>
      <c r="D6" s="1">
        <f t="shared" si="0"/>
        <v>2.6765229097894E-16</v>
      </c>
      <c r="E6" s="2">
        <f t="shared" si="1"/>
        <v>3422396372.1099997</v>
      </c>
      <c r="F6" s="2">
        <f t="shared" si="3"/>
        <v>10107390.0998</v>
      </c>
      <c r="G6" s="1">
        <f t="shared" si="2"/>
        <v>2.9533078582503645E-3</v>
      </c>
    </row>
    <row r="7" spans="1:10" x14ac:dyDescent="0.2">
      <c r="A7" t="s">
        <v>5</v>
      </c>
      <c r="B7" s="2">
        <v>4114456831.6300001</v>
      </c>
      <c r="C7" s="2">
        <v>4720376.3354099998</v>
      </c>
      <c r="D7" s="1">
        <f t="shared" si="0"/>
        <v>1.1472659766708394E-3</v>
      </c>
      <c r="E7" s="2">
        <f t="shared" si="1"/>
        <v>205852611.84000015</v>
      </c>
      <c r="F7" s="2">
        <f t="shared" si="3"/>
        <v>11155325.516426394</v>
      </c>
      <c r="G7" s="1">
        <f t="shared" si="2"/>
        <v>5.4190837885005408E-2</v>
      </c>
    </row>
    <row r="8" spans="1:10" x14ac:dyDescent="0.2">
      <c r="A8" t="s">
        <v>6</v>
      </c>
      <c r="B8" s="2">
        <v>8257985639.0299997</v>
      </c>
      <c r="C8" s="2">
        <v>5678945.2397499997</v>
      </c>
      <c r="D8" s="1">
        <f t="shared" si="0"/>
        <v>6.8769134362615101E-4</v>
      </c>
      <c r="E8" s="2">
        <f t="shared" si="1"/>
        <v>4349381419.2399998</v>
      </c>
      <c r="F8" s="2">
        <f t="shared" si="3"/>
        <v>11593522.056114536</v>
      </c>
      <c r="G8" s="1">
        <f t="shared" si="2"/>
        <v>2.6655565328966616E-3</v>
      </c>
    </row>
    <row r="9" spans="1:10" x14ac:dyDescent="0.2">
      <c r="A9" t="s">
        <v>7</v>
      </c>
      <c r="B9" s="2">
        <v>4201650652.5999999</v>
      </c>
      <c r="C9" s="2">
        <v>8650198.6746299993</v>
      </c>
      <c r="D9" s="1">
        <f>C9/B9</f>
        <v>2.0587619937600518E-3</v>
      </c>
      <c r="E9" s="2">
        <f>B9-$B$2</f>
        <v>293046432.80999994</v>
      </c>
      <c r="F9" s="2">
        <f t="shared" si="3"/>
        <v>13303581.162232433</v>
      </c>
      <c r="G9" s="1">
        <f>ABS(F9/E9)</f>
        <v>4.5397519548917235E-2</v>
      </c>
    </row>
    <row r="10" spans="1:10" x14ac:dyDescent="0.2">
      <c r="A10" t="s">
        <v>8</v>
      </c>
      <c r="B10" s="2">
        <v>10318210588.1</v>
      </c>
      <c r="C10" s="2">
        <v>3.8799104897699997E-6</v>
      </c>
      <c r="D10" s="1">
        <f t="shared" si="0"/>
        <v>3.7602551882830375E-16</v>
      </c>
      <c r="E10" s="2">
        <f t="shared" si="1"/>
        <v>6409606368.3100004</v>
      </c>
      <c r="F10" s="2">
        <f t="shared" si="3"/>
        <v>10107390.0998</v>
      </c>
      <c r="G10" s="1">
        <f t="shared" si="2"/>
        <v>1.5769127648419044E-3</v>
      </c>
    </row>
    <row r="11" spans="1:10" x14ac:dyDescent="0.2">
      <c r="B11" s="2"/>
    </row>
    <row r="12" spans="1:10" x14ac:dyDescent="0.2">
      <c r="A12" t="s">
        <v>14</v>
      </c>
      <c r="B12" t="s">
        <v>15</v>
      </c>
      <c r="C12" t="s">
        <v>16</v>
      </c>
      <c r="D12" t="s">
        <v>20</v>
      </c>
      <c r="E12" t="s">
        <v>21</v>
      </c>
    </row>
    <row r="13" spans="1:10" x14ac:dyDescent="0.2">
      <c r="A13" t="s">
        <v>17</v>
      </c>
      <c r="B13" s="2">
        <f>E5-E4</f>
        <v>-1062777346.71</v>
      </c>
      <c r="C13" s="2">
        <f>E6-E4</f>
        <v>1152475496.8999996</v>
      </c>
      <c r="D13" s="2">
        <f>SQRT(POWER($F$4,2)+POWER(F5,2))</f>
        <v>14932666.913648419</v>
      </c>
      <c r="E13" s="2">
        <f>SQRT(POWER($F$4,2)+POWER(F6,2))</f>
        <v>14932666.913648419</v>
      </c>
    </row>
    <row r="14" spans="1:10" x14ac:dyDescent="0.2">
      <c r="A14" t="s">
        <v>18</v>
      </c>
      <c r="B14" s="2">
        <f>E7-E4</f>
        <v>-2064068263.3699999</v>
      </c>
      <c r="C14" s="2">
        <f>E8-E4</f>
        <v>2079460544.0299997</v>
      </c>
      <c r="D14" s="2">
        <f>SQRT(POWER($F$4,2)+POWER(F7,2))</f>
        <v>15660986.364270577</v>
      </c>
      <c r="E14" s="2">
        <f>SQRT(POWER($F$4,2)+POWER(F8,2))</f>
        <v>15976074.617691586</v>
      </c>
    </row>
    <row r="15" spans="1:10" x14ac:dyDescent="0.2">
      <c r="A15" t="s">
        <v>19</v>
      </c>
      <c r="B15" s="2">
        <f>E9-E4</f>
        <v>-1976874442.4000001</v>
      </c>
      <c r="C15" s="2">
        <f>E10-E4</f>
        <v>4139685493.1000004</v>
      </c>
      <c r="D15" s="2">
        <f>SQRT(POWER($F$4,2)+POWER(F9,2))</f>
        <v>17257186.278896708</v>
      </c>
      <c r="E15" s="2">
        <f>SQRT(POWER($F$4,2)+POWER(F10,2))</f>
        <v>14932666.913648419</v>
      </c>
    </row>
    <row r="28" spans="17:19" x14ac:dyDescent="0.2">
      <c r="Q28" t="s">
        <v>30</v>
      </c>
    </row>
    <row r="29" spans="17:19" x14ac:dyDescent="0.2">
      <c r="Q29" s="4" t="s">
        <v>29</v>
      </c>
    </row>
    <row r="32" spans="17:19" x14ac:dyDescent="0.2">
      <c r="R32" t="s">
        <v>27</v>
      </c>
      <c r="S32" t="s">
        <v>28</v>
      </c>
    </row>
    <row r="33" spans="17:19" x14ac:dyDescent="0.2">
      <c r="Q33" t="s">
        <v>33</v>
      </c>
      <c r="R33" s="3">
        <f>E9</f>
        <v>293046432.80999994</v>
      </c>
      <c r="S33" s="3">
        <f>E10</f>
        <v>6409606368.3100004</v>
      </c>
    </row>
    <row r="34" spans="17:19" x14ac:dyDescent="0.2">
      <c r="Q34" t="s">
        <v>31</v>
      </c>
      <c r="R34" s="3">
        <f>E7</f>
        <v>205852611.84000015</v>
      </c>
      <c r="S34" s="3">
        <f>E8</f>
        <v>4349381419.2399998</v>
      </c>
    </row>
    <row r="35" spans="17:19" x14ac:dyDescent="0.2">
      <c r="Q35" t="s">
        <v>32</v>
      </c>
      <c r="R35" s="3">
        <f>E5</f>
        <v>1207143528.5</v>
      </c>
      <c r="S35" s="3">
        <f>E6</f>
        <v>3422396372.1099997</v>
      </c>
    </row>
  </sheetData>
  <hyperlinks>
    <hyperlink ref="Q29" r:id="rId1" xr:uid="{AA26A45C-2C3B-4E4D-BAD6-FE9E618B6AB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New_fin_param</vt:lpstr>
      <vt:lpstr>Old_fin_param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2022-08-22T14:23:30Z</dcterms:created>
  <dcterms:modified xsi:type="dcterms:W3CDTF">2022-09-19T12:52:13Z</dcterms:modified>
</cp:coreProperties>
</file>