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m\projects\FORCE\use_cases\2022_05\data\"/>
    </mc:Choice>
  </mc:AlternateContent>
  <xr:revisionPtr revIDLastSave="0" documentId="13_ncr:1_{FDC2EA4E-FAE5-4BCB-8E98-01E8FFAE956A}" xr6:coauthVersionLast="47" xr6:coauthVersionMax="47" xr10:uidLastSave="{00000000-0000-0000-0000-000000000000}"/>
  <bookViews>
    <workbookView xWindow="-110" yWindow="-110" windowWidth="19420" windowHeight="10420" activeTab="1" xr2:uid="{3CE7F202-39F9-48AF-B0C7-575379157397}"/>
  </bookViews>
  <sheets>
    <sheet name="MACRS" sheetId="1" r:id="rId1"/>
    <sheet name="HTSE" sheetId="2" r:id="rId2"/>
    <sheet name="FT" sheetId="7" r:id="rId3"/>
    <sheet name="Capacity_Market" sheetId="3" r:id="rId4"/>
    <sheet name="Transfer_rates" sheetId="4" r:id="rId5"/>
    <sheet name="grid_sellall_test" sheetId="5" r:id="rId6"/>
    <sheet name="grid_sellnothing_tes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7" l="1"/>
  <c r="C16" i="7"/>
  <c r="C14" i="7"/>
  <c r="C13" i="7"/>
  <c r="C9" i="7"/>
  <c r="C10" i="7"/>
  <c r="C8" i="7"/>
  <c r="C6" i="7"/>
  <c r="C5" i="7"/>
  <c r="C4" i="7"/>
  <c r="B4" i="2"/>
  <c r="B15" i="4"/>
  <c r="F8" i="4"/>
  <c r="F9" i="4"/>
  <c r="F7" i="4"/>
  <c r="F4" i="4"/>
  <c r="F3" i="4"/>
  <c r="D3" i="4"/>
  <c r="D4" i="4"/>
  <c r="D7" i="4"/>
  <c r="D8" i="4"/>
  <c r="D9" i="4"/>
  <c r="C11" i="7" l="1"/>
</calcChain>
</file>

<file path=xl/sharedStrings.xml><?xml version="1.0" encoding="utf-8"?>
<sst xmlns="http://schemas.openxmlformats.org/spreadsheetml/2006/main" count="248" uniqueCount="127">
  <si>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</si>
  <si>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</si>
  <si>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</si>
  <si>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</si>
  <si>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</si>
  <si>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</si>
  <si>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</si>
  <si>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</si>
  <si>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</si>
  <si>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</si>
  <si>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</si>
  <si>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</si>
  <si>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</si>
  <si>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</si>
  <si>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</si>
  <si>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</si>
  <si>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</si>
  <si>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</si>
  <si>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</si>
  <si>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</si>
  <si>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</si>
  <si>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</si>
  <si>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</si>
  <si>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</si>
  <si>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</si>
  <si>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</si>
  <si>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</si>
  <si>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</si>
  <si>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</si>
  <si>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</si>
  <si>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</si>
  <si>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</si>
  <si>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</si>
  <si>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</si>
  <si>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</si>
  <si>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</si>
  <si>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</si>
  <si>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</si>
  <si>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</si>
  <si>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</si>
  <si>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</si>
  <si>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</si>
  <si>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</si>
  <si>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</si>
  <si>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</si>
  <si>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</si>
  <si>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</si>
  <si>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</si>
  <si>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</si>
  <si>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</si>
  <si>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</si>
  <si>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</si>
  <si>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</si>
  <si>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</si>
  <si>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</si>
  <si>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</si>
  <si>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</si>
  <si>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</si>
  <si>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</si>
  <si>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</si>
  <si>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</si>
  <si>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</si>
  <si>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</si>
  <si>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</si>
  <si>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</si>
  <si>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</si>
  <si>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</si>
  <si>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</si>
  <si>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</si>
  <si>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</si>
  <si>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</si>
  <si>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</si>
  <si>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</si>
  <si>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kWe</t>
  </si>
  <si>
    <t>kWh/kg-H2</t>
  </si>
  <si>
    <t>kg/h</t>
  </si>
  <si>
    <t>kg-H2/kWh</t>
  </si>
  <si>
    <t>Electricity price</t>
  </si>
  <si>
    <t>$/MWh</t>
  </si>
  <si>
    <t>$/kWh</t>
  </si>
  <si>
    <t>Bounds</t>
  </si>
  <si>
    <t>$/kg</t>
  </si>
  <si>
    <t xml:space="preserve">Low </t>
  </si>
  <si>
    <t>High</t>
  </si>
  <si>
    <t>Turbine</t>
  </si>
  <si>
    <t>Quantity</t>
  </si>
  <si>
    <t>Elec</t>
  </si>
  <si>
    <t>CO2 source</t>
  </si>
  <si>
    <t xml:space="preserve">kg </t>
  </si>
  <si>
    <t>Should sell as much as possible to grid</t>
  </si>
  <si>
    <t>Expected results</t>
  </si>
  <si>
    <t>Optimized capacity</t>
  </si>
  <si>
    <t>Should sell as little as possible to grid</t>
  </si>
  <si>
    <t>Still smallest possible since constant prices everywhere</t>
  </si>
  <si>
    <t xml:space="preserve"> </t>
  </si>
  <si>
    <t>Fixed no matter production level</t>
  </si>
  <si>
    <t>Modeled as separate electricity consuming component</t>
  </si>
  <si>
    <t>Using NOAK values</t>
  </si>
  <si>
    <t>kg-H2/kWh-e</t>
  </si>
  <si>
    <t>Performance and cost analysis of liquid fuel production form H2 and CO2 based on the FT process</t>
  </si>
  <si>
    <t>Description</t>
  </si>
  <si>
    <t>Total Direct Capital Costs, sum of equipment installed costs</t>
  </si>
  <si>
    <t>TDCC</t>
  </si>
  <si>
    <t>Depreciable Capital Costs</t>
  </si>
  <si>
    <t>Non-depreciable Capital Costs</t>
  </si>
  <si>
    <t>Land</t>
  </si>
  <si>
    <t>$USD (2016)</t>
  </si>
  <si>
    <t>Project contingency</t>
  </si>
  <si>
    <t>Upfront permitting costs</t>
  </si>
  <si>
    <t>Eng and design</t>
  </si>
  <si>
    <t>Total Capital Investment</t>
  </si>
  <si>
    <t>Site preparation</t>
  </si>
  <si>
    <t>TCI</t>
  </si>
  <si>
    <t>Total depreciable capital costs</t>
  </si>
  <si>
    <t>Catalyst first fill fee</t>
  </si>
  <si>
    <t>LC</t>
  </si>
  <si>
    <t>Labor Cost</t>
  </si>
  <si>
    <t>$USD (2016)/year</t>
  </si>
  <si>
    <t>Gen and admin</t>
  </si>
  <si>
    <t>Property taxes and insurance</t>
  </si>
  <si>
    <t>2% TCI</t>
  </si>
  <si>
    <t>20% LC</t>
  </si>
  <si>
    <t>Materials costs for maintenance</t>
  </si>
  <si>
    <t>Total Fixed Operating Costs</t>
  </si>
  <si>
    <t>None Energy material and utilities costs</t>
  </si>
  <si>
    <t>Total Variable Operating Costs (excl. feedstock and elec)</t>
  </si>
  <si>
    <t>Depreciation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</si>
</sst>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1" fontId="4" fillId="0" borderId="0" xfId="0" applyNumberFormat="1" applyFont="1"/>
    <xf numFmtId="0" fontId="4" fillId="0" borderId="0" xfId="0" applyFont="1"/>
    <xf numFmtId="11" fontId="3" fillId="0" borderId="0" xfId="0" applyNumberFormat="1" applyFont="1"/>
    <xf numFmtId="0" fontId="3" fillId="0" borderId="0" xfId="0" applyFont="1"/>
    <xf numFmtId="0" fontId="2" fillId="2" borderId="0" xfId="2"/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" xfId="0" applyBorder="1"/>
    <xf numFmtId="49" fontId="0" fillId="0" borderId="0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2" fillId="2" borderId="0" xfId="2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Border="1"/>
    <xf numFmtId="0" fontId="2" fillId="2" borderId="13" xfId="2" applyBorder="1"/>
    <xf numFmtId="0" fontId="0" fillId="0" borderId="14" xfId="0" applyFill="1" applyBorder="1"/>
    <xf numFmtId="44" fontId="0" fillId="0" borderId="1" xfId="1" applyFont="1" applyBorder="1"/>
    <xf numFmtId="44" fontId="0" fillId="0" borderId="0" xfId="1" applyFont="1" applyBorder="1"/>
    <xf numFmtId="44" fontId="2" fillId="2" borderId="2" xfId="1" applyFont="1" applyFill="1" applyBorder="1"/>
    <xf numFmtId="44" fontId="2" fillId="2" borderId="0" xfId="1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4" xfId="0" applyBorder="1"/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defaultRowHeight="14.5" x14ac:dyDescent="0.35"/>
  <cols>
    <col min="1" max="1" width="8.7265625" style="1"/>
    <col min="2" max="2" width="85.7265625" bestFit="1" customWidth="1"/>
  </cols>
  <sheetData>
    <row r="1" spans="1:8" x14ac:dyDescent="0.35">
      <c r="A1" s="1" t="s">
        <v>11</v>
      </c>
      <c r="B1" t="s">
        <v>1</v>
      </c>
      <c r="C1" t="s">
        <v>10</v>
      </c>
    </row>
    <row r="2" spans="1:8" x14ac:dyDescent="0.35">
      <c r="A2" s="3" t="s">
        <v>2</v>
      </c>
      <c r="B2" s="3"/>
      <c r="C2" t="s">
        <v>4</v>
      </c>
      <c r="F2" t="s">
        <v>14</v>
      </c>
      <c r="G2" t="s">
        <v>4</v>
      </c>
      <c r="H2" t="s">
        <v>19</v>
      </c>
    </row>
    <row r="3" spans="1:8" x14ac:dyDescent="0.35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35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35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35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35">
      <c r="A7" s="1" t="s">
        <v>8</v>
      </c>
      <c r="B7" t="s">
        <v>21</v>
      </c>
      <c r="C7">
        <v>20</v>
      </c>
    </row>
    <row r="8" spans="1:8" x14ac:dyDescent="0.35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tabSelected="1" workbookViewId="0">
      <selection activeCell="F9" sqref="F9"/>
    </sheetView>
  </sheetViews>
  <sheetFormatPr defaultRowHeight="14.5" x14ac:dyDescent="0.35"/>
  <cols>
    <col min="1" max="1" width="29" bestFit="1" customWidth="1"/>
    <col min="2" max="2" width="15.36328125" customWidth="1"/>
    <col min="3" max="3" width="12.08984375" bestFit="1" customWidth="1"/>
  </cols>
  <sheetData>
    <row r="1" spans="1:3" ht="15" thickBot="1" x14ac:dyDescent="0.4">
      <c r="A1" t="s">
        <v>0</v>
      </c>
      <c r="B1" t="s">
        <v>24</v>
      </c>
    </row>
    <row r="2" spans="1:3" x14ac:dyDescent="0.35">
      <c r="A2" s="18" t="s">
        <v>26</v>
      </c>
      <c r="B2" s="19" t="s">
        <v>27</v>
      </c>
      <c r="C2" s="20" t="s">
        <v>28</v>
      </c>
    </row>
    <row r="3" spans="1:3" x14ac:dyDescent="0.35">
      <c r="A3" s="23" t="s">
        <v>25</v>
      </c>
      <c r="B3" s="17">
        <v>36.799999999999997</v>
      </c>
      <c r="C3" s="24" t="s">
        <v>29</v>
      </c>
    </row>
    <row r="4" spans="1:3" x14ac:dyDescent="0.35">
      <c r="A4" s="23"/>
      <c r="B4" s="17">
        <f>1/B3</f>
        <v>2.7173913043478264E-2</v>
      </c>
      <c r="C4" s="24" t="s">
        <v>98</v>
      </c>
    </row>
    <row r="5" spans="1:3" x14ac:dyDescent="0.35">
      <c r="A5" s="23" t="s">
        <v>30</v>
      </c>
      <c r="B5" s="13">
        <v>6.4</v>
      </c>
      <c r="C5" s="24" t="s">
        <v>31</v>
      </c>
    </row>
    <row r="6" spans="1:3" x14ac:dyDescent="0.35">
      <c r="A6" s="23" t="s">
        <v>36</v>
      </c>
      <c r="B6" s="13">
        <v>590</v>
      </c>
      <c r="C6" s="24" t="s">
        <v>33</v>
      </c>
    </row>
    <row r="7" spans="1:3" x14ac:dyDescent="0.35">
      <c r="A7" s="23" t="s">
        <v>37</v>
      </c>
      <c r="B7" s="13">
        <v>763</v>
      </c>
      <c r="C7" s="24" t="s">
        <v>33</v>
      </c>
    </row>
    <row r="8" spans="1:3" x14ac:dyDescent="0.35">
      <c r="A8" s="23" t="s">
        <v>32</v>
      </c>
      <c r="B8" s="13">
        <v>544</v>
      </c>
      <c r="C8" s="24" t="s">
        <v>33</v>
      </c>
    </row>
    <row r="9" spans="1:3" x14ac:dyDescent="0.35">
      <c r="A9" s="23" t="s">
        <v>35</v>
      </c>
      <c r="B9" s="17">
        <v>703</v>
      </c>
      <c r="C9" s="24" t="s">
        <v>33</v>
      </c>
    </row>
    <row r="10" spans="1:3" x14ac:dyDescent="0.35">
      <c r="A10" s="23" t="s">
        <v>38</v>
      </c>
      <c r="B10" s="13">
        <v>20</v>
      </c>
      <c r="C10" s="24" t="s">
        <v>39</v>
      </c>
    </row>
    <row r="11" spans="1:3" x14ac:dyDescent="0.35">
      <c r="A11" s="23" t="s">
        <v>40</v>
      </c>
      <c r="B11" s="17">
        <v>32.64</v>
      </c>
      <c r="C11" s="24" t="s">
        <v>41</v>
      </c>
    </row>
    <row r="12" spans="1:3" x14ac:dyDescent="0.35">
      <c r="A12" s="23" t="s">
        <v>42</v>
      </c>
      <c r="B12" s="17">
        <v>3.41</v>
      </c>
      <c r="C12" s="24" t="s">
        <v>43</v>
      </c>
    </row>
    <row r="13" spans="1:3" x14ac:dyDescent="0.35">
      <c r="A13" s="23" t="s">
        <v>44</v>
      </c>
      <c r="B13" s="13">
        <v>10</v>
      </c>
      <c r="C13" s="24" t="s">
        <v>45</v>
      </c>
    </row>
    <row r="14" spans="1:3" ht="15" thickBot="1" x14ac:dyDescent="0.4">
      <c r="A14" s="41" t="s">
        <v>46</v>
      </c>
      <c r="B14" s="33">
        <v>20</v>
      </c>
      <c r="C14" s="42" t="s">
        <v>39</v>
      </c>
    </row>
    <row r="16" spans="1:3" x14ac:dyDescent="0.35">
      <c r="A16" s="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C99A-39AC-4C72-B859-1A7DCC98EEE1}">
  <dimension ref="A1:D19"/>
  <sheetViews>
    <sheetView topLeftCell="A2" workbookViewId="0">
      <selection activeCell="H13" sqref="H13"/>
    </sheetView>
  </sheetViews>
  <sheetFormatPr defaultRowHeight="14.5" x14ac:dyDescent="0.35"/>
  <cols>
    <col min="1" max="1" width="27" bestFit="1" customWidth="1"/>
    <col min="2" max="2" width="34.81640625" customWidth="1"/>
    <col min="3" max="3" width="15.6328125" bestFit="1" customWidth="1"/>
    <col min="4" max="4" width="15.54296875" bestFit="1" customWidth="1"/>
  </cols>
  <sheetData>
    <row r="1" spans="1:4" ht="44" thickBot="1" x14ac:dyDescent="0.4">
      <c r="A1" t="s">
        <v>0</v>
      </c>
      <c r="B1" s="9" t="s">
        <v>99</v>
      </c>
    </row>
    <row r="2" spans="1:4" x14ac:dyDescent="0.35">
      <c r="A2" s="18" t="s">
        <v>26</v>
      </c>
      <c r="B2" s="19" t="s">
        <v>100</v>
      </c>
      <c r="C2" s="19" t="s">
        <v>27</v>
      </c>
      <c r="D2" s="20" t="s">
        <v>28</v>
      </c>
    </row>
    <row r="3" spans="1:4" ht="29" x14ac:dyDescent="0.35">
      <c r="A3" s="21" t="s">
        <v>102</v>
      </c>
      <c r="B3" s="10" t="s">
        <v>101</v>
      </c>
      <c r="C3" s="35">
        <v>257800644</v>
      </c>
      <c r="D3" s="22" t="s">
        <v>106</v>
      </c>
    </row>
    <row r="4" spans="1:4" x14ac:dyDescent="0.35">
      <c r="A4" s="23" t="s">
        <v>103</v>
      </c>
      <c r="B4" s="12" t="s">
        <v>111</v>
      </c>
      <c r="C4" s="36">
        <f>0.02*C3</f>
        <v>5156012.88</v>
      </c>
      <c r="D4" s="24" t="s">
        <v>106</v>
      </c>
    </row>
    <row r="5" spans="1:4" x14ac:dyDescent="0.35">
      <c r="A5" s="23"/>
      <c r="B5" s="12" t="s">
        <v>109</v>
      </c>
      <c r="C5" s="36">
        <f>0.1*C3</f>
        <v>25780064.400000002</v>
      </c>
      <c r="D5" s="24" t="s">
        <v>106</v>
      </c>
    </row>
    <row r="6" spans="1:4" x14ac:dyDescent="0.35">
      <c r="A6" s="23"/>
      <c r="B6" s="12" t="s">
        <v>107</v>
      </c>
      <c r="C6" s="36">
        <f>0.15*C3</f>
        <v>38670096.600000001</v>
      </c>
      <c r="D6" s="24" t="s">
        <v>106</v>
      </c>
    </row>
    <row r="7" spans="1:4" x14ac:dyDescent="0.35">
      <c r="A7" s="23"/>
      <c r="B7" s="12" t="s">
        <v>114</v>
      </c>
      <c r="C7" s="36">
        <v>12251143</v>
      </c>
      <c r="D7" s="24" t="s">
        <v>106</v>
      </c>
    </row>
    <row r="8" spans="1:4" x14ac:dyDescent="0.35">
      <c r="A8" s="23"/>
      <c r="B8" s="12" t="s">
        <v>108</v>
      </c>
      <c r="C8" s="36">
        <f>0.15*C3</f>
        <v>38670096.600000001</v>
      </c>
      <c r="D8" s="24" t="s">
        <v>106</v>
      </c>
    </row>
    <row r="9" spans="1:4" x14ac:dyDescent="0.35">
      <c r="A9" s="23" t="s">
        <v>113</v>
      </c>
      <c r="B9" s="12"/>
      <c r="C9" s="36">
        <f>SUM(C4:C8)</f>
        <v>120527413.47999999</v>
      </c>
      <c r="D9" s="24" t="s">
        <v>106</v>
      </c>
    </row>
    <row r="10" spans="1:4" x14ac:dyDescent="0.35">
      <c r="A10" s="23" t="s">
        <v>104</v>
      </c>
      <c r="B10" s="12" t="s">
        <v>105</v>
      </c>
      <c r="C10" s="36">
        <f>10*55036</f>
        <v>550360</v>
      </c>
      <c r="D10" s="24" t="s">
        <v>106</v>
      </c>
    </row>
    <row r="11" spans="1:4" x14ac:dyDescent="0.35">
      <c r="A11" s="25" t="s">
        <v>112</v>
      </c>
      <c r="B11" s="14" t="s">
        <v>110</v>
      </c>
      <c r="C11" s="37">
        <f>SUM(C3,C9,C10)</f>
        <v>378878417.48000002</v>
      </c>
      <c r="D11" s="26" t="s">
        <v>106</v>
      </c>
    </row>
    <row r="12" spans="1:4" x14ac:dyDescent="0.35">
      <c r="A12" s="27" t="s">
        <v>115</v>
      </c>
      <c r="B12" s="16" t="s">
        <v>116</v>
      </c>
      <c r="C12" s="35">
        <v>9607972</v>
      </c>
      <c r="D12" s="28" t="s">
        <v>117</v>
      </c>
    </row>
    <row r="13" spans="1:4" x14ac:dyDescent="0.35">
      <c r="A13" s="29" t="s">
        <v>118</v>
      </c>
      <c r="B13" s="15" t="s">
        <v>121</v>
      </c>
      <c r="C13" s="36">
        <f>0.2*C12</f>
        <v>1921594.4000000001</v>
      </c>
      <c r="D13" s="30" t="s">
        <v>117</v>
      </c>
    </row>
    <row r="14" spans="1:4" x14ac:dyDescent="0.35">
      <c r="A14" s="29" t="s">
        <v>119</v>
      </c>
      <c r="B14" s="15" t="s">
        <v>120</v>
      </c>
      <c r="C14" s="36">
        <f>0.02*C11</f>
        <v>7577568.3496000003</v>
      </c>
      <c r="D14" s="30" t="s">
        <v>117</v>
      </c>
    </row>
    <row r="15" spans="1:4" x14ac:dyDescent="0.35">
      <c r="A15" s="29" t="s">
        <v>122</v>
      </c>
      <c r="B15" s="13"/>
      <c r="C15" s="36">
        <v>1049006</v>
      </c>
      <c r="D15" s="30" t="s">
        <v>117</v>
      </c>
    </row>
    <row r="16" spans="1:4" x14ac:dyDescent="0.35">
      <c r="A16" s="29" t="s">
        <v>123</v>
      </c>
      <c r="B16" s="13"/>
      <c r="C16" s="38">
        <f>SUM(C12:C15)</f>
        <v>20156140.749600001</v>
      </c>
      <c r="D16" s="30" t="s">
        <v>117</v>
      </c>
    </row>
    <row r="17" spans="1:4" x14ac:dyDescent="0.35">
      <c r="A17" s="27" t="s">
        <v>124</v>
      </c>
      <c r="B17" s="11"/>
      <c r="C17" s="35">
        <v>7085933</v>
      </c>
      <c r="D17" s="28" t="s">
        <v>117</v>
      </c>
    </row>
    <row r="18" spans="1:4" x14ac:dyDescent="0.35">
      <c r="A18" s="39" t="s">
        <v>125</v>
      </c>
      <c r="B18" s="14"/>
      <c r="C18" s="37">
        <f>C17</f>
        <v>7085933</v>
      </c>
      <c r="D18" s="40" t="s">
        <v>117</v>
      </c>
    </row>
    <row r="19" spans="1:4" ht="15" thickBot="1" x14ac:dyDescent="0.4">
      <c r="A19" s="31" t="s">
        <v>126</v>
      </c>
      <c r="B19" s="32" t="s">
        <v>4</v>
      </c>
      <c r="C19" s="32">
        <v>20</v>
      </c>
      <c r="D19" s="3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1"/>
  <sheetViews>
    <sheetView workbookViewId="0">
      <selection activeCell="E33" sqref="E33"/>
    </sheetView>
  </sheetViews>
  <sheetFormatPr defaultRowHeight="14.5" x14ac:dyDescent="0.35"/>
  <cols>
    <col min="1" max="1" width="30.1796875" bestFit="1" customWidth="1"/>
  </cols>
  <sheetData>
    <row r="1" spans="1:3" x14ac:dyDescent="0.35">
      <c r="A1" t="s">
        <v>47</v>
      </c>
    </row>
    <row r="2" spans="1:3" x14ac:dyDescent="0.35">
      <c r="A2" t="s">
        <v>48</v>
      </c>
      <c r="B2" t="s">
        <v>49</v>
      </c>
      <c r="C2" t="s">
        <v>51</v>
      </c>
    </row>
    <row r="3" spans="1:3" x14ac:dyDescent="0.35">
      <c r="A3" t="s">
        <v>55</v>
      </c>
      <c r="B3">
        <v>164.77</v>
      </c>
      <c r="C3">
        <v>1.395</v>
      </c>
    </row>
    <row r="4" spans="1:3" x14ac:dyDescent="0.35">
      <c r="A4" t="s">
        <v>54</v>
      </c>
      <c r="B4">
        <v>100</v>
      </c>
      <c r="C4">
        <v>1.395</v>
      </c>
    </row>
    <row r="5" spans="1:3" x14ac:dyDescent="0.35">
      <c r="A5" t="s">
        <v>53</v>
      </c>
      <c r="B5">
        <v>76.53</v>
      </c>
      <c r="C5">
        <v>1.395</v>
      </c>
    </row>
    <row r="6" spans="1:3" x14ac:dyDescent="0.35">
      <c r="A6" t="s">
        <v>52</v>
      </c>
      <c r="B6">
        <v>140</v>
      </c>
      <c r="C6">
        <v>1.395</v>
      </c>
    </row>
    <row r="8" spans="1:3" x14ac:dyDescent="0.35">
      <c r="A8" t="s">
        <v>56</v>
      </c>
    </row>
    <row r="9" spans="1:3" x14ac:dyDescent="0.35">
      <c r="A9" t="s">
        <v>57</v>
      </c>
    </row>
    <row r="10" spans="1:3" x14ac:dyDescent="0.35">
      <c r="A10" t="s">
        <v>50</v>
      </c>
      <c r="B10" t="s">
        <v>58</v>
      </c>
    </row>
    <row r="11" spans="1:3" x14ac:dyDescent="0.35">
      <c r="A11" t="s">
        <v>59</v>
      </c>
      <c r="B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15"/>
  <sheetViews>
    <sheetView zoomScale="120" zoomScaleNormal="120" workbookViewId="0">
      <selection activeCell="G19" sqref="G19"/>
    </sheetView>
  </sheetViews>
  <sheetFormatPr defaultRowHeight="14.5" x14ac:dyDescent="0.35"/>
  <cols>
    <col min="4" max="4" width="10.36328125" bestFit="1" customWidth="1"/>
  </cols>
  <sheetData>
    <row r="1" spans="1:8" x14ac:dyDescent="0.35">
      <c r="A1" s="3" t="s">
        <v>61</v>
      </c>
      <c r="B1" s="3"/>
      <c r="C1" s="3"/>
      <c r="D1" s="3"/>
      <c r="E1" s="3"/>
      <c r="F1" s="3"/>
      <c r="G1" s="3"/>
    </row>
    <row r="2" spans="1:8" x14ac:dyDescent="0.35">
      <c r="A2" s="3" t="s">
        <v>62</v>
      </c>
      <c r="B2" s="3"/>
      <c r="C2" s="3"/>
      <c r="D2" s="3"/>
      <c r="E2" s="3"/>
      <c r="F2" s="3"/>
      <c r="G2" s="3"/>
    </row>
    <row r="3" spans="1:8" x14ac:dyDescent="0.35">
      <c r="A3" t="s">
        <v>63</v>
      </c>
      <c r="B3">
        <v>1580</v>
      </c>
      <c r="C3" t="s">
        <v>67</v>
      </c>
      <c r="D3" s="4">
        <f>B3*1000/(24*3600)</f>
        <v>18.287037037037038</v>
      </c>
      <c r="E3" s="5" t="s">
        <v>72</v>
      </c>
      <c r="F3" s="6">
        <f>B3*1000/24</f>
        <v>65833.333333333328</v>
      </c>
      <c r="G3" t="s">
        <v>75</v>
      </c>
    </row>
    <row r="4" spans="1:8" x14ac:dyDescent="0.35">
      <c r="A4" t="s">
        <v>64</v>
      </c>
      <c r="B4">
        <v>255</v>
      </c>
      <c r="C4" t="s">
        <v>67</v>
      </c>
      <c r="D4" s="4">
        <f>B4*1000/(24*3600)</f>
        <v>2.9513888888888888</v>
      </c>
      <c r="E4" s="5" t="s">
        <v>72</v>
      </c>
      <c r="F4" s="6">
        <f>B4*1000/24</f>
        <v>10625</v>
      </c>
      <c r="G4" t="s">
        <v>75</v>
      </c>
    </row>
    <row r="5" spans="1:8" x14ac:dyDescent="0.35">
      <c r="A5" t="s">
        <v>65</v>
      </c>
      <c r="B5">
        <v>14.9</v>
      </c>
      <c r="C5" t="s">
        <v>66</v>
      </c>
      <c r="D5" s="2" t="s">
        <v>95</v>
      </c>
      <c r="E5" t="s">
        <v>96</v>
      </c>
      <c r="F5" s="2"/>
      <c r="H5" s="2"/>
    </row>
    <row r="6" spans="1:8" x14ac:dyDescent="0.35">
      <c r="A6" s="3" t="s">
        <v>68</v>
      </c>
      <c r="B6" s="3"/>
      <c r="C6" s="3"/>
      <c r="D6" s="3"/>
      <c r="E6" s="3"/>
      <c r="F6" s="3"/>
      <c r="G6" s="3"/>
    </row>
    <row r="7" spans="1:8" x14ac:dyDescent="0.35">
      <c r="A7" t="s">
        <v>69</v>
      </c>
      <c r="B7">
        <v>176</v>
      </c>
      <c r="C7" t="s">
        <v>67</v>
      </c>
      <c r="D7" s="4">
        <f>B7*1000/(24*3600)</f>
        <v>2.0370370370370372</v>
      </c>
      <c r="E7" s="5" t="s">
        <v>72</v>
      </c>
      <c r="F7" s="6">
        <f>B7*1000/24</f>
        <v>7333.333333333333</v>
      </c>
      <c r="G7" t="s">
        <v>75</v>
      </c>
    </row>
    <row r="8" spans="1:8" x14ac:dyDescent="0.35">
      <c r="A8" t="s">
        <v>70</v>
      </c>
      <c r="B8">
        <v>213</v>
      </c>
      <c r="C8" t="s">
        <v>67</v>
      </c>
      <c r="D8" s="4">
        <f t="shared" ref="D8:D9" si="0">B8*1000/(24*3600)</f>
        <v>2.4652777777777777</v>
      </c>
      <c r="E8" s="5" t="s">
        <v>72</v>
      </c>
      <c r="F8" s="6">
        <f t="shared" ref="F8:F9" si="1">B8*1000/24</f>
        <v>8875</v>
      </c>
      <c r="G8" t="s">
        <v>75</v>
      </c>
    </row>
    <row r="9" spans="1:8" x14ac:dyDescent="0.35">
      <c r="A9" t="s">
        <v>71</v>
      </c>
      <c r="B9">
        <v>118</v>
      </c>
      <c r="C9" t="s">
        <v>67</v>
      </c>
      <c r="D9" s="4">
        <f t="shared" si="0"/>
        <v>1.3657407407407407</v>
      </c>
      <c r="E9" s="5" t="s">
        <v>72</v>
      </c>
      <c r="F9" s="6">
        <f t="shared" si="1"/>
        <v>4916.666666666667</v>
      </c>
      <c r="G9" t="s">
        <v>75</v>
      </c>
    </row>
    <row r="11" spans="1:8" x14ac:dyDescent="0.35">
      <c r="A11" s="3" t="s">
        <v>17</v>
      </c>
      <c r="B11" s="3"/>
      <c r="C11" s="3"/>
      <c r="D11" s="3"/>
      <c r="E11" s="3"/>
      <c r="F11" s="3"/>
      <c r="G11" s="3"/>
    </row>
    <row r="12" spans="1:8" x14ac:dyDescent="0.35">
      <c r="A12" s="3" t="s">
        <v>62</v>
      </c>
      <c r="B12" s="3"/>
      <c r="C12" s="3"/>
    </row>
    <row r="13" spans="1:8" x14ac:dyDescent="0.35">
      <c r="A13" t="s">
        <v>65</v>
      </c>
      <c r="B13">
        <v>39.799999999999997</v>
      </c>
      <c r="C13" t="s">
        <v>74</v>
      </c>
    </row>
    <row r="14" spans="1:8" x14ac:dyDescent="0.35">
      <c r="A14" s="3" t="s">
        <v>68</v>
      </c>
      <c r="B14" s="3"/>
      <c r="C14" s="3"/>
    </row>
    <row r="15" spans="1:8" x14ac:dyDescent="0.35">
      <c r="A15" t="s">
        <v>64</v>
      </c>
      <c r="B15" s="7">
        <f>1/B13</f>
        <v>2.5125628140703519E-2</v>
      </c>
      <c r="C15" t="s">
        <v>76</v>
      </c>
    </row>
  </sheetData>
  <mergeCells count="6">
    <mergeCell ref="A12:C12"/>
    <mergeCell ref="A14:C14"/>
    <mergeCell ref="A2:G2"/>
    <mergeCell ref="A6:G6"/>
    <mergeCell ref="A1:G1"/>
    <mergeCell ref="A11:G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092A-9167-4B1E-A144-D4BB7A88B529}">
  <dimension ref="A1:E22"/>
  <sheetViews>
    <sheetView workbookViewId="0">
      <selection activeCell="A35" sqref="A35"/>
    </sheetView>
  </sheetViews>
  <sheetFormatPr defaultRowHeight="14.5" x14ac:dyDescent="0.35"/>
  <cols>
    <col min="1" max="1" width="32.90625" bestFit="1" customWidth="1"/>
    <col min="2" max="3" width="9" bestFit="1" customWidth="1"/>
  </cols>
  <sheetData>
    <row r="1" spans="1:5" x14ac:dyDescent="0.35">
      <c r="A1" t="s">
        <v>77</v>
      </c>
      <c r="B1">
        <v>500</v>
      </c>
      <c r="C1" t="s">
        <v>78</v>
      </c>
    </row>
    <row r="2" spans="1:5" x14ac:dyDescent="0.35">
      <c r="B2">
        <v>0.5</v>
      </c>
      <c r="C2" t="s">
        <v>79</v>
      </c>
    </row>
    <row r="3" spans="1:5" x14ac:dyDescent="0.35">
      <c r="A3" t="s">
        <v>69</v>
      </c>
      <c r="B3" s="2">
        <v>1E-4</v>
      </c>
      <c r="C3" t="s">
        <v>81</v>
      </c>
    </row>
    <row r="4" spans="1:5" x14ac:dyDescent="0.35">
      <c r="A4" t="s">
        <v>70</v>
      </c>
      <c r="B4" s="2">
        <v>1E-4</v>
      </c>
      <c r="C4" t="s">
        <v>81</v>
      </c>
    </row>
    <row r="5" spans="1:5" x14ac:dyDescent="0.35">
      <c r="A5" t="s">
        <v>71</v>
      </c>
      <c r="B5" s="2">
        <v>1E-4</v>
      </c>
      <c r="C5" t="s">
        <v>81</v>
      </c>
    </row>
    <row r="7" spans="1:5" x14ac:dyDescent="0.35">
      <c r="A7" t="s">
        <v>80</v>
      </c>
    </row>
    <row r="8" spans="1:5" x14ac:dyDescent="0.35">
      <c r="A8" t="s">
        <v>14</v>
      </c>
      <c r="B8" t="s">
        <v>82</v>
      </c>
      <c r="C8" t="s">
        <v>83</v>
      </c>
      <c r="D8" t="s">
        <v>28</v>
      </c>
      <c r="E8" t="s">
        <v>85</v>
      </c>
    </row>
    <row r="9" spans="1:5" x14ac:dyDescent="0.35">
      <c r="A9" t="s">
        <v>84</v>
      </c>
      <c r="B9" s="2">
        <v>1000</v>
      </c>
      <c r="C9" s="2">
        <v>750000</v>
      </c>
      <c r="D9" t="s">
        <v>73</v>
      </c>
      <c r="E9" t="s">
        <v>86</v>
      </c>
    </row>
    <row r="10" spans="1:5" x14ac:dyDescent="0.35">
      <c r="A10" t="s">
        <v>17</v>
      </c>
      <c r="B10" s="2">
        <v>-750000</v>
      </c>
      <c r="C10" s="2">
        <v>-1000</v>
      </c>
      <c r="D10" t="s">
        <v>73</v>
      </c>
      <c r="E10" t="s">
        <v>86</v>
      </c>
    </row>
    <row r="11" spans="1:5" x14ac:dyDescent="0.35">
      <c r="A11" t="s">
        <v>15</v>
      </c>
      <c r="B11" s="2">
        <v>-100000</v>
      </c>
      <c r="C11" s="2">
        <v>-1000</v>
      </c>
      <c r="D11" t="s">
        <v>75</v>
      </c>
      <c r="E11" t="s">
        <v>64</v>
      </c>
    </row>
    <row r="12" spans="1:5" x14ac:dyDescent="0.35">
      <c r="A12" t="s">
        <v>87</v>
      </c>
      <c r="B12" s="2">
        <v>1000</v>
      </c>
      <c r="C12" s="2">
        <v>500000</v>
      </c>
      <c r="D12" t="s">
        <v>75</v>
      </c>
      <c r="E12" t="s">
        <v>63</v>
      </c>
    </row>
    <row r="13" spans="1:5" x14ac:dyDescent="0.35">
      <c r="A13" t="s">
        <v>16</v>
      </c>
      <c r="B13" s="2">
        <v>1000</v>
      </c>
      <c r="C13" s="2">
        <v>200000</v>
      </c>
      <c r="D13" t="s">
        <v>88</v>
      </c>
      <c r="E13" t="s">
        <v>64</v>
      </c>
    </row>
    <row r="15" spans="1:5" x14ac:dyDescent="0.35">
      <c r="A15" t="s">
        <v>89</v>
      </c>
    </row>
    <row r="16" spans="1:5" x14ac:dyDescent="0.35">
      <c r="A16" t="s">
        <v>90</v>
      </c>
    </row>
    <row r="17" spans="1:4" x14ac:dyDescent="0.35">
      <c r="A17" t="s">
        <v>14</v>
      </c>
      <c r="B17" t="s">
        <v>91</v>
      </c>
      <c r="C17" t="s">
        <v>28</v>
      </c>
      <c r="D17" t="s">
        <v>85</v>
      </c>
    </row>
    <row r="18" spans="1:4" x14ac:dyDescent="0.35">
      <c r="A18" t="s">
        <v>84</v>
      </c>
    </row>
    <row r="19" spans="1:4" x14ac:dyDescent="0.35">
      <c r="A19" t="s">
        <v>17</v>
      </c>
      <c r="B19" s="2">
        <v>-1000</v>
      </c>
      <c r="C19" t="s">
        <v>73</v>
      </c>
      <c r="D19" t="s">
        <v>86</v>
      </c>
    </row>
    <row r="20" spans="1:4" x14ac:dyDescent="0.35">
      <c r="A20" t="s">
        <v>15</v>
      </c>
      <c r="B20" s="2">
        <v>-1000</v>
      </c>
      <c r="C20" t="s">
        <v>75</v>
      </c>
      <c r="D20" t="s">
        <v>64</v>
      </c>
    </row>
    <row r="21" spans="1:4" x14ac:dyDescent="0.35">
      <c r="A21" t="s">
        <v>87</v>
      </c>
    </row>
    <row r="22" spans="1:4" x14ac:dyDescent="0.35">
      <c r="A22" t="s">
        <v>16</v>
      </c>
      <c r="B22" s="2">
        <v>1000</v>
      </c>
      <c r="C22" t="s">
        <v>88</v>
      </c>
      <c r="D2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7ECA-5F74-4389-B5A8-A15818A92C9F}">
  <dimension ref="A1:E42"/>
  <sheetViews>
    <sheetView workbookViewId="0">
      <selection activeCell="B50" sqref="B50"/>
    </sheetView>
  </sheetViews>
  <sheetFormatPr defaultRowHeight="14.5" x14ac:dyDescent="0.35"/>
  <cols>
    <col min="1" max="1" width="31.90625" bestFit="1" customWidth="1"/>
    <col min="2" max="2" width="16.6328125" bestFit="1" customWidth="1"/>
    <col min="3" max="3" width="9" bestFit="1" customWidth="1"/>
  </cols>
  <sheetData>
    <row r="1" spans="1:5" x14ac:dyDescent="0.35">
      <c r="A1" t="s">
        <v>77</v>
      </c>
      <c r="B1">
        <v>0</v>
      </c>
      <c r="C1" t="s">
        <v>78</v>
      </c>
    </row>
    <row r="2" spans="1:5" x14ac:dyDescent="0.35">
      <c r="B2">
        <v>0</v>
      </c>
      <c r="C2" t="s">
        <v>79</v>
      </c>
    </row>
    <row r="3" spans="1:5" x14ac:dyDescent="0.35">
      <c r="A3" t="s">
        <v>69</v>
      </c>
      <c r="B3" s="2">
        <v>10000</v>
      </c>
      <c r="C3" t="s">
        <v>81</v>
      </c>
    </row>
    <row r="4" spans="1:5" x14ac:dyDescent="0.35">
      <c r="A4" t="s">
        <v>70</v>
      </c>
      <c r="B4" s="2">
        <v>10000</v>
      </c>
      <c r="C4" t="s">
        <v>81</v>
      </c>
    </row>
    <row r="5" spans="1:5" x14ac:dyDescent="0.35">
      <c r="A5" t="s">
        <v>71</v>
      </c>
      <c r="B5" s="2">
        <v>10000</v>
      </c>
      <c r="C5" t="s">
        <v>81</v>
      </c>
    </row>
    <row r="7" spans="1:5" x14ac:dyDescent="0.35">
      <c r="A7" t="s">
        <v>80</v>
      </c>
    </row>
    <row r="8" spans="1:5" x14ac:dyDescent="0.35">
      <c r="A8" t="s">
        <v>14</v>
      </c>
      <c r="B8" t="s">
        <v>82</v>
      </c>
      <c r="C8" t="s">
        <v>83</v>
      </c>
      <c r="D8" t="s">
        <v>28</v>
      </c>
      <c r="E8" t="s">
        <v>85</v>
      </c>
    </row>
    <row r="9" spans="1:5" x14ac:dyDescent="0.35">
      <c r="A9" t="s">
        <v>84</v>
      </c>
      <c r="B9" s="2">
        <v>1000</v>
      </c>
      <c r="C9" s="2">
        <v>750000</v>
      </c>
      <c r="D9" t="s">
        <v>73</v>
      </c>
      <c r="E9" t="s">
        <v>86</v>
      </c>
    </row>
    <row r="10" spans="1:5" x14ac:dyDescent="0.35">
      <c r="A10" t="s">
        <v>17</v>
      </c>
      <c r="B10" s="2">
        <v>-750000</v>
      </c>
      <c r="C10" s="2">
        <v>-1000</v>
      </c>
      <c r="D10" t="s">
        <v>73</v>
      </c>
      <c r="E10" t="s">
        <v>86</v>
      </c>
    </row>
    <row r="11" spans="1:5" x14ac:dyDescent="0.35">
      <c r="A11" t="s">
        <v>15</v>
      </c>
      <c r="B11" s="2">
        <v>-100000</v>
      </c>
      <c r="C11" s="2">
        <v>-1000</v>
      </c>
      <c r="D11" t="s">
        <v>75</v>
      </c>
      <c r="E11" t="s">
        <v>64</v>
      </c>
    </row>
    <row r="12" spans="1:5" x14ac:dyDescent="0.35">
      <c r="A12" t="s">
        <v>87</v>
      </c>
      <c r="B12" s="2">
        <v>1000</v>
      </c>
      <c r="C12" s="2">
        <v>500000</v>
      </c>
      <c r="D12" t="s">
        <v>75</v>
      </c>
      <c r="E12" t="s">
        <v>63</v>
      </c>
    </row>
    <row r="13" spans="1:5" x14ac:dyDescent="0.35">
      <c r="A13" t="s">
        <v>16</v>
      </c>
      <c r="B13" s="2">
        <v>1000</v>
      </c>
      <c r="C13" s="2">
        <v>200000</v>
      </c>
      <c r="D13" t="s">
        <v>88</v>
      </c>
      <c r="E13" t="s">
        <v>64</v>
      </c>
    </row>
    <row r="15" spans="1:5" x14ac:dyDescent="0.35">
      <c r="A15" t="s">
        <v>92</v>
      </c>
    </row>
    <row r="16" spans="1:5" x14ac:dyDescent="0.35">
      <c r="A16" t="s">
        <v>90</v>
      </c>
    </row>
    <row r="17" spans="1:5" x14ac:dyDescent="0.35">
      <c r="A17" t="s">
        <v>14</v>
      </c>
      <c r="B17" t="s">
        <v>91</v>
      </c>
      <c r="C17" t="s">
        <v>28</v>
      </c>
      <c r="D17" t="s">
        <v>85</v>
      </c>
    </row>
    <row r="18" spans="1:5" x14ac:dyDescent="0.35">
      <c r="A18" t="s">
        <v>84</v>
      </c>
      <c r="B18" s="2">
        <v>750000</v>
      </c>
      <c r="C18" t="s">
        <v>73</v>
      </c>
      <c r="D18" t="s">
        <v>86</v>
      </c>
    </row>
    <row r="19" spans="1:5" x14ac:dyDescent="0.35">
      <c r="A19" t="s">
        <v>17</v>
      </c>
      <c r="B19" s="2">
        <v>-750000</v>
      </c>
      <c r="C19" t="s">
        <v>73</v>
      </c>
      <c r="D19" t="s">
        <v>86</v>
      </c>
    </row>
    <row r="20" spans="1:5" x14ac:dyDescent="0.35">
      <c r="A20" t="s">
        <v>15</v>
      </c>
      <c r="B20" s="2">
        <v>-100000</v>
      </c>
      <c r="C20" t="s">
        <v>75</v>
      </c>
      <c r="D20" t="s">
        <v>64</v>
      </c>
    </row>
    <row r="21" spans="1:5" x14ac:dyDescent="0.35">
      <c r="A21" t="s">
        <v>87</v>
      </c>
    </row>
    <row r="22" spans="1:5" x14ac:dyDescent="0.35">
      <c r="A22" t="s">
        <v>16</v>
      </c>
      <c r="B22" s="2">
        <v>1000</v>
      </c>
      <c r="C22" t="s">
        <v>88</v>
      </c>
      <c r="D22" t="s">
        <v>64</v>
      </c>
      <c r="E22" t="s">
        <v>93</v>
      </c>
    </row>
    <row r="42" spans="5:5" x14ac:dyDescent="0.35">
      <c r="E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MACRS</vt:lpstr>
      <vt:lpstr>HTSE</vt:lpstr>
      <vt:lpstr>FT</vt:lpstr>
      <vt:lpstr>Capacity_Market</vt:lpstr>
      <vt:lpstr>Transfer_rates</vt:lpstr>
      <vt:lpstr>grid_sellall_test</vt:lpstr>
      <vt:lpstr>grid_sellnothing_test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Marisol Garrouste</cp:lastModifiedBy>
  <dcterms:created xsi:type="dcterms:W3CDTF">2022-05-18T16:54:28Z</dcterms:created>
  <dcterms:modified xsi:type="dcterms:W3CDTF">2022-05-26T15:36:10Z</dcterms:modified>
</cp:coreProperties>
</file>