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bookViews>
    <workbookView xWindow="0" yWindow="0" windowWidth="20490" windowHeight="7755"/>
  </bookViews>
  <sheets>
    <sheet name="ING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93" i="1" l="1"/>
  <c r="O92" i="1"/>
  <c r="P92" i="1"/>
  <c r="Q92" i="1"/>
  <c r="R92" i="1"/>
  <c r="S92" i="1"/>
  <c r="T92" i="1"/>
  <c r="U92" i="1"/>
  <c r="O93" i="1"/>
  <c r="Q93" i="1"/>
  <c r="R93" i="1"/>
  <c r="S93" i="1"/>
  <c r="T93" i="1"/>
  <c r="U93" i="1"/>
  <c r="O94" i="1"/>
  <c r="P94" i="1"/>
  <c r="Q94" i="1"/>
  <c r="R94" i="1"/>
  <c r="S94" i="1"/>
  <c r="T94" i="1"/>
  <c r="U94" i="1"/>
  <c r="O95" i="1"/>
  <c r="P95" i="1"/>
  <c r="Q95" i="1"/>
  <c r="R95" i="1"/>
  <c r="S95" i="1"/>
  <c r="T95" i="1"/>
  <c r="U95" i="1"/>
  <c r="O96" i="1"/>
  <c r="P96" i="1"/>
  <c r="Q96" i="1"/>
  <c r="R96" i="1"/>
  <c r="S96" i="1"/>
  <c r="T96" i="1"/>
  <c r="U96" i="1"/>
  <c r="O97" i="1"/>
  <c r="P97" i="1"/>
  <c r="Q97" i="1"/>
  <c r="R97" i="1"/>
  <c r="S97" i="1"/>
  <c r="T97" i="1"/>
  <c r="U97" i="1"/>
  <c r="O98" i="1"/>
  <c r="P98" i="1"/>
  <c r="Q98" i="1"/>
  <c r="R98" i="1"/>
  <c r="S98" i="1"/>
  <c r="T98" i="1"/>
  <c r="U98" i="1"/>
  <c r="O99" i="1"/>
  <c r="P99" i="1"/>
  <c r="Q99" i="1"/>
  <c r="R99" i="1"/>
  <c r="S99" i="1"/>
  <c r="T99" i="1"/>
  <c r="U99" i="1"/>
  <c r="P91" i="1"/>
  <c r="Q91" i="1"/>
  <c r="R91" i="1"/>
  <c r="S91" i="1"/>
  <c r="T91" i="1"/>
  <c r="U91" i="1"/>
  <c r="O91" i="1"/>
  <c r="X85" i="1"/>
  <c r="R2" i="1"/>
  <c r="R1" i="1"/>
  <c r="O2" i="1"/>
  <c r="O1" i="1"/>
  <c r="U49" i="1" l="1"/>
  <c r="S48" i="1"/>
  <c r="R48" i="1"/>
  <c r="Q47" i="1"/>
  <c r="Q48" i="1"/>
  <c r="P49" i="1"/>
  <c r="Q49" i="1"/>
  <c r="R49" i="1"/>
  <c r="S49" i="1"/>
  <c r="O49" i="1"/>
  <c r="U41" i="1"/>
  <c r="U42" i="1"/>
  <c r="U43" i="1"/>
  <c r="U44" i="1"/>
  <c r="U45" i="1"/>
  <c r="U46" i="1"/>
  <c r="U47" i="1"/>
  <c r="U48" i="1"/>
  <c r="U40" i="1"/>
  <c r="T41" i="1"/>
  <c r="T42" i="1"/>
  <c r="T43" i="1"/>
  <c r="T44" i="1"/>
  <c r="T45" i="1"/>
  <c r="T46" i="1"/>
  <c r="T47" i="1"/>
  <c r="T48" i="1"/>
  <c r="T49" i="1"/>
  <c r="T40" i="1"/>
  <c r="S41" i="1"/>
  <c r="S42" i="1"/>
  <c r="S43" i="1"/>
  <c r="S44" i="1"/>
  <c r="S45" i="1"/>
  <c r="S46" i="1"/>
  <c r="S47" i="1"/>
  <c r="S40" i="1"/>
  <c r="R41" i="1"/>
  <c r="R42" i="1"/>
  <c r="R43" i="1"/>
  <c r="R44" i="1"/>
  <c r="R45" i="1"/>
  <c r="R46" i="1"/>
  <c r="R47" i="1"/>
  <c r="R40" i="1"/>
  <c r="Q41" i="1"/>
  <c r="Q42" i="1"/>
  <c r="Q43" i="1"/>
  <c r="Q44" i="1"/>
  <c r="Q45" i="1"/>
  <c r="Q46" i="1"/>
  <c r="Q40" i="1"/>
  <c r="P41" i="1"/>
  <c r="P42" i="1"/>
  <c r="P43" i="1"/>
  <c r="P44" i="1"/>
  <c r="P45" i="1"/>
  <c r="P46" i="1"/>
  <c r="P47" i="1"/>
  <c r="P48" i="1"/>
  <c r="P40" i="1"/>
  <c r="O41" i="1"/>
  <c r="O42" i="1"/>
  <c r="O43" i="1"/>
  <c r="O44" i="1"/>
  <c r="O45" i="1"/>
  <c r="O46" i="1"/>
  <c r="O47" i="1"/>
  <c r="O48" i="1"/>
  <c r="O40" i="1"/>
  <c r="Q35" i="1"/>
  <c r="O37" i="1"/>
  <c r="P37" i="1"/>
  <c r="R37" i="1"/>
  <c r="Q37" i="1"/>
  <c r="Q36" i="1"/>
  <c r="R36" i="1"/>
  <c r="S36" i="1"/>
  <c r="S37" i="1"/>
  <c r="U29" i="1"/>
  <c r="U30" i="1"/>
  <c r="U31" i="1"/>
  <c r="U32" i="1"/>
  <c r="U33" i="1"/>
  <c r="U34" i="1"/>
  <c r="U35" i="1"/>
  <c r="U36" i="1"/>
  <c r="U37" i="1"/>
  <c r="U28" i="1"/>
  <c r="T29" i="1"/>
  <c r="T30" i="1"/>
  <c r="T31" i="1"/>
  <c r="T32" i="1"/>
  <c r="T33" i="1"/>
  <c r="T34" i="1"/>
  <c r="T35" i="1"/>
  <c r="T36" i="1"/>
  <c r="T37" i="1"/>
  <c r="T28" i="1"/>
  <c r="S29" i="1"/>
  <c r="S30" i="1"/>
  <c r="S31" i="1"/>
  <c r="S32" i="1"/>
  <c r="S33" i="1"/>
  <c r="S34" i="1"/>
  <c r="S35" i="1"/>
  <c r="S28" i="1"/>
  <c r="R29" i="1"/>
  <c r="R30" i="1"/>
  <c r="R31" i="1"/>
  <c r="R32" i="1"/>
  <c r="R33" i="1"/>
  <c r="R34" i="1"/>
  <c r="R35" i="1"/>
  <c r="R28" i="1"/>
  <c r="Q29" i="1"/>
  <c r="Q30" i="1"/>
  <c r="Q31" i="1"/>
  <c r="Q32" i="1"/>
  <c r="Q33" i="1"/>
  <c r="Q34" i="1"/>
  <c r="Q28" i="1"/>
  <c r="P29" i="1"/>
  <c r="P30" i="1"/>
  <c r="P31" i="1"/>
  <c r="P32" i="1"/>
  <c r="P33" i="1"/>
  <c r="P34" i="1"/>
  <c r="P35" i="1"/>
  <c r="P36" i="1"/>
  <c r="P28" i="1"/>
  <c r="O29" i="1"/>
  <c r="O30" i="1"/>
  <c r="O31" i="1"/>
  <c r="O32" i="1"/>
  <c r="O33" i="1"/>
  <c r="O34" i="1"/>
  <c r="O35" i="1"/>
  <c r="O36" i="1"/>
  <c r="O28" i="1"/>
  <c r="T17" i="1"/>
  <c r="T18" i="1"/>
  <c r="T19" i="1"/>
  <c r="T20" i="1"/>
  <c r="T21" i="1"/>
  <c r="T22" i="1"/>
  <c r="T23" i="1"/>
  <c r="T24" i="1"/>
  <c r="T25" i="1"/>
  <c r="T16" i="1"/>
  <c r="S17" i="1"/>
  <c r="S18" i="1"/>
  <c r="S19" i="1"/>
  <c r="S20" i="1"/>
  <c r="S21" i="1"/>
  <c r="S22" i="1"/>
  <c r="S23" i="1"/>
  <c r="S16" i="1"/>
  <c r="R17" i="1"/>
  <c r="R18" i="1"/>
  <c r="R19" i="1"/>
  <c r="R20" i="1"/>
  <c r="R21" i="1"/>
  <c r="R22" i="1"/>
  <c r="R23" i="1"/>
  <c r="R16" i="1"/>
  <c r="Q24" i="1"/>
  <c r="Q25" i="1"/>
  <c r="Q23" i="1"/>
  <c r="Q17" i="1"/>
  <c r="Q18" i="1"/>
  <c r="Q19" i="1"/>
  <c r="Q20" i="1"/>
  <c r="Q21" i="1"/>
  <c r="Q22" i="1"/>
  <c r="Q16" i="1"/>
  <c r="P25" i="1"/>
  <c r="P17" i="1"/>
  <c r="P18" i="1"/>
  <c r="P19" i="1"/>
  <c r="P20" i="1"/>
  <c r="P21" i="1"/>
  <c r="P22" i="1"/>
  <c r="P23" i="1"/>
  <c r="P24" i="1"/>
  <c r="P16" i="1"/>
  <c r="O25" i="1"/>
  <c r="O17" i="1"/>
  <c r="O18" i="1"/>
  <c r="O19" i="1"/>
  <c r="O20" i="1"/>
  <c r="O21" i="1"/>
  <c r="O22" i="1"/>
  <c r="O23" i="1"/>
  <c r="O24" i="1"/>
  <c r="O16" i="1"/>
  <c r="E16" i="1"/>
  <c r="E14" i="1"/>
  <c r="E13" i="1"/>
  <c r="J13" i="1"/>
  <c r="J22" i="1"/>
  <c r="J31" i="1"/>
  <c r="J40" i="1"/>
  <c r="J49" i="1"/>
  <c r="J55" i="1"/>
  <c r="J4" i="1"/>
  <c r="L4" i="1"/>
  <c r="L63" i="1"/>
  <c r="L37" i="1"/>
  <c r="L44" i="1"/>
  <c r="L52" i="1"/>
  <c r="L56" i="1"/>
  <c r="L55" i="1"/>
  <c r="U25" i="1"/>
  <c r="S25" i="1"/>
  <c r="S24" i="1"/>
  <c r="R25" i="1"/>
  <c r="R24" i="1"/>
  <c r="U13" i="1"/>
  <c r="P13" i="1"/>
  <c r="Q13" i="1"/>
  <c r="R13" i="1"/>
  <c r="S13" i="1"/>
  <c r="S12" i="1"/>
  <c r="R12" i="1"/>
  <c r="Q11" i="1"/>
  <c r="Q12" i="1"/>
  <c r="O13" i="1"/>
  <c r="C6" i="1" l="1"/>
  <c r="O6" i="1" s="1"/>
  <c r="C5" i="1"/>
  <c r="O5" i="1" s="1"/>
  <c r="E92" i="1"/>
  <c r="E91" i="1"/>
  <c r="E90" i="1"/>
  <c r="E89" i="1"/>
  <c r="D63" i="1" s="1"/>
  <c r="U24" i="1" s="1"/>
  <c r="E88" i="1"/>
  <c r="I33" i="1" s="1"/>
  <c r="E87" i="1"/>
  <c r="I8" i="1" s="1"/>
  <c r="E86" i="1"/>
  <c r="E85" i="1"/>
  <c r="E84" i="1"/>
  <c r="H48" i="1" s="1"/>
  <c r="E83" i="1"/>
  <c r="E82" i="1"/>
  <c r="E81" i="1"/>
  <c r="H56" i="1" s="1"/>
  <c r="E80" i="1"/>
  <c r="E79" i="1"/>
  <c r="E78" i="1"/>
  <c r="E77" i="1"/>
  <c r="E76" i="1"/>
  <c r="E75" i="1"/>
  <c r="E74" i="1"/>
  <c r="E73" i="1"/>
  <c r="E72" i="1"/>
  <c r="E71" i="1"/>
  <c r="E70" i="1"/>
  <c r="E69" i="1"/>
  <c r="B70" i="1"/>
  <c r="B75" i="1"/>
  <c r="B69" i="1"/>
  <c r="B79" i="1"/>
  <c r="B74" i="1"/>
  <c r="B72" i="1"/>
  <c r="B78" i="1"/>
  <c r="B76" i="1"/>
  <c r="B77" i="1"/>
  <c r="B73" i="1"/>
  <c r="B71" i="1"/>
  <c r="B81" i="1"/>
  <c r="C45" i="1" l="1"/>
  <c r="T4" i="1" s="1"/>
  <c r="I32" i="1"/>
  <c r="I34" i="1"/>
  <c r="I60" i="1"/>
  <c r="I24" i="1"/>
  <c r="I26" i="1"/>
  <c r="I42" i="1"/>
  <c r="I11" i="1"/>
  <c r="I43" i="1"/>
  <c r="I18" i="1"/>
  <c r="I51" i="1"/>
  <c r="C71" i="1"/>
  <c r="I46" i="1" s="1"/>
  <c r="C78" i="1"/>
  <c r="I54" i="1" s="1"/>
  <c r="C29" i="1"/>
  <c r="R4" i="1" s="1"/>
  <c r="C76" i="1"/>
  <c r="C79" i="1"/>
  <c r="C69" i="1"/>
  <c r="C47" i="1"/>
  <c r="T6" i="1" s="1"/>
  <c r="C73" i="1"/>
  <c r="C72" i="1"/>
  <c r="H54" i="1" s="1"/>
  <c r="C75" i="1"/>
  <c r="I57" i="1" s="1"/>
  <c r="C55" i="1"/>
  <c r="U4" i="1" s="1"/>
  <c r="C77" i="1"/>
  <c r="H28" i="1" s="1"/>
  <c r="C74" i="1"/>
  <c r="D10" i="1" s="1"/>
  <c r="C70" i="1"/>
  <c r="I28" i="1" s="1"/>
  <c r="C13" i="1"/>
  <c r="P4" i="1" s="1"/>
  <c r="C23" i="1"/>
  <c r="Q5" i="1" s="1"/>
  <c r="C38" i="1"/>
  <c r="S5" i="1" s="1"/>
  <c r="C30" i="1"/>
  <c r="R5" i="1" s="1"/>
  <c r="D48" i="1"/>
  <c r="C57" i="1"/>
  <c r="U6" i="1" s="1"/>
  <c r="C15" i="1"/>
  <c r="P6" i="1" s="1"/>
  <c r="C22" i="1"/>
  <c r="Q4" i="1" s="1"/>
  <c r="C37" i="1"/>
  <c r="S4" i="1" s="1"/>
  <c r="J54" i="1" l="1"/>
  <c r="I21" i="1"/>
  <c r="H21" i="1"/>
  <c r="J28" i="1"/>
  <c r="C4" i="1"/>
  <c r="O4" i="1" s="1"/>
  <c r="C17" i="1"/>
  <c r="P8" i="1" s="1"/>
  <c r="D8" i="1"/>
  <c r="D9" i="1"/>
  <c r="D40" i="1"/>
  <c r="D35" i="1"/>
  <c r="I35" i="1"/>
  <c r="I59" i="1"/>
  <c r="I41" i="1"/>
  <c r="H63" i="1"/>
  <c r="I62" i="1"/>
  <c r="I48" i="1"/>
  <c r="J48" i="1" s="1"/>
  <c r="I50" i="1"/>
  <c r="I58" i="1"/>
  <c r="I39" i="1"/>
  <c r="I25" i="1"/>
  <c r="I49" i="1"/>
  <c r="I44" i="1"/>
  <c r="I53" i="1"/>
  <c r="I61" i="1"/>
  <c r="I52" i="1"/>
  <c r="I56" i="1"/>
  <c r="J56" i="1" s="1"/>
  <c r="I47" i="1"/>
  <c r="I63" i="1"/>
  <c r="I55" i="1"/>
  <c r="I45" i="1"/>
  <c r="D7" i="1"/>
  <c r="I40" i="1"/>
  <c r="I9" i="1"/>
  <c r="I36" i="1"/>
  <c r="I20" i="1"/>
  <c r="C28" i="1"/>
  <c r="Q10" i="1" s="1"/>
  <c r="I16" i="1"/>
  <c r="I31" i="1"/>
  <c r="I7" i="1"/>
  <c r="I22" i="1"/>
  <c r="I37" i="1"/>
  <c r="I29" i="1"/>
  <c r="I13" i="1"/>
  <c r="I5" i="1"/>
  <c r="I10" i="1"/>
  <c r="I38" i="1"/>
  <c r="I30" i="1"/>
  <c r="I6" i="1"/>
  <c r="I17" i="1"/>
  <c r="I23" i="1"/>
  <c r="I15" i="1"/>
  <c r="I4" i="1"/>
  <c r="C60" i="1"/>
  <c r="U9" i="1" s="1"/>
  <c r="I12" i="1"/>
  <c r="I27" i="1"/>
  <c r="I19" i="1"/>
  <c r="H9" i="1"/>
  <c r="I14" i="1"/>
  <c r="D58" i="1"/>
  <c r="U19" i="1" s="1"/>
  <c r="H31" i="1"/>
  <c r="H50" i="1"/>
  <c r="H39" i="1"/>
  <c r="H58" i="1"/>
  <c r="D54" i="1"/>
  <c r="H52" i="1"/>
  <c r="H40" i="1"/>
  <c r="H38" i="1"/>
  <c r="H29" i="1"/>
  <c r="H57" i="1"/>
  <c r="J57" i="1" s="1"/>
  <c r="H37" i="1"/>
  <c r="H55" i="1"/>
  <c r="H30" i="1"/>
  <c r="H46" i="1"/>
  <c r="J46" i="1" s="1"/>
  <c r="H45" i="1"/>
  <c r="D4" i="1"/>
  <c r="H32" i="1"/>
  <c r="J32" i="1" s="1"/>
  <c r="H59" i="1"/>
  <c r="D47" i="1"/>
  <c r="H49" i="1"/>
  <c r="H18" i="1"/>
  <c r="J18" i="1" s="1"/>
  <c r="H60" i="1"/>
  <c r="J60" i="1" s="1"/>
  <c r="H51" i="1"/>
  <c r="J51" i="1" s="1"/>
  <c r="H43" i="1"/>
  <c r="J43" i="1" s="1"/>
  <c r="H34" i="1"/>
  <c r="J34" i="1" s="1"/>
  <c r="H19" i="1"/>
  <c r="H44" i="1"/>
  <c r="H36" i="1"/>
  <c r="H62" i="1"/>
  <c r="H61" i="1"/>
  <c r="H53" i="1"/>
  <c r="H41" i="1"/>
  <c r="D42" i="1"/>
  <c r="H35" i="1"/>
  <c r="H42" i="1"/>
  <c r="J42" i="1" s="1"/>
  <c r="H33" i="1"/>
  <c r="J33" i="1" s="1"/>
  <c r="D56" i="1"/>
  <c r="U17" i="1" s="1"/>
  <c r="H26" i="1"/>
  <c r="J26" i="1" s="1"/>
  <c r="C35" i="1"/>
  <c r="R10" i="1" s="1"/>
  <c r="H47" i="1"/>
  <c r="H11" i="1"/>
  <c r="J11" i="1" s="1"/>
  <c r="C56" i="1"/>
  <c r="U5" i="1" s="1"/>
  <c r="H23" i="1"/>
  <c r="D22" i="1"/>
  <c r="D15" i="1"/>
  <c r="C40" i="1"/>
  <c r="C20" i="1"/>
  <c r="P11" i="1" s="1"/>
  <c r="C63" i="1"/>
  <c r="D32" i="1"/>
  <c r="C48" i="1"/>
  <c r="H10" i="1"/>
  <c r="D28" i="1"/>
  <c r="C31" i="1"/>
  <c r="R6" i="1" s="1"/>
  <c r="D29" i="1"/>
  <c r="D27" i="1"/>
  <c r="H8" i="1"/>
  <c r="J8" i="1" s="1"/>
  <c r="C52" i="1"/>
  <c r="T11" i="1" s="1"/>
  <c r="C10" i="1"/>
  <c r="O10" i="1" s="1"/>
  <c r="C50" i="1"/>
  <c r="T9" i="1" s="1"/>
  <c r="C33" i="1"/>
  <c r="R8" i="1" s="1"/>
  <c r="C26" i="1"/>
  <c r="Q8" i="1" s="1"/>
  <c r="C8" i="1"/>
  <c r="O8" i="1" s="1"/>
  <c r="H25" i="1"/>
  <c r="H7" i="1"/>
  <c r="H20" i="1"/>
  <c r="D30" i="1"/>
  <c r="C36" i="1"/>
  <c r="R11" i="1" s="1"/>
  <c r="D6" i="1"/>
  <c r="D14" i="1"/>
  <c r="C51" i="1"/>
  <c r="T10" i="1" s="1"/>
  <c r="C9" i="1"/>
  <c r="O9" i="1" s="1"/>
  <c r="H14" i="1"/>
  <c r="D38" i="1"/>
  <c r="H22" i="1"/>
  <c r="H6" i="1"/>
  <c r="H13" i="1"/>
  <c r="H5" i="1"/>
  <c r="D36" i="1"/>
  <c r="H24" i="1"/>
  <c r="J24" i="1" s="1"/>
  <c r="H12" i="1"/>
  <c r="C18" i="1"/>
  <c r="P9" i="1" s="1"/>
  <c r="C59" i="1"/>
  <c r="U8" i="1" s="1"/>
  <c r="D57" i="1"/>
  <c r="C34" i="1"/>
  <c r="R9" i="1" s="1"/>
  <c r="D46" i="1"/>
  <c r="C61" i="1"/>
  <c r="U10" i="1" s="1"/>
  <c r="D23" i="1"/>
  <c r="C11" i="1"/>
  <c r="O11" i="1" s="1"/>
  <c r="D33" i="1"/>
  <c r="C43" i="1"/>
  <c r="S10" i="1" s="1"/>
  <c r="C62" i="1"/>
  <c r="U11" i="1" s="1"/>
  <c r="C27" i="1"/>
  <c r="Q9" i="1" s="1"/>
  <c r="D55" i="1"/>
  <c r="H4" i="1"/>
  <c r="H15" i="1"/>
  <c r="H16" i="1"/>
  <c r="H27" i="1"/>
  <c r="H17" i="1"/>
  <c r="C42" i="1"/>
  <c r="S9" i="1" s="1"/>
  <c r="D21" i="1"/>
  <c r="D59" i="1"/>
  <c r="U20" i="1" s="1"/>
  <c r="D37" i="1"/>
  <c r="C24" i="1"/>
  <c r="Q6" i="1" s="1"/>
  <c r="D45" i="1"/>
  <c r="C16" i="1"/>
  <c r="P7" i="1" s="1"/>
  <c r="D52" i="1"/>
  <c r="D49" i="1"/>
  <c r="D25" i="1"/>
  <c r="D43" i="1"/>
  <c r="D34" i="1"/>
  <c r="D26" i="1"/>
  <c r="D17" i="1"/>
  <c r="C46" i="1"/>
  <c r="T5" i="1" s="1"/>
  <c r="D16" i="1"/>
  <c r="D11" i="1"/>
  <c r="C39" i="1"/>
  <c r="D13" i="1"/>
  <c r="C12" i="1"/>
  <c r="O12" i="1" s="1"/>
  <c r="D51" i="1"/>
  <c r="C25" i="1"/>
  <c r="Q7" i="1" s="1"/>
  <c r="D20" i="1"/>
  <c r="D12" i="1"/>
  <c r="D60" i="1"/>
  <c r="U21" i="1" s="1"/>
  <c r="C58" i="1"/>
  <c r="C53" i="1"/>
  <c r="T12" i="1" s="1"/>
  <c r="D61" i="1"/>
  <c r="U22" i="1" s="1"/>
  <c r="D62" i="1"/>
  <c r="U23" i="1" s="1"/>
  <c r="D39" i="1"/>
  <c r="C44" i="1"/>
  <c r="S11" i="1" s="1"/>
  <c r="C32" i="1"/>
  <c r="R7" i="1" s="1"/>
  <c r="D41" i="1"/>
  <c r="D24" i="1"/>
  <c r="C54" i="1"/>
  <c r="T13" i="1" s="1"/>
  <c r="D31" i="1"/>
  <c r="D19" i="1"/>
  <c r="C14" i="1"/>
  <c r="P5" i="1" s="1"/>
  <c r="C7" i="1"/>
  <c r="O7" i="1" s="1"/>
  <c r="D50" i="1"/>
  <c r="C21" i="1"/>
  <c r="P12" i="1" s="1"/>
  <c r="D18" i="1"/>
  <c r="C49" i="1"/>
  <c r="T8" i="1" s="1"/>
  <c r="D5" i="1"/>
  <c r="D53" i="1"/>
  <c r="C19" i="1"/>
  <c r="P10" i="1" s="1"/>
  <c r="D44" i="1"/>
  <c r="J21" i="1" l="1"/>
  <c r="J41" i="1"/>
  <c r="E35" i="1"/>
  <c r="E5" i="1"/>
  <c r="E12" i="1"/>
  <c r="E37" i="1"/>
  <c r="E23" i="1"/>
  <c r="E57" i="1"/>
  <c r="L57" i="1" s="1"/>
  <c r="U18" i="1"/>
  <c r="E44" i="1"/>
  <c r="E30" i="1"/>
  <c r="E29" i="1"/>
  <c r="E48" i="1"/>
  <c r="L48" i="1" s="1"/>
  <c r="T7" i="1"/>
  <c r="E40" i="1"/>
  <c r="S7" i="1"/>
  <c r="E4" i="1"/>
  <c r="E39" i="1"/>
  <c r="E58" i="1"/>
  <c r="U7" i="1"/>
  <c r="C41" i="1"/>
  <c r="S8" i="1" s="1"/>
  <c r="S6" i="1"/>
  <c r="E45" i="1"/>
  <c r="E55" i="1"/>
  <c r="U16" i="1"/>
  <c r="E38" i="1"/>
  <c r="E15" i="1"/>
  <c r="E47" i="1"/>
  <c r="E6" i="1"/>
  <c r="J7" i="1"/>
  <c r="E63" i="1"/>
  <c r="U12" i="1"/>
  <c r="E22" i="1"/>
  <c r="J9" i="1"/>
  <c r="E7" i="1"/>
  <c r="E9" i="1"/>
  <c r="E17" i="1"/>
  <c r="E8" i="1"/>
  <c r="L8" i="1" s="1"/>
  <c r="J16" i="1"/>
  <c r="E56" i="1"/>
  <c r="J39" i="1"/>
  <c r="J63" i="1"/>
  <c r="J59" i="1"/>
  <c r="J25" i="1"/>
  <c r="J47" i="1"/>
  <c r="E60" i="1"/>
  <c r="L60" i="1" s="1"/>
  <c r="J36" i="1"/>
  <c r="J58" i="1"/>
  <c r="J27" i="1"/>
  <c r="J6" i="1"/>
  <c r="J37" i="1"/>
  <c r="J35" i="1"/>
  <c r="J23" i="1"/>
  <c r="J38" i="1"/>
  <c r="E33" i="1"/>
  <c r="L33" i="1" s="1"/>
  <c r="J62" i="1"/>
  <c r="J29" i="1"/>
  <c r="J45" i="1"/>
  <c r="J20" i="1"/>
  <c r="J14" i="1"/>
  <c r="J15" i="1"/>
  <c r="L15" i="1" s="1"/>
  <c r="J30" i="1"/>
  <c r="J5" i="1"/>
  <c r="E28" i="1"/>
  <c r="L28" i="1" s="1"/>
  <c r="J50" i="1"/>
  <c r="J17" i="1"/>
  <c r="L17" i="1" s="1"/>
  <c r="J10" i="1"/>
  <c r="J52" i="1"/>
  <c r="E54" i="1"/>
  <c r="L54" i="1" s="1"/>
  <c r="J12" i="1"/>
  <c r="J53" i="1"/>
  <c r="J61" i="1"/>
  <c r="J19" i="1"/>
  <c r="J44" i="1"/>
  <c r="E42" i="1"/>
  <c r="L42" i="1" s="1"/>
  <c r="E34" i="1"/>
  <c r="L34" i="1" s="1"/>
  <c r="E20" i="1"/>
  <c r="E46" i="1"/>
  <c r="L46" i="1" s="1"/>
  <c r="E18" i="1"/>
  <c r="L18" i="1" s="1"/>
  <c r="E24" i="1"/>
  <c r="L24" i="1" s="1"/>
  <c r="E62" i="1"/>
  <c r="E51" i="1"/>
  <c r="L51" i="1" s="1"/>
  <c r="E50" i="1"/>
  <c r="E31" i="1"/>
  <c r="L31" i="1" s="1"/>
  <c r="E32" i="1"/>
  <c r="L32" i="1" s="1"/>
  <c r="E61" i="1"/>
  <c r="E26" i="1"/>
  <c r="L26" i="1" s="1"/>
  <c r="E21" i="1"/>
  <c r="E27" i="1"/>
  <c r="E36" i="1"/>
  <c r="E10" i="1"/>
  <c r="E43" i="1"/>
  <c r="L43" i="1" s="1"/>
  <c r="E52" i="1"/>
  <c r="E11" i="1"/>
  <c r="L11" i="1" s="1"/>
  <c r="E59" i="1"/>
  <c r="E19" i="1"/>
  <c r="E25" i="1"/>
  <c r="E53" i="1"/>
  <c r="E49" i="1"/>
  <c r="L21" i="1" l="1"/>
  <c r="L49" i="1"/>
  <c r="E41" i="1"/>
  <c r="L41" i="1" s="1"/>
  <c r="L23" i="1"/>
  <c r="L6" i="1"/>
  <c r="L30" i="1"/>
  <c r="L35" i="1"/>
  <c r="L39" i="1"/>
  <c r="L40" i="1"/>
  <c r="L5" i="1"/>
  <c r="L61" i="1"/>
  <c r="L47" i="1"/>
  <c r="L7" i="1"/>
  <c r="L45" i="1"/>
  <c r="L13" i="1"/>
  <c r="L58" i="1"/>
  <c r="L9" i="1"/>
  <c r="L12" i="1"/>
  <c r="L22" i="1"/>
  <c r="L14" i="1"/>
  <c r="L29" i="1"/>
  <c r="L38" i="1"/>
  <c r="L36" i="1"/>
  <c r="L19" i="1"/>
  <c r="L20" i="1"/>
  <c r="L62" i="1"/>
  <c r="L59" i="1"/>
  <c r="L16" i="1"/>
  <c r="L10" i="1"/>
  <c r="L50" i="1"/>
  <c r="L27" i="1"/>
  <c r="L53" i="1"/>
  <c r="L25" i="1"/>
</calcChain>
</file>

<file path=xl/sharedStrings.xml><?xml version="1.0" encoding="utf-8"?>
<sst xmlns="http://schemas.openxmlformats.org/spreadsheetml/2006/main" count="289" uniqueCount="87">
  <si>
    <t>DESTINATION</t>
  </si>
  <si>
    <t>H</t>
  </si>
  <si>
    <t>H.DEPART</t>
  </si>
  <si>
    <t>H.ARRIVEE</t>
  </si>
  <si>
    <t>JOUR</t>
  </si>
  <si>
    <t>DEPART</t>
  </si>
  <si>
    <t>SAMEDI</t>
  </si>
  <si>
    <t>DIMANCHE</t>
  </si>
  <si>
    <t>LUNDI</t>
  </si>
  <si>
    <t>MARDI</t>
  </si>
  <si>
    <t>MERCREDI</t>
  </si>
  <si>
    <t>JEUDI</t>
  </si>
  <si>
    <t>VENDREDI</t>
  </si>
  <si>
    <t xml:space="preserve">LYON </t>
  </si>
  <si>
    <t>PARIS-ORLY</t>
  </si>
  <si>
    <t>MARSEILLE</t>
  </si>
  <si>
    <t>TOULOUSE</t>
  </si>
  <si>
    <t>ISTANBUL</t>
  </si>
  <si>
    <t>BARCELONE</t>
  </si>
  <si>
    <t>LILLE</t>
  </si>
  <si>
    <t>PARIS-CDG</t>
  </si>
  <si>
    <t>ALICANTE</t>
  </si>
  <si>
    <t>JEDDAH</t>
  </si>
  <si>
    <t>CASABLANCA</t>
  </si>
  <si>
    <t>MEDINE</t>
  </si>
  <si>
    <t>BORDEAUX</t>
  </si>
  <si>
    <t>MONTPELLIER</t>
  </si>
  <si>
    <t>PROVENANCE</t>
  </si>
  <si>
    <t>ARRIVEE</t>
  </si>
  <si>
    <t>min</t>
  </si>
  <si>
    <t>DD+DA</t>
  </si>
  <si>
    <t>DA</t>
  </si>
  <si>
    <t>DD</t>
  </si>
  <si>
    <t>Vol 1</t>
  </si>
  <si>
    <t>Vol 2</t>
  </si>
  <si>
    <t>Vol 3</t>
  </si>
  <si>
    <t>Vol 4</t>
  </si>
  <si>
    <t>Vol 5</t>
  </si>
  <si>
    <t>Vol 6</t>
  </si>
  <si>
    <t>Vol 7</t>
  </si>
  <si>
    <t>Vol 8</t>
  </si>
  <si>
    <t>Vol 9</t>
  </si>
  <si>
    <t>Vol 10</t>
  </si>
  <si>
    <t>HDDP</t>
  </si>
  <si>
    <t>HDAP</t>
  </si>
  <si>
    <t>HADP</t>
  </si>
  <si>
    <t>HAAP</t>
  </si>
  <si>
    <t>Vol1</t>
  </si>
  <si>
    <t>Vol2</t>
  </si>
  <si>
    <t>Vol3</t>
  </si>
  <si>
    <t>Vol4</t>
  </si>
  <si>
    <t>Vol5</t>
  </si>
  <si>
    <t>Vol6</t>
  </si>
  <si>
    <t>Vol7</t>
  </si>
  <si>
    <t>Vol8</t>
  </si>
  <si>
    <t>Vol9</t>
  </si>
  <si>
    <t>Vol10</t>
  </si>
  <si>
    <t>.</t>
  </si>
  <si>
    <t>i</t>
  </si>
  <si>
    <t>j</t>
  </si>
  <si>
    <t>k</t>
  </si>
  <si>
    <t>t</t>
  </si>
  <si>
    <t>UB</t>
  </si>
  <si>
    <t>q</t>
  </si>
  <si>
    <t>AV1</t>
  </si>
  <si>
    <t>AV2</t>
  </si>
  <si>
    <t>AV3</t>
  </si>
  <si>
    <t>AV4</t>
  </si>
  <si>
    <t>AV5</t>
  </si>
  <si>
    <t>AV6</t>
  </si>
  <si>
    <t>AV7</t>
  </si>
  <si>
    <t>AV8</t>
  </si>
  <si>
    <t>AV9</t>
  </si>
  <si>
    <t>AV10</t>
  </si>
  <si>
    <t>AV11</t>
  </si>
  <si>
    <t>Y</t>
  </si>
  <si>
    <t>EQ1</t>
  </si>
  <si>
    <t>EQ2</t>
  </si>
  <si>
    <t>EQ3</t>
  </si>
  <si>
    <t>EQ4</t>
  </si>
  <si>
    <t>EQ5</t>
  </si>
  <si>
    <t>EQ6</t>
  </si>
  <si>
    <t>EQ7</t>
  </si>
  <si>
    <t>EQ8</t>
  </si>
  <si>
    <t>EQ9</t>
  </si>
  <si>
    <t>HFT</t>
  </si>
  <si>
    <t>HDT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</si>
</sst>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5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2" fontId="0" fillId="0" borderId="1" xfId="0" applyNumberFormat="1" applyBorder="1"/>
    <xf numFmtId="2" fontId="0" fillId="0" borderId="15" xfId="0" applyNumberFormat="1" applyBorder="1"/>
    <xf numFmtId="2" fontId="0" fillId="0" borderId="23" xfId="0" applyNumberFormat="1" applyBorder="1"/>
    <xf numFmtId="2" fontId="0" fillId="0" borderId="8" xfId="0" applyNumberFormat="1" applyBorder="1"/>
    <xf numFmtId="2" fontId="0" fillId="0" borderId="9" xfId="0" applyNumberFormat="1" applyBorder="1"/>
    <xf numFmtId="2" fontId="0" fillId="0" borderId="25" xfId="0" applyNumberFormat="1" applyBorder="1"/>
    <xf numFmtId="2" fontId="0" fillId="0" borderId="26" xfId="0" applyNumberFormat="1" applyBorder="1"/>
    <xf numFmtId="2" fontId="0" fillId="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Fill="1" applyBorder="1"/>
    <xf numFmtId="0" fontId="0" fillId="0" borderId="0" xfId="0" applyFill="1" applyBorder="1"/>
    <xf numFmtId="0" fontId="0" fillId="0" borderId="6" xfId="0" applyBorder="1" applyAlignment="1">
      <alignment horizontal="center" vertical="center"/>
    </xf>
    <xf numFmtId="2" fontId="0" fillId="0" borderId="3" xfId="0" applyNumberFormat="1" applyBorder="1"/>
    <xf numFmtId="0" fontId="0" fillId="0" borderId="0" xfId="0" applyBorder="1"/>
    <xf numFmtId="2" fontId="0" fillId="9" borderId="14" xfId="0" applyNumberFormat="1" applyFill="1" applyBorder="1"/>
    <xf numFmtId="2" fontId="0" fillId="13" borderId="14" xfId="0" applyNumberFormat="1" applyFill="1" applyBorder="1"/>
    <xf numFmtId="2" fontId="0" fillId="14" borderId="14" xfId="0" applyNumberFormat="1" applyFill="1" applyBorder="1"/>
    <xf numFmtId="2" fontId="0" fillId="15" borderId="14" xfId="0" applyNumberFormat="1" applyFill="1" applyBorder="1"/>
    <xf numFmtId="2" fontId="0" fillId="16" borderId="14" xfId="0" applyNumberFormat="1" applyFill="1" applyBorder="1"/>
    <xf numFmtId="2" fontId="0" fillId="17" borderId="14" xfId="0" applyNumberFormat="1" applyFill="1" applyBorder="1"/>
    <xf numFmtId="2" fontId="0" fillId="10" borderId="14" xfId="0" applyNumberFormat="1" applyFill="1" applyBorder="1"/>
    <xf numFmtId="2" fontId="0" fillId="12" borderId="14" xfId="0" applyNumberFormat="1" applyFill="1" applyBorder="1"/>
    <xf numFmtId="2" fontId="0" fillId="20" borderId="24" xfId="0" applyNumberFormat="1" applyFill="1" applyBorder="1"/>
    <xf numFmtId="2" fontId="0" fillId="20" borderId="14" xfId="0" applyNumberFormat="1" applyFill="1" applyBorder="1"/>
    <xf numFmtId="2" fontId="0" fillId="12" borderId="24" xfId="0" applyNumberFormat="1" applyFill="1" applyBorder="1"/>
    <xf numFmtId="2" fontId="0" fillId="21" borderId="14" xfId="0" applyNumberFormat="1" applyFill="1" applyBorder="1"/>
    <xf numFmtId="2" fontId="0" fillId="2" borderId="14" xfId="0" applyNumberFormat="1" applyFill="1" applyBorder="1"/>
    <xf numFmtId="2" fontId="0" fillId="8" borderId="14" xfId="0" applyNumberFormat="1" applyFill="1" applyBorder="1"/>
    <xf numFmtId="2" fontId="0" fillId="19" borderId="7" xfId="0" applyNumberFormat="1" applyFill="1" applyBorder="1"/>
    <xf numFmtId="0" fontId="0" fillId="23" borderId="4" xfId="0" applyFill="1" applyBorder="1" applyAlignment="1">
      <alignment horizontal="center"/>
    </xf>
    <xf numFmtId="0" fontId="0" fillId="23" borderId="6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2" fontId="0" fillId="0" borderId="9" xfId="0" applyNumberForma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0" fillId="11" borderId="14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 vertical="center"/>
    </xf>
    <xf numFmtId="0" fontId="0" fillId="11" borderId="9" xfId="0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23" borderId="42" xfId="0" applyFill="1" applyBorder="1" applyAlignment="1">
      <alignment horizontal="center"/>
    </xf>
    <xf numFmtId="0" fontId="0" fillId="23" borderId="43" xfId="0" applyFill="1" applyBorder="1"/>
    <xf numFmtId="0" fontId="0" fillId="0" borderId="4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3" borderId="17" xfId="0" applyFill="1" applyBorder="1" applyAlignment="1">
      <alignment horizontal="center" vertical="center"/>
    </xf>
    <xf numFmtId="0" fontId="0" fillId="23" borderId="18" xfId="0" applyFill="1" applyBorder="1" applyAlignment="1">
      <alignment horizontal="center" vertical="center"/>
    </xf>
    <xf numFmtId="0" fontId="0" fillId="23" borderId="20" xfId="0" applyFill="1" applyBorder="1" applyAlignment="1">
      <alignment horizontal="center" vertical="center"/>
    </xf>
    <xf numFmtId="0" fontId="0" fillId="23" borderId="21" xfId="0" applyFill="1" applyBorder="1" applyAlignment="1">
      <alignment horizontal="center" vertical="center"/>
    </xf>
    <xf numFmtId="0" fontId="4" fillId="17" borderId="16" xfId="0" applyFont="1" applyFill="1" applyBorder="1" applyAlignment="1">
      <alignment horizontal="center" vertical="center"/>
    </xf>
    <xf numFmtId="0" fontId="4" fillId="17" borderId="0" xfId="0" applyFont="1" applyFill="1" applyAlignment="1">
      <alignment horizontal="center" vertical="center"/>
    </xf>
    <xf numFmtId="0" fontId="4" fillId="17" borderId="0" xfId="0" applyFont="1" applyFill="1" applyBorder="1" applyAlignment="1">
      <alignment horizontal="center" vertical="center"/>
    </xf>
    <xf numFmtId="0" fontId="0" fillId="5" borderId="37" xfId="0" applyFill="1" applyBorder="1" applyAlignment="1">
      <alignment horizontal="center" vertical="center" textRotation="255"/>
    </xf>
    <xf numFmtId="0" fontId="0" fillId="5" borderId="0" xfId="0" applyFill="1" applyBorder="1" applyAlignment="1">
      <alignment horizontal="center" vertical="center" textRotation="255"/>
    </xf>
    <xf numFmtId="0" fontId="4" fillId="17" borderId="17" xfId="0" applyFont="1" applyFill="1" applyBorder="1" applyAlignment="1">
      <alignment horizontal="center" vertical="center"/>
    </xf>
    <xf numFmtId="0" fontId="4" fillId="17" borderId="37" xfId="0" applyFont="1" applyFill="1" applyBorder="1" applyAlignment="1">
      <alignment horizontal="center" vertical="center"/>
    </xf>
    <xf numFmtId="0" fontId="4" fillId="17" borderId="20" xfId="0" applyFont="1" applyFill="1" applyBorder="1" applyAlignment="1">
      <alignment horizontal="center" vertical="center"/>
    </xf>
    <xf numFmtId="0" fontId="4" fillId="17" borderId="36" xfId="0" applyFont="1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 textRotation="255"/>
    </xf>
    <xf numFmtId="0" fontId="0" fillId="4" borderId="34" xfId="0" applyFill="1" applyBorder="1" applyAlignment="1">
      <alignment horizontal="center" vertical="center" textRotation="255"/>
    </xf>
    <xf numFmtId="0" fontId="0" fillId="4" borderId="35" xfId="0" applyFill="1" applyBorder="1" applyAlignment="1">
      <alignment horizontal="center" vertical="center" textRotation="255"/>
    </xf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22" borderId="1" xfId="0" applyNumberFormat="1" applyFill="1" applyBorder="1"/>
    <xf numFmtId="0" fontId="1" fillId="0" borderId="0" xfId="0" applyFont="1" applyAlignment="1">
      <alignment horizontal="center"/>
    </xf>
    <xf numFmtId="2" fontId="0" fillId="24" borderId="1" xfId="0" applyNumberFormat="1" applyFill="1" applyBorder="1"/>
    <xf numFmtId="2" fontId="0" fillId="24" borderId="15" xfId="0" applyNumberFormat="1" applyFill="1" applyBorder="1"/>
    <xf numFmtId="2" fontId="0" fillId="24" borderId="8" xfId="0" applyNumberFormat="1" applyFill="1" applyBorder="1"/>
    <xf numFmtId="2" fontId="0" fillId="24" borderId="9" xfId="0" applyNumberFormat="1" applyFill="1" applyBorder="1"/>
    <xf numFmtId="0" fontId="0" fillId="0" borderId="0" xfId="0" applyFill="1" applyBorder="1" applyAlignment="1">
      <alignment vertical="center" textRotation="255"/>
    </xf>
    <xf numFmtId="0" fontId="0" fillId="9" borderId="30" xfId="0" applyFill="1" applyBorder="1"/>
    <xf numFmtId="0" fontId="0" fillId="13" borderId="31" xfId="0" applyFill="1" applyBorder="1"/>
    <xf numFmtId="0" fontId="0" fillId="14" borderId="31" xfId="0" applyFill="1" applyBorder="1"/>
    <xf numFmtId="0" fontId="0" fillId="15" borderId="31" xfId="0" applyFill="1" applyBorder="1"/>
    <xf numFmtId="0" fontId="0" fillId="16" borderId="31" xfId="0" applyFill="1" applyBorder="1"/>
    <xf numFmtId="0" fontId="0" fillId="17" borderId="31" xfId="0" applyFill="1" applyBorder="1"/>
    <xf numFmtId="0" fontId="0" fillId="10" borderId="31" xfId="0" applyFill="1" applyBorder="1"/>
    <xf numFmtId="0" fontId="0" fillId="12" borderId="31" xfId="0" applyFill="1" applyBorder="1"/>
    <xf numFmtId="0" fontId="0" fillId="20" borderId="47" xfId="0" applyFill="1" applyBorder="1"/>
    <xf numFmtId="0" fontId="0" fillId="13" borderId="30" xfId="0" applyFill="1" applyBorder="1"/>
    <xf numFmtId="0" fontId="0" fillId="9" borderId="31" xfId="0" applyFill="1" applyBorder="1"/>
    <xf numFmtId="0" fontId="0" fillId="20" borderId="31" xfId="0" applyFill="1" applyBorder="1"/>
    <xf numFmtId="0" fontId="0" fillId="22" borderId="47" xfId="0" applyFill="1" applyBorder="1"/>
    <xf numFmtId="0" fontId="0" fillId="13" borderId="48" xfId="0" applyFill="1" applyBorder="1"/>
    <xf numFmtId="0" fontId="0" fillId="21" borderId="31" xfId="0" applyFill="1" applyBorder="1"/>
    <xf numFmtId="0" fontId="0" fillId="19" borderId="47" xfId="0" applyFill="1" applyBorder="1"/>
    <xf numFmtId="0" fontId="0" fillId="2" borderId="31" xfId="0" applyFill="1" applyBorder="1"/>
    <xf numFmtId="0" fontId="0" fillId="8" borderId="31" xfId="0" applyFill="1" applyBorder="1"/>
    <xf numFmtId="0" fontId="0" fillId="19" borderId="32" xfId="0" applyFill="1" applyBorder="1"/>
    <xf numFmtId="0" fontId="0" fillId="3" borderId="33" xfId="0" applyFill="1" applyBorder="1" applyAlignment="1">
      <alignment horizontal="center" vertical="center" textRotation="255"/>
    </xf>
    <xf numFmtId="0" fontId="0" fillId="3" borderId="34" xfId="0" applyFill="1" applyBorder="1" applyAlignment="1">
      <alignment horizontal="center" vertical="center" textRotation="255"/>
    </xf>
    <xf numFmtId="0" fontId="0" fillId="3" borderId="35" xfId="0" applyFill="1" applyBorder="1" applyAlignment="1">
      <alignment horizontal="center" vertical="center" textRotation="255"/>
    </xf>
    <xf numFmtId="0" fontId="0" fillId="19" borderId="19" xfId="0" applyFill="1" applyBorder="1" applyAlignment="1">
      <alignment horizontal="center" vertical="center" textRotation="255"/>
    </xf>
    <xf numFmtId="0" fontId="0" fillId="19" borderId="21" xfId="0" applyFill="1" applyBorder="1" applyAlignment="1">
      <alignment horizontal="center" vertical="center" textRotation="255"/>
    </xf>
    <xf numFmtId="0" fontId="0" fillId="11" borderId="18" xfId="0" applyFill="1" applyBorder="1" applyAlignment="1">
      <alignment horizontal="center" vertical="center" textRotation="255"/>
    </xf>
    <xf numFmtId="0" fontId="0" fillId="11" borderId="19" xfId="0" applyFill="1" applyBorder="1" applyAlignment="1">
      <alignment horizontal="center" vertical="center" textRotation="255"/>
    </xf>
    <xf numFmtId="0" fontId="0" fillId="11" borderId="21" xfId="0" applyFill="1" applyBorder="1" applyAlignment="1">
      <alignment horizontal="center" vertical="center" textRotation="255"/>
    </xf>
    <xf numFmtId="0" fontId="0" fillId="18" borderId="18" xfId="0" applyFill="1" applyBorder="1" applyAlignment="1">
      <alignment horizontal="center" vertical="center" textRotation="255"/>
    </xf>
    <xf numFmtId="0" fontId="0" fillId="18" borderId="19" xfId="0" applyFill="1" applyBorder="1" applyAlignment="1">
      <alignment horizontal="center" vertical="center" textRotation="255"/>
    </xf>
    <xf numFmtId="0" fontId="0" fillId="6" borderId="18" xfId="0" applyFill="1" applyBorder="1" applyAlignment="1">
      <alignment horizontal="center" vertical="center" textRotation="255"/>
    </xf>
    <xf numFmtId="0" fontId="0" fillId="6" borderId="19" xfId="0" applyFill="1" applyBorder="1" applyAlignment="1">
      <alignment horizontal="center" vertical="center" textRotation="255"/>
    </xf>
    <xf numFmtId="0" fontId="0" fillId="6" borderId="21" xfId="0" applyFill="1" applyBorder="1" applyAlignment="1">
      <alignment horizontal="center" vertical="center" textRotation="255"/>
    </xf>
    <xf numFmtId="0" fontId="1" fillId="0" borderId="18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6" xfId="0" applyNumberFormat="1" applyBorder="1" applyAlignment="1">
      <alignment horizontal="center"/>
    </xf>
    <xf numFmtId="2" fontId="0" fillId="0" borderId="14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/>
    </xf>
    <xf numFmtId="2" fontId="0" fillId="0" borderId="14" xfId="0" applyNumberFormat="1" applyFill="1" applyBorder="1" applyAlignment="1">
      <alignment horizontal="center" vertical="center"/>
    </xf>
    <xf numFmtId="2" fontId="0" fillId="11" borderId="24" xfId="0" applyNumberFormat="1" applyFill="1" applyBorder="1" applyAlignment="1">
      <alignment horizontal="center" vertical="center"/>
    </xf>
    <xf numFmtId="2" fontId="0" fillId="11" borderId="25" xfId="0" applyNumberFormat="1" applyFill="1" applyBorder="1" applyAlignment="1">
      <alignment horizontal="center" vertical="center"/>
    </xf>
    <xf numFmtId="2" fontId="0" fillId="0" borderId="26" xfId="0" applyNumberFormat="1" applyBorder="1" applyAlignment="1">
      <alignment horizontal="center"/>
    </xf>
    <xf numFmtId="2" fontId="0" fillId="7" borderId="25" xfId="0" applyNumberFormat="1" applyFill="1" applyBorder="1" applyAlignment="1">
      <alignment horizontal="center" vertical="center"/>
    </xf>
    <xf numFmtId="2" fontId="0" fillId="0" borderId="22" xfId="0" applyNumberFormat="1" applyBorder="1" applyAlignment="1">
      <alignment horizontal="center" vertical="center"/>
    </xf>
    <xf numFmtId="2" fontId="0" fillId="0" borderId="23" xfId="0" applyNumberFormat="1" applyBorder="1" applyAlignment="1">
      <alignment horizontal="center"/>
    </xf>
    <xf numFmtId="0" fontId="0" fillId="13" borderId="4" xfId="0" applyFill="1" applyBorder="1"/>
    <xf numFmtId="0" fontId="0" fillId="14" borderId="14" xfId="0" applyFill="1" applyBorder="1"/>
    <xf numFmtId="0" fontId="0" fillId="15" borderId="14" xfId="0" applyFill="1" applyBorder="1"/>
    <xf numFmtId="0" fontId="0" fillId="16" borderId="14" xfId="0" applyFill="1" applyBorder="1"/>
    <xf numFmtId="0" fontId="0" fillId="9" borderId="14" xfId="0" applyFill="1" applyBorder="1"/>
    <xf numFmtId="0" fontId="0" fillId="12" borderId="14" xfId="0" applyFill="1" applyBorder="1"/>
    <xf numFmtId="0" fontId="0" fillId="20" borderId="14" xfId="0" applyFill="1" applyBorder="1"/>
    <xf numFmtId="0" fontId="0" fillId="12" borderId="7" xfId="0" applyFill="1" applyBorder="1"/>
    <xf numFmtId="0" fontId="0" fillId="22" borderId="32" xfId="0" applyFill="1" applyBorder="1"/>
    <xf numFmtId="2" fontId="0" fillId="13" borderId="4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2" fontId="0" fillId="22" borderId="50" xfId="0" applyNumberFormat="1" applyFill="1" applyBorder="1"/>
    <xf numFmtId="2" fontId="0" fillId="0" borderId="51" xfId="0" applyNumberFormat="1" applyBorder="1"/>
    <xf numFmtId="2" fontId="0" fillId="0" borderId="52" xfId="0" applyNumberFormat="1" applyBorder="1"/>
    <xf numFmtId="2" fontId="0" fillId="20" borderId="7" xfId="0" applyNumberFormat="1" applyFill="1" applyBorder="1"/>
    <xf numFmtId="2" fontId="0" fillId="12" borderId="7" xfId="0" applyNumberFormat="1" applyFill="1" applyBorder="1"/>
    <xf numFmtId="2" fontId="0" fillId="19" borderId="50" xfId="0" applyNumberFormat="1" applyFill="1" applyBorder="1"/>
    <xf numFmtId="0" fontId="1" fillId="0" borderId="42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2" fontId="0" fillId="9" borderId="4" xfId="0" applyNumberFormat="1" applyFill="1" applyBorder="1"/>
    <xf numFmtId="0" fontId="1" fillId="0" borderId="17" xfId="0" applyFont="1" applyFill="1" applyBorder="1" applyAlignment="1">
      <alignment horizontal="center" vertical="center"/>
    </xf>
    <xf numFmtId="0" fontId="4" fillId="0" borderId="44" xfId="0" applyFont="1" applyBorder="1" applyAlignment="1">
      <alignment horizontal="center" vertical="center"/>
    </xf>
    <xf numFmtId="0" fontId="4" fillId="0" borderId="45" xfId="0" applyFont="1" applyBorder="1" applyAlignment="1">
      <alignment horizontal="center" vertical="center"/>
    </xf>
    <xf numFmtId="0" fontId="4" fillId="0" borderId="46" xfId="0" applyFont="1" applyBorder="1" applyAlignment="1">
      <alignment horizontal="center" vertical="center"/>
    </xf>
    <xf numFmtId="2" fontId="0" fillId="4" borderId="10" xfId="0" applyNumberFormat="1" applyFill="1" applyBorder="1"/>
    <xf numFmtId="2" fontId="0" fillId="4" borderId="11" xfId="0" applyNumberFormat="1" applyFill="1" applyBorder="1"/>
    <xf numFmtId="2" fontId="0" fillId="4" borderId="12" xfId="0" applyNumberFormat="1" applyFill="1" applyBorder="1"/>
    <xf numFmtId="2" fontId="0" fillId="18" borderId="10" xfId="0" applyNumberFormat="1" applyFill="1" applyBorder="1"/>
    <xf numFmtId="2" fontId="0" fillId="18" borderId="11" xfId="0" applyNumberFormat="1" applyFill="1" applyBorder="1"/>
    <xf numFmtId="2" fontId="0" fillId="18" borderId="12" xfId="0" applyNumberFormat="1" applyFill="1" applyBorder="1"/>
    <xf numFmtId="2" fontId="0" fillId="5" borderId="11" xfId="0" applyNumberFormat="1" applyFill="1" applyBorder="1"/>
    <xf numFmtId="2" fontId="0" fillId="5" borderId="12" xfId="0" applyNumberFormat="1" applyFill="1" applyBorder="1"/>
    <xf numFmtId="2" fontId="0" fillId="3" borderId="10" xfId="0" applyNumberFormat="1" applyFill="1" applyBorder="1"/>
    <xf numFmtId="2" fontId="0" fillId="3" borderId="11" xfId="0" applyNumberFormat="1" applyFill="1" applyBorder="1"/>
    <xf numFmtId="2" fontId="0" fillId="3" borderId="29" xfId="0" applyNumberFormat="1" applyFill="1" applyBorder="1"/>
    <xf numFmtId="2" fontId="0" fillId="5" borderId="38" xfId="0" applyNumberFormat="1" applyFill="1" applyBorder="1"/>
    <xf numFmtId="2" fontId="0" fillId="19" borderId="38" xfId="0" applyNumberFormat="1" applyFill="1" applyBorder="1"/>
    <xf numFmtId="2" fontId="0" fillId="19" borderId="11" xfId="0" applyNumberFormat="1" applyFill="1" applyBorder="1"/>
    <xf numFmtId="2" fontId="0" fillId="11" borderId="11" xfId="0" applyNumberFormat="1" applyFill="1" applyBorder="1"/>
    <xf numFmtId="2" fontId="0" fillId="6" borderId="11" xfId="0" applyNumberFormat="1" applyFill="1" applyBorder="1"/>
    <xf numFmtId="2" fontId="0" fillId="6" borderId="12" xfId="0" applyNumberFormat="1" applyFill="1" applyBorder="1"/>
    <xf numFmtId="2" fontId="0" fillId="6" borderId="38" xfId="0" applyNumberFormat="1" applyFill="1" applyBorder="1"/>
    <xf numFmtId="2" fontId="0" fillId="11" borderId="10" xfId="0" applyNumberFormat="1" applyFill="1" applyBorder="1"/>
    <xf numFmtId="2" fontId="0" fillId="11" borderId="12" xfId="0" applyNumberFormat="1" applyFill="1" applyBorder="1"/>
    <xf numFmtId="2" fontId="0" fillId="19" borderId="12" xfId="0" applyNumberFormat="1" applyFill="1" applyBorder="1"/>
    <xf numFmtId="0" fontId="0" fillId="18" borderId="0" xfId="0" applyFill="1" applyBorder="1" applyAlignment="1">
      <alignment horizontal="center" vertical="center" textRotation="255"/>
    </xf>
    <xf numFmtId="0" fontId="0" fillId="18" borderId="36" xfId="0" applyFill="1" applyBorder="1" applyAlignment="1">
      <alignment horizontal="center" vertical="center" textRotation="255"/>
    </xf>
    <xf numFmtId="2" fontId="0" fillId="13" borderId="22" xfId="0" applyNumberFormat="1" applyFill="1" applyBorder="1"/>
    <xf numFmtId="2" fontId="0" fillId="20" borderId="1" xfId="0" applyNumberFormat="1" applyFill="1" applyBorder="1"/>
    <xf numFmtId="2" fontId="0" fillId="24" borderId="3" xfId="0" applyNumberFormat="1" applyFill="1" applyBorder="1"/>
    <xf numFmtId="2" fontId="0" fillId="24" borderId="23" xfId="0" applyNumberFormat="1" applyFill="1" applyBorder="1"/>
    <xf numFmtId="0" fontId="1" fillId="23" borderId="41" xfId="0" applyFont="1" applyFill="1" applyBorder="1" applyAlignment="1">
      <alignment horizontal="center"/>
    </xf>
    <xf numFmtId="0" fontId="1" fillId="23" borderId="40" xfId="0" applyFont="1" applyFill="1" applyBorder="1" applyAlignment="1">
      <alignment horizontal="center"/>
    </xf>
    <xf numFmtId="2" fontId="0" fillId="24" borderId="13" xfId="0" applyNumberFormat="1" applyFill="1" applyBorder="1"/>
    <xf numFmtId="2" fontId="0" fillId="24" borderId="27" xfId="0" applyNumberFormat="1" applyFill="1" applyBorder="1"/>
    <xf numFmtId="2" fontId="0" fillId="24" borderId="28" xfId="0" applyNumberFormat="1" applyFill="1" applyBorder="1"/>
    <xf numFmtId="0" fontId="1" fillId="23" borderId="10" xfId="0" applyFont="1" applyFill="1" applyBorder="1" applyAlignment="1">
      <alignment horizontal="center" vertical="center"/>
    </xf>
    <xf numFmtId="2" fontId="1" fillId="23" borderId="11" xfId="0" applyNumberFormat="1" applyFont="1" applyFill="1" applyBorder="1" applyAlignment="1">
      <alignment horizontal="center" vertical="center"/>
    </xf>
    <xf numFmtId="2" fontId="1" fillId="23" borderId="12" xfId="0" applyNumberFormat="1" applyFont="1" applyFill="1" applyBorder="1" applyAlignment="1">
      <alignment horizontal="center" vertical="center"/>
    </xf>
    <xf numFmtId="0" fontId="1" fillId="23" borderId="39" xfId="0" applyFont="1" applyFill="1" applyBorder="1"/>
    <xf numFmtId="0" fontId="1" fillId="23" borderId="41" xfId="0" applyFont="1" applyFill="1" applyBorder="1"/>
    <xf numFmtId="0" fontId="1" fillId="23" borderId="40" xfId="0" applyFont="1" applyFill="1" applyBorder="1"/>
    <xf numFmtId="2" fontId="1" fillId="25" borderId="10" xfId="0" applyNumberFormat="1" applyFont="1" applyFill="1" applyBorder="1" applyAlignment="1">
      <alignment horizontal="center" vertical="center"/>
    </xf>
    <xf numFmtId="2" fontId="1" fillId="25" borderId="11" xfId="0" applyNumberFormat="1" applyFont="1" applyFill="1" applyBorder="1" applyAlignment="1">
      <alignment horizontal="center" vertical="center"/>
    </xf>
    <xf numFmtId="2" fontId="1" fillId="25" borderId="12" xfId="0" applyNumberFormat="1" applyFont="1" applyFill="1" applyBorder="1" applyAlignment="1">
      <alignment horizontal="center" vertical="center"/>
    </xf>
    <xf numFmtId="2" fontId="1" fillId="25" borderId="39" xfId="0" applyNumberFormat="1" applyFont="1" applyFill="1" applyBorder="1" applyAlignment="1">
      <alignment horizontal="center" vertical="center"/>
    </xf>
    <xf numFmtId="2" fontId="1" fillId="25" borderId="41" xfId="0" applyNumberFormat="1" applyFont="1" applyFill="1" applyBorder="1" applyAlignment="1">
      <alignment horizontal="center" vertical="center"/>
    </xf>
    <xf numFmtId="2" fontId="1" fillId="25" borderId="40" xfId="0" applyNumberFormat="1" applyFont="1" applyFill="1" applyBorder="1" applyAlignment="1">
      <alignment horizontal="center" vertical="center"/>
    </xf>
    <xf numFmtId="2" fontId="0" fillId="26" borderId="13" xfId="0" applyNumberFormat="1" applyFill="1" applyBorder="1"/>
    <xf numFmtId="2" fontId="0" fillId="26" borderId="3" xfId="0" applyNumberFormat="1" applyFill="1" applyBorder="1"/>
    <xf numFmtId="2" fontId="0" fillId="26" borderId="23" xfId="0" applyNumberFormat="1" applyFill="1" applyBorder="1"/>
    <xf numFmtId="2" fontId="0" fillId="26" borderId="27" xfId="0" applyNumberFormat="1" applyFill="1" applyBorder="1"/>
    <xf numFmtId="2" fontId="0" fillId="26" borderId="1" xfId="0" applyNumberFormat="1" applyFill="1" applyBorder="1"/>
    <xf numFmtId="2" fontId="0" fillId="26" borderId="15" xfId="0" applyNumberFormat="1" applyFill="1" applyBorder="1"/>
    <xf numFmtId="2" fontId="0" fillId="26" borderId="28" xfId="0" applyNumberFormat="1" applyFill="1" applyBorder="1"/>
    <xf numFmtId="2" fontId="0" fillId="26" borderId="8" xfId="0" applyNumberFormat="1" applyFill="1" applyBorder="1"/>
    <xf numFmtId="2" fontId="0" fillId="26" borderId="9" xfId="0" applyNumberFormat="1" applyFill="1" applyBorder="1"/>
    <xf numFmtId="0" fontId="5" fillId="0" borderId="0" xfId="0" applyFont="1"/>
    <xf numFmtId="0" fontId="1" fillId="23" borderId="38" xfId="0" applyFont="1" applyFill="1" applyBorder="1" applyAlignment="1">
      <alignment horizontal="center" vertical="center"/>
    </xf>
    <xf numFmtId="0" fontId="1" fillId="23" borderId="53" xfId="0" applyFont="1" applyFill="1" applyBorder="1" applyAlignment="1">
      <alignment horizontal="center"/>
    </xf>
    <xf numFmtId="0" fontId="1" fillId="23" borderId="5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" fontId="1" fillId="25" borderId="1" xfId="0" applyNumberFormat="1" applyFont="1" applyFill="1" applyBorder="1" applyAlignment="1">
      <alignment horizontal="center" vertical="center"/>
    </xf>
    <xf numFmtId="0" fontId="0" fillId="26" borderId="1" xfId="0" applyFill="1" applyBorder="1"/>
    <xf numFmtId="0" fontId="0" fillId="26" borderId="1" xfId="0" applyFill="1" applyBorder="1" applyAlignment="1">
      <alignment horizontal="center" vertical="center"/>
    </xf>
    <xf numFmtId="0" fontId="0" fillId="25" borderId="1" xfId="0" applyFill="1" applyBorder="1" applyAlignment="1">
      <alignment horizontal="center" vertical="center"/>
    </xf>
    <xf numFmtId="0" fontId="0" fillId="25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3399"/>
      <color rgb="FFFFCCFF"/>
      <color rgb="FFFF99CC"/>
      <color rgb="FFCC0066"/>
      <color rgb="FFCCFFCC"/>
      <color rgb="FFFF9999"/>
      <color rgb="FFFFFF00"/>
      <color rgb="FFCCCC00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99"/>
  <sheetViews>
    <sheetView tabSelected="1" topLeftCell="A28" workbookViewId="0">
      <selection activeCell="I47" sqref="I45:I47"/>
    </sheetView>
  </sheetViews>
  <sheetFormatPr baseColWidth="10" defaultRowHeight="15" x14ac:dyDescent="0.25"/>
  <cols>
    <col min="2" max="2" width="14.28515625" customWidth="1"/>
    <col min="3" max="3" width="12.85546875" customWidth="1"/>
    <col min="4" max="4" width="15" customWidth="1"/>
    <col min="5" max="5" width="13.28515625" customWidth="1"/>
    <col min="6" max="6" width="16" customWidth="1"/>
    <col min="7" max="7" width="16.85546875" customWidth="1"/>
    <col min="14" max="14" width="11.42578125" customWidth="1"/>
  </cols>
  <sheetData>
    <row r="1" spans="2:21" ht="15" customHeight="1" x14ac:dyDescent="0.25">
      <c r="B1" s="59" t="s">
        <v>5</v>
      </c>
      <c r="C1" s="60"/>
      <c r="D1" s="60"/>
      <c r="E1" s="60"/>
      <c r="F1" s="148" t="s">
        <v>4</v>
      </c>
      <c r="G1" s="54" t="s">
        <v>28</v>
      </c>
      <c r="H1" s="55"/>
      <c r="I1" s="55"/>
      <c r="J1" s="55"/>
      <c r="K1" s="49"/>
      <c r="L1" s="48"/>
      <c r="N1" s="208" t="s">
        <v>58</v>
      </c>
      <c r="O1" s="209">
        <f>10</f>
        <v>10</v>
      </c>
      <c r="P1" s="69"/>
      <c r="Q1" s="208" t="s">
        <v>60</v>
      </c>
      <c r="R1" s="209">
        <f>11</f>
        <v>11</v>
      </c>
    </row>
    <row r="2" spans="2:21" ht="15.75" customHeight="1" thickBot="1" x14ac:dyDescent="0.3">
      <c r="B2" s="61"/>
      <c r="C2" s="62"/>
      <c r="D2" s="62"/>
      <c r="E2" s="62"/>
      <c r="F2" s="149"/>
      <c r="G2" s="54"/>
      <c r="H2" s="56"/>
      <c r="I2" s="56"/>
      <c r="J2" s="56"/>
      <c r="K2" s="49"/>
      <c r="L2" s="48"/>
      <c r="N2" s="210" t="s">
        <v>59</v>
      </c>
      <c r="O2" s="211">
        <f>9</f>
        <v>9</v>
      </c>
      <c r="P2" s="69"/>
      <c r="Q2" s="210" t="s">
        <v>61</v>
      </c>
      <c r="R2" s="211">
        <f>7</f>
        <v>7</v>
      </c>
    </row>
    <row r="3" spans="2:21" ht="15.75" customHeight="1" thickBot="1" x14ac:dyDescent="0.3">
      <c r="B3" s="43" t="s">
        <v>0</v>
      </c>
      <c r="C3" s="107" t="s">
        <v>2</v>
      </c>
      <c r="D3" s="108" t="s">
        <v>3</v>
      </c>
      <c r="E3" s="147" t="s">
        <v>32</v>
      </c>
      <c r="F3" s="150"/>
      <c r="G3" s="143" t="s">
        <v>27</v>
      </c>
      <c r="H3" s="144" t="s">
        <v>2</v>
      </c>
      <c r="I3" s="144" t="s">
        <v>3</v>
      </c>
      <c r="J3" s="145" t="s">
        <v>31</v>
      </c>
      <c r="K3" s="49"/>
      <c r="L3" s="44" t="s">
        <v>30</v>
      </c>
      <c r="N3" s="205" t="s">
        <v>43</v>
      </c>
      <c r="O3" s="206" t="s">
        <v>6</v>
      </c>
      <c r="P3" s="178" t="s">
        <v>7</v>
      </c>
      <c r="Q3" s="207" t="s">
        <v>8</v>
      </c>
      <c r="R3" s="207" t="s">
        <v>9</v>
      </c>
      <c r="S3" s="178" t="s">
        <v>10</v>
      </c>
      <c r="T3" s="178" t="s">
        <v>11</v>
      </c>
      <c r="U3" s="179" t="s">
        <v>12</v>
      </c>
    </row>
    <row r="4" spans="2:21" x14ac:dyDescent="0.25">
      <c r="B4" s="75" t="s">
        <v>13</v>
      </c>
      <c r="C4" s="110">
        <f>E75+C71</f>
        <v>7.25</v>
      </c>
      <c r="D4" s="111">
        <f>E77+C73</f>
        <v>9.4166666666666661</v>
      </c>
      <c r="E4" s="112">
        <f>D4-C4</f>
        <v>2.1666666666666661</v>
      </c>
      <c r="F4" s="94" t="s">
        <v>6</v>
      </c>
      <c r="G4" s="146" t="s">
        <v>13</v>
      </c>
      <c r="H4" s="135">
        <f>E78+C74</f>
        <v>10.5</v>
      </c>
      <c r="I4" s="135">
        <f>F76+C75</f>
        <v>12.583333333333334</v>
      </c>
      <c r="J4" s="136">
        <f>I4-H4</f>
        <v>2.0833333333333339</v>
      </c>
      <c r="K4" s="49"/>
      <c r="L4" s="159">
        <f>+J4+E4</f>
        <v>4.25</v>
      </c>
      <c r="M4" s="204" t="s">
        <v>57</v>
      </c>
      <c r="N4" s="184" t="s">
        <v>33</v>
      </c>
      <c r="O4" s="180">
        <f>C4</f>
        <v>7.25</v>
      </c>
      <c r="P4" s="176">
        <f>C13</f>
        <v>8</v>
      </c>
      <c r="Q4" s="176">
        <f>C22</f>
        <v>8</v>
      </c>
      <c r="R4" s="176">
        <f>C29</f>
        <v>8</v>
      </c>
      <c r="S4" s="176">
        <f>C37</f>
        <v>8</v>
      </c>
      <c r="T4" s="176">
        <f>C45</f>
        <v>8</v>
      </c>
      <c r="U4" s="177">
        <f>C55</f>
        <v>8</v>
      </c>
    </row>
    <row r="5" spans="2:21" x14ac:dyDescent="0.25">
      <c r="B5" s="76" t="s">
        <v>14</v>
      </c>
      <c r="C5" s="113">
        <f>8</f>
        <v>8</v>
      </c>
      <c r="D5" s="66">
        <f>E78+C74</f>
        <v>10.5</v>
      </c>
      <c r="E5" s="114">
        <f>D5-C5</f>
        <v>2.5</v>
      </c>
      <c r="F5" s="95"/>
      <c r="G5" s="17" t="s">
        <v>14</v>
      </c>
      <c r="H5" s="1">
        <f>E79+C77</f>
        <v>11.75</v>
      </c>
      <c r="I5" s="1">
        <f>E82+C70</f>
        <v>14.166666666666666</v>
      </c>
      <c r="J5" s="2">
        <f>I5-H5</f>
        <v>2.4166666666666661</v>
      </c>
      <c r="K5" s="49"/>
      <c r="L5" s="160">
        <f>+J5+E5</f>
        <v>4.9166666666666661</v>
      </c>
      <c r="N5" s="184" t="s">
        <v>34</v>
      </c>
      <c r="O5" s="181">
        <f>C5</f>
        <v>8</v>
      </c>
      <c r="P5" s="70">
        <f t="shared" ref="P5:P12" si="0">C14</f>
        <v>8.4166666666666661</v>
      </c>
      <c r="Q5" s="70">
        <f>C23</f>
        <v>9</v>
      </c>
      <c r="R5" s="70">
        <f>C30</f>
        <v>9</v>
      </c>
      <c r="S5" s="70">
        <f>C38</f>
        <v>9</v>
      </c>
      <c r="T5" s="70">
        <f>C46</f>
        <v>8.4166666666666661</v>
      </c>
      <c r="U5" s="71">
        <f>C56</f>
        <v>15.833333333333334</v>
      </c>
    </row>
    <row r="6" spans="2:21" x14ac:dyDescent="0.25">
      <c r="B6" s="77" t="s">
        <v>15</v>
      </c>
      <c r="C6" s="113">
        <f>9</f>
        <v>9</v>
      </c>
      <c r="D6" s="66">
        <f>E78+C77</f>
        <v>10.75</v>
      </c>
      <c r="E6" s="114">
        <f>D6-C6</f>
        <v>1.75</v>
      </c>
      <c r="F6" s="95"/>
      <c r="G6" s="18" t="s">
        <v>15</v>
      </c>
      <c r="H6" s="1">
        <f>E79+C77</f>
        <v>11.75</v>
      </c>
      <c r="I6" s="1">
        <f>E81+C75</f>
        <v>13.583333333333334</v>
      </c>
      <c r="J6" s="2">
        <f t="shared" ref="J6:J12" si="1">I6-H6</f>
        <v>1.8333333333333339</v>
      </c>
      <c r="K6" s="49"/>
      <c r="L6" s="160">
        <f t="shared" ref="L6:L20" si="2">+J6+E6</f>
        <v>3.5833333333333339</v>
      </c>
      <c r="N6" s="184" t="s">
        <v>35</v>
      </c>
      <c r="O6" s="181">
        <f t="shared" ref="O6:O12" si="3">C6</f>
        <v>9</v>
      </c>
      <c r="P6" s="70">
        <f t="shared" si="0"/>
        <v>9</v>
      </c>
      <c r="Q6" s="70">
        <f>C24</f>
        <v>9.5</v>
      </c>
      <c r="R6" s="70">
        <f>C31</f>
        <v>9.5</v>
      </c>
      <c r="S6" s="70">
        <f>C39</f>
        <v>9.5</v>
      </c>
      <c r="T6" s="70">
        <f>C47</f>
        <v>8</v>
      </c>
      <c r="U6" s="71">
        <f>C57</f>
        <v>9</v>
      </c>
    </row>
    <row r="7" spans="2:21" x14ac:dyDescent="0.25">
      <c r="B7" s="78" t="s">
        <v>16</v>
      </c>
      <c r="C7" s="113">
        <f>9+C74</f>
        <v>9.5</v>
      </c>
      <c r="D7" s="66">
        <f>E79+C69</f>
        <v>11.083333333333334</v>
      </c>
      <c r="E7" s="114">
        <f>D7-C7</f>
        <v>1.5833333333333339</v>
      </c>
      <c r="F7" s="95"/>
      <c r="G7" s="19" t="s">
        <v>16</v>
      </c>
      <c r="H7" s="1">
        <f>E80+C69</f>
        <v>12.083333333333334</v>
      </c>
      <c r="I7" s="1">
        <f>E81+C76</f>
        <v>13.666666666666666</v>
      </c>
      <c r="J7" s="2">
        <f t="shared" si="1"/>
        <v>1.5833333333333321</v>
      </c>
      <c r="K7" s="49"/>
      <c r="L7" s="160">
        <f t="shared" si="2"/>
        <v>3.1666666666666661</v>
      </c>
      <c r="N7" s="184" t="s">
        <v>36</v>
      </c>
      <c r="O7" s="181">
        <f t="shared" si="3"/>
        <v>9.5</v>
      </c>
      <c r="P7" s="70">
        <f t="shared" si="0"/>
        <v>9.5</v>
      </c>
      <c r="Q7" s="70">
        <f>C25</f>
        <v>14.333333333333334</v>
      </c>
      <c r="R7" s="70">
        <f>C32</f>
        <v>9.4166666666666661</v>
      </c>
      <c r="S7" s="70">
        <f>C40</f>
        <v>9.4166666666666661</v>
      </c>
      <c r="T7" s="70">
        <f>C48</f>
        <v>13.25</v>
      </c>
      <c r="U7" s="71">
        <f>C58</f>
        <v>9.5</v>
      </c>
    </row>
    <row r="8" spans="2:21" x14ac:dyDescent="0.25">
      <c r="B8" s="79" t="s">
        <v>17</v>
      </c>
      <c r="C8" s="113">
        <f>E77+C73</f>
        <v>9.4166666666666661</v>
      </c>
      <c r="D8" s="66">
        <f>E83+C71</f>
        <v>15.25</v>
      </c>
      <c r="E8" s="114">
        <f>D8-C8</f>
        <v>5.8333333333333339</v>
      </c>
      <c r="F8" s="95"/>
      <c r="G8" s="20" t="s">
        <v>17</v>
      </c>
      <c r="H8" s="1">
        <f>E84+C73</f>
        <v>16.416666666666668</v>
      </c>
      <c r="I8" s="1">
        <f>E87</f>
        <v>19</v>
      </c>
      <c r="J8" s="2">
        <f t="shared" si="1"/>
        <v>2.5833333333333321</v>
      </c>
      <c r="K8" s="49"/>
      <c r="L8" s="160">
        <f t="shared" si="2"/>
        <v>8.4166666666666661</v>
      </c>
      <c r="N8" s="184" t="s">
        <v>37</v>
      </c>
      <c r="O8" s="181">
        <f t="shared" si="3"/>
        <v>9.4166666666666661</v>
      </c>
      <c r="P8" s="70">
        <f t="shared" si="0"/>
        <v>13.25</v>
      </c>
      <c r="Q8" s="70">
        <f>C26</f>
        <v>14.833333333333334</v>
      </c>
      <c r="R8" s="70">
        <f>C33</f>
        <v>14.75</v>
      </c>
      <c r="S8" s="70">
        <f>C41</f>
        <v>9.5</v>
      </c>
      <c r="T8" s="70">
        <f>C49</f>
        <v>14.333333333333334</v>
      </c>
      <c r="U8" s="71">
        <f>C59</f>
        <v>13.916666666666666</v>
      </c>
    </row>
    <row r="9" spans="2:21" x14ac:dyDescent="0.25">
      <c r="B9" s="80" t="s">
        <v>18</v>
      </c>
      <c r="C9" s="113">
        <f>E81+C77</f>
        <v>13.75</v>
      </c>
      <c r="D9" s="66">
        <f>E83+C71</f>
        <v>15.25</v>
      </c>
      <c r="E9" s="114">
        <f>D9-C9</f>
        <v>1.5</v>
      </c>
      <c r="F9" s="95"/>
      <c r="G9" s="21" t="s">
        <v>18</v>
      </c>
      <c r="H9" s="1">
        <f>E84+C71</f>
        <v>16.25</v>
      </c>
      <c r="I9" s="1">
        <f>E85+C77</f>
        <v>17.75</v>
      </c>
      <c r="J9" s="2">
        <f t="shared" si="1"/>
        <v>1.5</v>
      </c>
      <c r="K9" s="49"/>
      <c r="L9" s="160">
        <f t="shared" si="2"/>
        <v>3</v>
      </c>
      <c r="N9" s="184" t="s">
        <v>38</v>
      </c>
      <c r="O9" s="181">
        <f t="shared" si="3"/>
        <v>13.75</v>
      </c>
      <c r="P9" s="70">
        <f t="shared" si="0"/>
        <v>14.833333333333334</v>
      </c>
      <c r="Q9" s="70">
        <f>C27</f>
        <v>15.333333333333334</v>
      </c>
      <c r="R9" s="70">
        <f>C34</f>
        <v>14.75</v>
      </c>
      <c r="S9" s="70">
        <f>C42</f>
        <v>14.75</v>
      </c>
      <c r="T9" s="70">
        <f>C50</f>
        <v>9.5</v>
      </c>
      <c r="U9" s="71">
        <f>C60</f>
        <v>14.833333333333334</v>
      </c>
    </row>
    <row r="10" spans="2:21" x14ac:dyDescent="0.25">
      <c r="B10" s="81" t="s">
        <v>19</v>
      </c>
      <c r="C10" s="113">
        <f>E82+C76</f>
        <v>14.666666666666666</v>
      </c>
      <c r="D10" s="66">
        <f>E85+C74</f>
        <v>17.5</v>
      </c>
      <c r="E10" s="114">
        <f>D10-C10</f>
        <v>2.8333333333333339</v>
      </c>
      <c r="F10" s="95"/>
      <c r="G10" s="22" t="s">
        <v>19</v>
      </c>
      <c r="H10" s="1">
        <f>E86+C74</f>
        <v>18.5</v>
      </c>
      <c r="I10" s="1">
        <f>E89+C70</f>
        <v>21.166666666666668</v>
      </c>
      <c r="J10" s="2">
        <f t="shared" si="1"/>
        <v>2.6666666666666679</v>
      </c>
      <c r="K10" s="49"/>
      <c r="L10" s="160">
        <f t="shared" si="2"/>
        <v>5.5000000000000018</v>
      </c>
      <c r="N10" s="184" t="s">
        <v>39</v>
      </c>
      <c r="O10" s="181">
        <f t="shared" si="3"/>
        <v>14.666666666666666</v>
      </c>
      <c r="P10" s="70">
        <f t="shared" si="0"/>
        <v>15.333333333333334</v>
      </c>
      <c r="Q10" s="70">
        <f>C28</f>
        <v>14.666666666666666</v>
      </c>
      <c r="R10" s="70">
        <f>C35</f>
        <v>16.25</v>
      </c>
      <c r="S10" s="70">
        <f>C43</f>
        <v>0.83333333333333337</v>
      </c>
      <c r="T10" s="70">
        <f>C51</f>
        <v>14.833333333333334</v>
      </c>
      <c r="U10" s="71">
        <f>C61</f>
        <v>15.333333333333334</v>
      </c>
    </row>
    <row r="11" spans="2:21" x14ac:dyDescent="0.25">
      <c r="B11" s="82" t="s">
        <v>20</v>
      </c>
      <c r="C11" s="113">
        <f>E82+C78</f>
        <v>14.833333333333334</v>
      </c>
      <c r="D11" s="66">
        <f>E85+C73</f>
        <v>17.416666666666668</v>
      </c>
      <c r="E11" s="114">
        <f>D11-C11</f>
        <v>2.5833333333333339</v>
      </c>
      <c r="F11" s="95"/>
      <c r="G11" s="23" t="s">
        <v>20</v>
      </c>
      <c r="H11" s="1">
        <f>E86+C75</f>
        <v>18.583333333333332</v>
      </c>
      <c r="I11" s="1">
        <f>E89</f>
        <v>21</v>
      </c>
      <c r="J11" s="2">
        <f t="shared" si="1"/>
        <v>2.4166666666666679</v>
      </c>
      <c r="K11" s="49"/>
      <c r="L11" s="160">
        <f t="shared" si="2"/>
        <v>5.0000000000000018</v>
      </c>
      <c r="N11" s="184" t="s">
        <v>40</v>
      </c>
      <c r="O11" s="181">
        <f t="shared" si="3"/>
        <v>14.833333333333334</v>
      </c>
      <c r="P11" s="70">
        <f t="shared" si="0"/>
        <v>16.75</v>
      </c>
      <c r="Q11" s="70">
        <f>0</f>
        <v>0</v>
      </c>
      <c r="R11" s="70">
        <f>C36</f>
        <v>16.75</v>
      </c>
      <c r="S11" s="70">
        <f>C44</f>
        <v>15.333333333333334</v>
      </c>
      <c r="T11" s="70">
        <f>C52</f>
        <v>14.75</v>
      </c>
      <c r="U11" s="71">
        <f>C62</f>
        <v>16.75</v>
      </c>
    </row>
    <row r="12" spans="2:21" ht="15.75" thickBot="1" x14ac:dyDescent="0.3">
      <c r="B12" s="83" t="s">
        <v>21</v>
      </c>
      <c r="C12" s="115">
        <f>E83+C72</f>
        <v>15.333333333333334</v>
      </c>
      <c r="D12" s="116">
        <f>E84+C72</f>
        <v>16.333333333333332</v>
      </c>
      <c r="E12" s="117">
        <f>D12-C12</f>
        <v>0.99999999999999822</v>
      </c>
      <c r="F12" s="96"/>
      <c r="G12" s="140" t="s">
        <v>21</v>
      </c>
      <c r="H12" s="4">
        <f>E85+C72</f>
        <v>17.333333333333332</v>
      </c>
      <c r="I12" s="4">
        <f>E86+C72</f>
        <v>18.333333333333332</v>
      </c>
      <c r="J12" s="5">
        <f t="shared" si="1"/>
        <v>1</v>
      </c>
      <c r="K12" s="49"/>
      <c r="L12" s="161">
        <f t="shared" si="2"/>
        <v>1.9999999999999982</v>
      </c>
      <c r="N12" s="184" t="s">
        <v>41</v>
      </c>
      <c r="O12" s="181">
        <f t="shared" si="3"/>
        <v>15.333333333333334</v>
      </c>
      <c r="P12" s="70">
        <f t="shared" si="0"/>
        <v>17.166666666666668</v>
      </c>
      <c r="Q12" s="70">
        <f>0</f>
        <v>0</v>
      </c>
      <c r="R12" s="70">
        <f>0</f>
        <v>0</v>
      </c>
      <c r="S12" s="70">
        <f>0</f>
        <v>0</v>
      </c>
      <c r="T12" s="70">
        <f>C53</f>
        <v>15.333333333333334</v>
      </c>
      <c r="U12" s="71">
        <f>C63</f>
        <v>13.75</v>
      </c>
    </row>
    <row r="13" spans="2:21" ht="15.75" thickBot="1" x14ac:dyDescent="0.3">
      <c r="B13" s="84" t="s">
        <v>14</v>
      </c>
      <c r="C13" s="110">
        <f>E76</f>
        <v>8</v>
      </c>
      <c r="D13" s="111">
        <f>E78+C74</f>
        <v>10.5</v>
      </c>
      <c r="E13" s="112">
        <f>D13-C13</f>
        <v>2.5</v>
      </c>
      <c r="F13" s="63" t="s">
        <v>7</v>
      </c>
      <c r="G13" s="134" t="s">
        <v>14</v>
      </c>
      <c r="H13" s="135">
        <f>E79+C77</f>
        <v>11.75</v>
      </c>
      <c r="I13" s="135">
        <f>E82+C70</f>
        <v>14.166666666666666</v>
      </c>
      <c r="J13" s="136">
        <f>I13-H13</f>
        <v>2.4166666666666661</v>
      </c>
      <c r="K13" s="49"/>
      <c r="L13" s="151">
        <f t="shared" si="2"/>
        <v>4.9166666666666661</v>
      </c>
      <c r="N13" s="185" t="s">
        <v>42</v>
      </c>
      <c r="O13" s="182">
        <f>0</f>
        <v>0</v>
      </c>
      <c r="P13" s="72">
        <f>0</f>
        <v>0</v>
      </c>
      <c r="Q13" s="72">
        <f>0</f>
        <v>0</v>
      </c>
      <c r="R13" s="72">
        <f>0</f>
        <v>0</v>
      </c>
      <c r="S13" s="72">
        <f>0</f>
        <v>0</v>
      </c>
      <c r="T13" s="72">
        <f>C54</f>
        <v>17.166666666666668</v>
      </c>
      <c r="U13" s="73">
        <f>0</f>
        <v>0</v>
      </c>
    </row>
    <row r="14" spans="2:21" ht="15.75" thickBot="1" x14ac:dyDescent="0.3">
      <c r="B14" s="80" t="s">
        <v>18</v>
      </c>
      <c r="C14" s="113">
        <f>E76+C73</f>
        <v>8.4166666666666661</v>
      </c>
      <c r="D14" s="66">
        <f>E77+C77</f>
        <v>9.75</v>
      </c>
      <c r="E14" s="114">
        <f>D14-C14</f>
        <v>1.3333333333333339</v>
      </c>
      <c r="F14" s="64"/>
      <c r="G14" s="21" t="s">
        <v>18</v>
      </c>
      <c r="H14" s="1">
        <f>E78+C77</f>
        <v>10.75</v>
      </c>
      <c r="I14" s="1">
        <f>E80+C71</f>
        <v>12.25</v>
      </c>
      <c r="J14" s="2">
        <f t="shared" ref="J14:J20" si="4">I14-H14</f>
        <v>1.5</v>
      </c>
      <c r="K14" s="49"/>
      <c r="L14" s="152">
        <f t="shared" si="2"/>
        <v>2.8333333333333339</v>
      </c>
    </row>
    <row r="15" spans="2:21" ht="15.75" thickBot="1" x14ac:dyDescent="0.3">
      <c r="B15" s="77" t="s">
        <v>15</v>
      </c>
      <c r="C15" s="113">
        <f>E77</f>
        <v>9</v>
      </c>
      <c r="D15" s="66">
        <f>E78+C77</f>
        <v>10.75</v>
      </c>
      <c r="E15" s="114">
        <f t="shared" ref="E13:E21" si="5">D15-C15</f>
        <v>1.75</v>
      </c>
      <c r="F15" s="64"/>
      <c r="G15" s="18" t="s">
        <v>15</v>
      </c>
      <c r="H15" s="1">
        <f>E79+C77</f>
        <v>11.75</v>
      </c>
      <c r="I15" s="1">
        <f>E81+C75</f>
        <v>13.583333333333334</v>
      </c>
      <c r="J15" s="2">
        <f t="shared" si="4"/>
        <v>1.8333333333333339</v>
      </c>
      <c r="K15" s="49"/>
      <c r="L15" s="152">
        <f t="shared" si="2"/>
        <v>3.5833333333333339</v>
      </c>
      <c r="N15" s="183" t="s">
        <v>44</v>
      </c>
      <c r="O15" s="186" t="s">
        <v>6</v>
      </c>
      <c r="P15" s="187" t="s">
        <v>7</v>
      </c>
      <c r="Q15" s="187" t="s">
        <v>8</v>
      </c>
      <c r="R15" s="187" t="s">
        <v>9</v>
      </c>
      <c r="S15" s="187" t="s">
        <v>10</v>
      </c>
      <c r="T15" s="187" t="s">
        <v>11</v>
      </c>
      <c r="U15" s="188" t="s">
        <v>12</v>
      </c>
    </row>
    <row r="16" spans="2:21" x14ac:dyDescent="0.25">
      <c r="B16" s="78" t="s">
        <v>16</v>
      </c>
      <c r="C16" s="113">
        <f>E77+C74</f>
        <v>9.5</v>
      </c>
      <c r="D16" s="66">
        <f>E79+C69</f>
        <v>11.083333333333334</v>
      </c>
      <c r="E16" s="114">
        <f>D16-C16</f>
        <v>1.5833333333333339</v>
      </c>
      <c r="F16" s="64"/>
      <c r="G16" s="19" t="s">
        <v>16</v>
      </c>
      <c r="H16" s="1">
        <f>E80+C69</f>
        <v>12.083333333333334</v>
      </c>
      <c r="I16" s="1">
        <f>E81+C76</f>
        <v>13.666666666666666</v>
      </c>
      <c r="J16" s="2">
        <f t="shared" si="4"/>
        <v>1.5833333333333321</v>
      </c>
      <c r="K16" s="49"/>
      <c r="L16" s="152">
        <f t="shared" si="2"/>
        <v>3.1666666666666661</v>
      </c>
      <c r="N16" s="184" t="s">
        <v>33</v>
      </c>
      <c r="O16" s="180">
        <f>D4</f>
        <v>9.4166666666666661</v>
      </c>
      <c r="P16" s="176">
        <f>D13</f>
        <v>10.5</v>
      </c>
      <c r="Q16" s="176">
        <f>D22</f>
        <v>10.5</v>
      </c>
      <c r="R16" s="176">
        <f>D29</f>
        <v>10.5</v>
      </c>
      <c r="S16" s="176">
        <f>D37</f>
        <v>10.5</v>
      </c>
      <c r="T16" s="176">
        <f>D45</f>
        <v>10.5</v>
      </c>
      <c r="U16" s="177">
        <f>D55</f>
        <v>10.5</v>
      </c>
    </row>
    <row r="17" spans="2:21" x14ac:dyDescent="0.25">
      <c r="B17" s="85" t="s">
        <v>13</v>
      </c>
      <c r="C17" s="113">
        <f>E81+C71</f>
        <v>13.25</v>
      </c>
      <c r="D17" s="66">
        <f>E83+C73</f>
        <v>15.416666666666666</v>
      </c>
      <c r="E17" s="114">
        <f t="shared" si="5"/>
        <v>2.1666666666666661</v>
      </c>
      <c r="F17" s="64"/>
      <c r="G17" s="16" t="s">
        <v>13</v>
      </c>
      <c r="H17" s="1">
        <f>E84+C74</f>
        <v>16.5</v>
      </c>
      <c r="I17" s="1">
        <f>E86+C75</f>
        <v>18.583333333333332</v>
      </c>
      <c r="J17" s="2">
        <f t="shared" si="4"/>
        <v>2.0833333333333321</v>
      </c>
      <c r="K17" s="49"/>
      <c r="L17" s="152">
        <f t="shared" si="2"/>
        <v>4.2499999999999982</v>
      </c>
      <c r="N17" s="184" t="s">
        <v>34</v>
      </c>
      <c r="O17" s="181">
        <f t="shared" ref="O17:O25" si="6">D5</f>
        <v>10.5</v>
      </c>
      <c r="P17" s="70">
        <f t="shared" ref="P17:P25" si="7">D14</f>
        <v>9.75</v>
      </c>
      <c r="Q17" s="70">
        <f t="shared" ref="Q17:Q25" si="8">D23</f>
        <v>10.75</v>
      </c>
      <c r="R17" s="70">
        <f t="shared" ref="R17:R23" si="9">D30</f>
        <v>10.75</v>
      </c>
      <c r="S17" s="70">
        <f t="shared" ref="S17:S23" si="10">D38</f>
        <v>10.75</v>
      </c>
      <c r="T17" s="70">
        <f t="shared" ref="T17:T25" si="11">D46</f>
        <v>9.75</v>
      </c>
      <c r="U17" s="71">
        <f>D56</f>
        <v>17.166666666666668</v>
      </c>
    </row>
    <row r="18" spans="2:21" x14ac:dyDescent="0.25">
      <c r="B18" s="82" t="s">
        <v>20</v>
      </c>
      <c r="C18" s="113">
        <f>E82+C78</f>
        <v>14.833333333333334</v>
      </c>
      <c r="D18" s="66">
        <f>E85+C73</f>
        <v>17.416666666666668</v>
      </c>
      <c r="E18" s="114">
        <f t="shared" si="5"/>
        <v>2.5833333333333339</v>
      </c>
      <c r="F18" s="64"/>
      <c r="G18" s="23" t="s">
        <v>20</v>
      </c>
      <c r="H18" s="1">
        <f>E86+C75</f>
        <v>18.583333333333332</v>
      </c>
      <c r="I18" s="1">
        <f>E89</f>
        <v>21</v>
      </c>
      <c r="J18" s="2">
        <f t="shared" si="4"/>
        <v>2.4166666666666679</v>
      </c>
      <c r="K18" s="49"/>
      <c r="L18" s="152">
        <f t="shared" si="2"/>
        <v>5.0000000000000018</v>
      </c>
      <c r="N18" s="184" t="s">
        <v>35</v>
      </c>
      <c r="O18" s="181">
        <f t="shared" si="6"/>
        <v>10.75</v>
      </c>
      <c r="P18" s="70">
        <f t="shared" si="7"/>
        <v>10.75</v>
      </c>
      <c r="Q18" s="70">
        <f t="shared" si="8"/>
        <v>12.333333333333334</v>
      </c>
      <c r="R18" s="70">
        <f t="shared" si="9"/>
        <v>11.083333333333334</v>
      </c>
      <c r="S18" s="70">
        <f t="shared" si="10"/>
        <v>11.083333333333334</v>
      </c>
      <c r="T18" s="70">
        <f t="shared" si="11"/>
        <v>10.166666666666666</v>
      </c>
      <c r="U18" s="71">
        <f>D57</f>
        <v>10.75</v>
      </c>
    </row>
    <row r="19" spans="2:21" x14ac:dyDescent="0.25">
      <c r="B19" s="86" t="s">
        <v>21</v>
      </c>
      <c r="C19" s="113">
        <f>E83+C72</f>
        <v>15.333333333333334</v>
      </c>
      <c r="D19" s="66">
        <f>E84+C72</f>
        <v>16.333333333333332</v>
      </c>
      <c r="E19" s="114">
        <f t="shared" si="5"/>
        <v>0.99999999999999822</v>
      </c>
      <c r="F19" s="64"/>
      <c r="G19" s="25" t="s">
        <v>21</v>
      </c>
      <c r="H19" s="1">
        <f>E85+C72</f>
        <v>17.333333333333332</v>
      </c>
      <c r="I19" s="1">
        <f>E86+C72</f>
        <v>18.333333333333332</v>
      </c>
      <c r="J19" s="2">
        <f t="shared" si="4"/>
        <v>1</v>
      </c>
      <c r="K19" s="49"/>
      <c r="L19" s="152">
        <f t="shared" si="2"/>
        <v>1.9999999999999982</v>
      </c>
      <c r="N19" s="184" t="s">
        <v>36</v>
      </c>
      <c r="O19" s="181">
        <f t="shared" si="6"/>
        <v>11.083333333333334</v>
      </c>
      <c r="P19" s="70">
        <f t="shared" si="7"/>
        <v>11.083333333333334</v>
      </c>
      <c r="Q19" s="70">
        <f t="shared" si="8"/>
        <v>15.666666666666666</v>
      </c>
      <c r="R19" s="70">
        <f t="shared" si="9"/>
        <v>15.25</v>
      </c>
      <c r="S19" s="70">
        <f t="shared" si="10"/>
        <v>15.25</v>
      </c>
      <c r="T19" s="70">
        <f t="shared" si="11"/>
        <v>15</v>
      </c>
      <c r="U19" s="71">
        <f>D58</f>
        <v>11.083333333333334</v>
      </c>
    </row>
    <row r="20" spans="2:21" x14ac:dyDescent="0.25">
      <c r="B20" s="82" t="s">
        <v>20</v>
      </c>
      <c r="C20" s="118">
        <f>E84+C77</f>
        <v>16.75</v>
      </c>
      <c r="D20" s="67">
        <f>E87+C72</f>
        <v>19.333333333333332</v>
      </c>
      <c r="E20" s="114">
        <f t="shared" si="5"/>
        <v>2.5833333333333321</v>
      </c>
      <c r="F20" s="64"/>
      <c r="G20" s="26" t="s">
        <v>20</v>
      </c>
      <c r="H20" s="6">
        <f>E88+C72</f>
        <v>20.333333333333332</v>
      </c>
      <c r="I20" s="6">
        <f>E90+C77</f>
        <v>22.75</v>
      </c>
      <c r="J20" s="7">
        <f t="shared" si="4"/>
        <v>2.4166666666666679</v>
      </c>
      <c r="K20" s="49"/>
      <c r="L20" s="152">
        <f t="shared" si="2"/>
        <v>5</v>
      </c>
      <c r="N20" s="184" t="s">
        <v>37</v>
      </c>
      <c r="O20" s="181">
        <f t="shared" si="6"/>
        <v>15.25</v>
      </c>
      <c r="P20" s="70">
        <f t="shared" si="7"/>
        <v>15.416666666666666</v>
      </c>
      <c r="Q20" s="70">
        <f t="shared" si="8"/>
        <v>17.416666666666668</v>
      </c>
      <c r="R20" s="70">
        <f t="shared" si="9"/>
        <v>16.916666666666668</v>
      </c>
      <c r="S20" s="70">
        <f t="shared" si="10"/>
        <v>12.333333333333334</v>
      </c>
      <c r="T20" s="70">
        <f t="shared" si="11"/>
        <v>15.666666666666666</v>
      </c>
      <c r="U20" s="71">
        <f>D59</f>
        <v>15.5</v>
      </c>
    </row>
    <row r="21" spans="2:21" ht="15.75" thickBot="1" x14ac:dyDescent="0.3">
      <c r="B21" s="87" t="s">
        <v>22</v>
      </c>
      <c r="C21" s="119">
        <f>E85+C70</f>
        <v>17.166666666666668</v>
      </c>
      <c r="D21" s="120">
        <f>E92+C74</f>
        <v>24.5</v>
      </c>
      <c r="E21" s="121">
        <f t="shared" si="5"/>
        <v>7.3333333333333321</v>
      </c>
      <c r="F21" s="65"/>
      <c r="G21" s="137" t="s">
        <v>22</v>
      </c>
      <c r="H21" s="138">
        <f>E74+C72</f>
        <v>6.333333333333333</v>
      </c>
      <c r="I21" s="138">
        <f>E78+C78</f>
        <v>10.833333333333334</v>
      </c>
      <c r="J21" s="139">
        <f>I21-H21</f>
        <v>4.5000000000000009</v>
      </c>
      <c r="K21" s="49"/>
      <c r="L21" s="153">
        <f>J21+E21</f>
        <v>11.833333333333332</v>
      </c>
      <c r="N21" s="184" t="s">
        <v>38</v>
      </c>
      <c r="O21" s="181">
        <f t="shared" si="6"/>
        <v>15.25</v>
      </c>
      <c r="P21" s="70">
        <f t="shared" si="7"/>
        <v>17.416666666666668</v>
      </c>
      <c r="Q21" s="70">
        <f t="shared" si="8"/>
        <v>16.333333333333332</v>
      </c>
      <c r="R21" s="70">
        <f t="shared" si="9"/>
        <v>17.416666666666668</v>
      </c>
      <c r="S21" s="70">
        <f t="shared" si="10"/>
        <v>16.916666666666668</v>
      </c>
      <c r="T21" s="70">
        <f t="shared" si="11"/>
        <v>11.083333333333334</v>
      </c>
      <c r="U21" s="71">
        <f>D60</f>
        <v>17.416666666666668</v>
      </c>
    </row>
    <row r="22" spans="2:21" ht="15" customHeight="1" x14ac:dyDescent="0.25">
      <c r="B22" s="84" t="s">
        <v>14</v>
      </c>
      <c r="C22" s="111">
        <f>E76</f>
        <v>8</v>
      </c>
      <c r="D22" s="111">
        <f>E78+C74</f>
        <v>10.5</v>
      </c>
      <c r="E22" s="112">
        <f t="shared" ref="E22:E28" si="12">D22-C22</f>
        <v>2.5</v>
      </c>
      <c r="F22" s="57" t="s">
        <v>8</v>
      </c>
      <c r="G22" s="134" t="s">
        <v>14</v>
      </c>
      <c r="H22" s="135">
        <f>E79+C77</f>
        <v>11.75</v>
      </c>
      <c r="I22" s="135">
        <f>E82+C70</f>
        <v>14.166666666666666</v>
      </c>
      <c r="J22" s="136">
        <f>I22-H22</f>
        <v>2.4166666666666661</v>
      </c>
      <c r="K22" s="49"/>
      <c r="L22" s="162">
        <f>J22+E22</f>
        <v>4.9166666666666661</v>
      </c>
      <c r="N22" s="184" t="s">
        <v>39</v>
      </c>
      <c r="O22" s="181">
        <f t="shared" si="6"/>
        <v>17.5</v>
      </c>
      <c r="P22" s="70">
        <f t="shared" si="7"/>
        <v>16.333333333333332</v>
      </c>
      <c r="Q22" s="70">
        <f t="shared" si="8"/>
        <v>21.916666666666668</v>
      </c>
      <c r="R22" s="70">
        <f t="shared" si="9"/>
        <v>17.25</v>
      </c>
      <c r="S22" s="70">
        <f t="shared" si="10"/>
        <v>17.416666666666668</v>
      </c>
      <c r="T22" s="70">
        <f t="shared" si="11"/>
        <v>17.416666666666668</v>
      </c>
      <c r="U22" s="71">
        <f>D61</f>
        <v>16.333333333333332</v>
      </c>
    </row>
    <row r="23" spans="2:21" ht="15" customHeight="1" x14ac:dyDescent="0.25">
      <c r="B23" s="77" t="s">
        <v>15</v>
      </c>
      <c r="C23" s="66">
        <f>E77</f>
        <v>9</v>
      </c>
      <c r="D23" s="66">
        <f>E78+C77</f>
        <v>10.75</v>
      </c>
      <c r="E23" s="114">
        <f t="shared" si="12"/>
        <v>1.75</v>
      </c>
      <c r="F23" s="58"/>
      <c r="G23" s="18" t="s">
        <v>15</v>
      </c>
      <c r="H23" s="1">
        <f>E79+C77</f>
        <v>11.75</v>
      </c>
      <c r="I23" s="1">
        <f>E81+C75</f>
        <v>13.583333333333334</v>
      </c>
      <c r="J23" s="2">
        <f>I23-H23</f>
        <v>1.8333333333333339</v>
      </c>
      <c r="K23" s="49"/>
      <c r="L23" s="157">
        <f>J23+E23</f>
        <v>3.5833333333333339</v>
      </c>
      <c r="N23" s="184" t="s">
        <v>40</v>
      </c>
      <c r="O23" s="181">
        <f t="shared" si="6"/>
        <v>17.416666666666668</v>
      </c>
      <c r="P23" s="70">
        <f t="shared" si="7"/>
        <v>19.333333333333332</v>
      </c>
      <c r="Q23" s="70">
        <f>0</f>
        <v>0</v>
      </c>
      <c r="R23" s="70">
        <f t="shared" si="9"/>
        <v>19.333333333333332</v>
      </c>
      <c r="S23" s="70">
        <f t="shared" si="10"/>
        <v>16.333333333333332</v>
      </c>
      <c r="T23" s="70">
        <f t="shared" si="11"/>
        <v>16.5</v>
      </c>
      <c r="U23" s="71">
        <f>D62</f>
        <v>19.333333333333332</v>
      </c>
    </row>
    <row r="24" spans="2:21" x14ac:dyDescent="0.25">
      <c r="B24" s="81" t="s">
        <v>19</v>
      </c>
      <c r="C24" s="66">
        <f>E77+C74</f>
        <v>9.5</v>
      </c>
      <c r="D24" s="66">
        <f>E80+C72</f>
        <v>12.333333333333334</v>
      </c>
      <c r="E24" s="114">
        <f t="shared" si="12"/>
        <v>2.8333333333333339</v>
      </c>
      <c r="F24" s="58"/>
      <c r="G24" s="22" t="s">
        <v>19</v>
      </c>
      <c r="H24" s="1">
        <f>E81+C72</f>
        <v>13.333333333333334</v>
      </c>
      <c r="I24" s="1">
        <f>E84</f>
        <v>16</v>
      </c>
      <c r="J24" s="2">
        <f>I24-H24</f>
        <v>2.6666666666666661</v>
      </c>
      <c r="K24" s="49"/>
      <c r="L24" s="157">
        <f>J24+E24</f>
        <v>5.5</v>
      </c>
      <c r="N24" s="184" t="s">
        <v>41</v>
      </c>
      <c r="O24" s="181">
        <f t="shared" si="6"/>
        <v>16.333333333333332</v>
      </c>
      <c r="P24" s="70">
        <f t="shared" si="7"/>
        <v>24.5</v>
      </c>
      <c r="Q24" s="70">
        <f>0</f>
        <v>0</v>
      </c>
      <c r="R24" s="70">
        <f>0</f>
        <v>0</v>
      </c>
      <c r="S24" s="70">
        <f>0</f>
        <v>0</v>
      </c>
      <c r="T24" s="70">
        <f t="shared" si="11"/>
        <v>16.333333333333332</v>
      </c>
      <c r="U24" s="71">
        <f>D63</f>
        <v>21</v>
      </c>
    </row>
    <row r="25" spans="2:21" ht="15.75" thickBot="1" x14ac:dyDescent="0.3">
      <c r="B25" s="89" t="s">
        <v>23</v>
      </c>
      <c r="C25" s="66">
        <f>E82+C72</f>
        <v>14.333333333333334</v>
      </c>
      <c r="D25" s="66">
        <f>E83+C76</f>
        <v>15.666666666666666</v>
      </c>
      <c r="E25" s="114">
        <f t="shared" si="12"/>
        <v>1.3333333333333321</v>
      </c>
      <c r="F25" s="58"/>
      <c r="G25" s="27" t="s">
        <v>23</v>
      </c>
      <c r="H25" s="1">
        <f>E85+C70</f>
        <v>17.166666666666668</v>
      </c>
      <c r="I25" s="1">
        <f>E86+C74</f>
        <v>18.5</v>
      </c>
      <c r="J25" s="2">
        <f>I25-H25</f>
        <v>1.3333333333333321</v>
      </c>
      <c r="K25" s="49"/>
      <c r="L25" s="157">
        <f>J25+E25</f>
        <v>2.6666666666666643</v>
      </c>
      <c r="N25" s="185" t="s">
        <v>42</v>
      </c>
      <c r="O25" s="182">
        <f>0</f>
        <v>0</v>
      </c>
      <c r="P25" s="72">
        <f>0</f>
        <v>0</v>
      </c>
      <c r="Q25" s="72">
        <f>0</f>
        <v>0</v>
      </c>
      <c r="R25" s="72">
        <f>0</f>
        <v>0</v>
      </c>
      <c r="S25" s="72">
        <f>0</f>
        <v>0</v>
      </c>
      <c r="T25" s="72">
        <f t="shared" si="11"/>
        <v>24.5</v>
      </c>
      <c r="U25" s="73">
        <f>D67</f>
        <v>0</v>
      </c>
    </row>
    <row r="26" spans="2:21" ht="15.75" thickBot="1" x14ac:dyDescent="0.3">
      <c r="B26" s="82" t="s">
        <v>20</v>
      </c>
      <c r="C26" s="66">
        <f>E82+C78</f>
        <v>14.833333333333334</v>
      </c>
      <c r="D26" s="66">
        <f>E85+C73</f>
        <v>17.416666666666668</v>
      </c>
      <c r="E26" s="114">
        <f t="shared" si="12"/>
        <v>2.5833333333333339</v>
      </c>
      <c r="F26" s="58"/>
      <c r="G26" s="23" t="s">
        <v>20</v>
      </c>
      <c r="H26" s="1">
        <f>E86+C75</f>
        <v>18.583333333333332</v>
      </c>
      <c r="I26" s="1">
        <f>E89</f>
        <v>21</v>
      </c>
      <c r="J26" s="2">
        <f>I26-H26</f>
        <v>2.4166666666666679</v>
      </c>
      <c r="K26" s="49"/>
      <c r="L26" s="157">
        <f>J26+E26</f>
        <v>5.0000000000000018</v>
      </c>
    </row>
    <row r="27" spans="2:21" ht="15.75" thickBot="1" x14ac:dyDescent="0.3">
      <c r="B27" s="83" t="s">
        <v>21</v>
      </c>
      <c r="C27" s="66">
        <f>E83+C72</f>
        <v>15.333333333333334</v>
      </c>
      <c r="D27" s="66">
        <f>E84+C72</f>
        <v>16.333333333333332</v>
      </c>
      <c r="E27" s="114">
        <f t="shared" si="12"/>
        <v>0.99999999999999822</v>
      </c>
      <c r="F27" s="58"/>
      <c r="G27" s="24" t="s">
        <v>21</v>
      </c>
      <c r="H27" s="6">
        <f>E85+C72</f>
        <v>17.333333333333332</v>
      </c>
      <c r="I27" s="6">
        <f>E86+C72</f>
        <v>18.333333333333332</v>
      </c>
      <c r="J27" s="7">
        <f>I27-H27</f>
        <v>1</v>
      </c>
      <c r="K27" s="49"/>
      <c r="L27" s="157">
        <f>J27+E27</f>
        <v>1.9999999999999982</v>
      </c>
      <c r="N27" s="189" t="s">
        <v>45</v>
      </c>
      <c r="O27" s="192" t="s">
        <v>6</v>
      </c>
      <c r="P27" s="193" t="s">
        <v>7</v>
      </c>
      <c r="Q27" s="193" t="s">
        <v>8</v>
      </c>
      <c r="R27" s="193" t="s">
        <v>9</v>
      </c>
      <c r="S27" s="193" t="s">
        <v>10</v>
      </c>
      <c r="T27" s="193" t="s">
        <v>11</v>
      </c>
      <c r="U27" s="194" t="s">
        <v>12</v>
      </c>
    </row>
    <row r="28" spans="2:21" ht="15.75" thickBot="1" x14ac:dyDescent="0.3">
      <c r="B28" s="90" t="s">
        <v>24</v>
      </c>
      <c r="C28" s="122">
        <f>E82+C76</f>
        <v>14.666666666666666</v>
      </c>
      <c r="D28" s="122">
        <f>E89+C79</f>
        <v>21.916666666666668</v>
      </c>
      <c r="E28" s="121">
        <f t="shared" si="12"/>
        <v>7.2500000000000018</v>
      </c>
      <c r="F28" s="58"/>
      <c r="G28" s="142" t="s">
        <v>24</v>
      </c>
      <c r="H28" s="138">
        <f>E71+C77</f>
        <v>3.75</v>
      </c>
      <c r="I28" s="138">
        <f>E76+C70</f>
        <v>8.1666666666666661</v>
      </c>
      <c r="J28" s="139">
        <f>I28-H28</f>
        <v>4.4166666666666661</v>
      </c>
      <c r="K28" s="49"/>
      <c r="L28" s="158">
        <f>J28+E28</f>
        <v>11.666666666666668</v>
      </c>
      <c r="N28" s="190" t="s">
        <v>33</v>
      </c>
      <c r="O28" s="195">
        <f>H4</f>
        <v>10.5</v>
      </c>
      <c r="P28" s="196">
        <f>H13</f>
        <v>11.75</v>
      </c>
      <c r="Q28" s="196">
        <f>H22</f>
        <v>11.75</v>
      </c>
      <c r="R28" s="196">
        <f>H29</f>
        <v>11.75</v>
      </c>
      <c r="S28" s="196">
        <f>H37</f>
        <v>11.75</v>
      </c>
      <c r="T28" s="196">
        <f>H45</f>
        <v>11.75</v>
      </c>
      <c r="U28" s="197">
        <f>H55</f>
        <v>11.75</v>
      </c>
    </row>
    <row r="29" spans="2:21" ht="15.75" customHeight="1" x14ac:dyDescent="0.25">
      <c r="B29" s="125" t="s">
        <v>14</v>
      </c>
      <c r="C29" s="111">
        <f>E76</f>
        <v>8</v>
      </c>
      <c r="D29" s="111">
        <f>E78+C74</f>
        <v>10.5</v>
      </c>
      <c r="E29" s="112">
        <f>D29-C29</f>
        <v>2.5</v>
      </c>
      <c r="F29" s="97" t="s">
        <v>9</v>
      </c>
      <c r="G29" s="134" t="s">
        <v>14</v>
      </c>
      <c r="H29" s="135">
        <f>E79+C77</f>
        <v>11.75</v>
      </c>
      <c r="I29" s="135">
        <f>E82+C70</f>
        <v>14.166666666666666</v>
      </c>
      <c r="J29" s="136">
        <f>I29-H29</f>
        <v>2.4166666666666661</v>
      </c>
      <c r="K29" s="49"/>
      <c r="L29" s="163">
        <f>J29+E29</f>
        <v>4.9166666666666661</v>
      </c>
      <c r="N29" s="190" t="s">
        <v>34</v>
      </c>
      <c r="O29" s="198">
        <f t="shared" ref="O29:O36" si="13">H5</f>
        <v>11.75</v>
      </c>
      <c r="P29" s="199">
        <f t="shared" ref="P29:P36" si="14">H14</f>
        <v>10.75</v>
      </c>
      <c r="Q29" s="199">
        <f t="shared" ref="Q29:Q34" si="15">H23</f>
        <v>11.75</v>
      </c>
      <c r="R29" s="199">
        <f t="shared" ref="R29:R35" si="16">H30</f>
        <v>11.75</v>
      </c>
      <c r="S29" s="199">
        <f t="shared" ref="S29:S35" si="17">H38</f>
        <v>11.75</v>
      </c>
      <c r="T29" s="199">
        <f t="shared" ref="T29:T37" si="18">H46</f>
        <v>10.75</v>
      </c>
      <c r="U29" s="200">
        <f t="shared" ref="U29:U37" si="19">H56</f>
        <v>13</v>
      </c>
    </row>
    <row r="30" spans="2:21" ht="15" customHeight="1" x14ac:dyDescent="0.25">
      <c r="B30" s="126" t="s">
        <v>15</v>
      </c>
      <c r="C30" s="66">
        <f>E77</f>
        <v>9</v>
      </c>
      <c r="D30" s="66">
        <f>E78+C77</f>
        <v>10.75</v>
      </c>
      <c r="E30" s="114">
        <f>D30-C30</f>
        <v>1.75</v>
      </c>
      <c r="F30" s="97"/>
      <c r="G30" s="18" t="s">
        <v>15</v>
      </c>
      <c r="H30" s="1">
        <f>E79+C77</f>
        <v>11.75</v>
      </c>
      <c r="I30" s="1">
        <f>E81+C75</f>
        <v>13.583333333333334</v>
      </c>
      <c r="J30" s="2">
        <f>I30-H30</f>
        <v>1.8333333333333339</v>
      </c>
      <c r="K30" s="49"/>
      <c r="L30" s="164">
        <f>J30+E30</f>
        <v>3.5833333333333339</v>
      </c>
      <c r="N30" s="190" t="s">
        <v>35</v>
      </c>
      <c r="O30" s="198">
        <f t="shared" si="13"/>
        <v>11.75</v>
      </c>
      <c r="P30" s="199">
        <f t="shared" si="14"/>
        <v>11.75</v>
      </c>
      <c r="Q30" s="199">
        <f t="shared" si="15"/>
        <v>13.333333333333334</v>
      </c>
      <c r="R30" s="199">
        <f t="shared" si="16"/>
        <v>12.083333333333334</v>
      </c>
      <c r="S30" s="199">
        <f t="shared" si="17"/>
        <v>12.083333333333334</v>
      </c>
      <c r="T30" s="199">
        <f t="shared" si="18"/>
        <v>11.25</v>
      </c>
      <c r="U30" s="200">
        <f t="shared" si="19"/>
        <v>11.75</v>
      </c>
    </row>
    <row r="31" spans="2:21" ht="15" customHeight="1" x14ac:dyDescent="0.25">
      <c r="B31" s="127" t="s">
        <v>16</v>
      </c>
      <c r="C31" s="66">
        <f>E77+C74</f>
        <v>9.5</v>
      </c>
      <c r="D31" s="66">
        <f>E79+C69</f>
        <v>11.083333333333334</v>
      </c>
      <c r="E31" s="114">
        <f>D31-C31</f>
        <v>1.5833333333333339</v>
      </c>
      <c r="F31" s="97"/>
      <c r="G31" s="19" t="s">
        <v>16</v>
      </c>
      <c r="H31" s="1">
        <f>E80+C69</f>
        <v>12.083333333333334</v>
      </c>
      <c r="I31" s="1">
        <f>E81+C76</f>
        <v>13.666666666666666</v>
      </c>
      <c r="J31" s="2">
        <f>I31-H31</f>
        <v>1.5833333333333321</v>
      </c>
      <c r="K31" s="49"/>
      <c r="L31" s="164">
        <f>J31+E31</f>
        <v>3.1666666666666661</v>
      </c>
      <c r="N31" s="190" t="s">
        <v>36</v>
      </c>
      <c r="O31" s="198">
        <f t="shared" si="13"/>
        <v>12.083333333333334</v>
      </c>
      <c r="P31" s="199">
        <f t="shared" si="14"/>
        <v>12.083333333333334</v>
      </c>
      <c r="Q31" s="199">
        <f t="shared" si="15"/>
        <v>17.166666666666668</v>
      </c>
      <c r="R31" s="199">
        <f t="shared" si="16"/>
        <v>16.416666666666668</v>
      </c>
      <c r="S31" s="199">
        <f t="shared" si="17"/>
        <v>16.5</v>
      </c>
      <c r="T31" s="199">
        <f t="shared" si="18"/>
        <v>16</v>
      </c>
      <c r="U31" s="200">
        <f t="shared" si="19"/>
        <v>12.083333333333334</v>
      </c>
    </row>
    <row r="32" spans="2:21" x14ac:dyDescent="0.25">
      <c r="B32" s="128" t="s">
        <v>17</v>
      </c>
      <c r="C32" s="66">
        <f>E77+C73</f>
        <v>9.4166666666666661</v>
      </c>
      <c r="D32" s="66">
        <f>E83+C71</f>
        <v>15.25</v>
      </c>
      <c r="E32" s="114">
        <f>D32-C32</f>
        <v>5.8333333333333339</v>
      </c>
      <c r="F32" s="97"/>
      <c r="G32" s="20" t="s">
        <v>17</v>
      </c>
      <c r="H32" s="1">
        <f>E84+C73</f>
        <v>16.416666666666668</v>
      </c>
      <c r="I32" s="1">
        <f>E87</f>
        <v>19</v>
      </c>
      <c r="J32" s="2">
        <f>I32-H32</f>
        <v>2.5833333333333321</v>
      </c>
      <c r="K32" s="49"/>
      <c r="L32" s="164">
        <f>J32+E32</f>
        <v>8.4166666666666661</v>
      </c>
      <c r="N32" s="190" t="s">
        <v>37</v>
      </c>
      <c r="O32" s="198">
        <f t="shared" si="13"/>
        <v>16.416666666666668</v>
      </c>
      <c r="P32" s="199">
        <f t="shared" si="14"/>
        <v>16.5</v>
      </c>
      <c r="Q32" s="199">
        <f t="shared" si="15"/>
        <v>18.583333333333332</v>
      </c>
      <c r="R32" s="199">
        <f t="shared" si="16"/>
        <v>17.916666666666668</v>
      </c>
      <c r="S32" s="199">
        <f t="shared" si="17"/>
        <v>13.333333333333334</v>
      </c>
      <c r="T32" s="199">
        <f t="shared" si="18"/>
        <v>17.166666666666668</v>
      </c>
      <c r="U32" s="200">
        <f t="shared" si="19"/>
        <v>11.416666666666666</v>
      </c>
    </row>
    <row r="33" spans="2:21" x14ac:dyDescent="0.25">
      <c r="B33" s="129" t="s">
        <v>13</v>
      </c>
      <c r="C33" s="66">
        <f>E82+C77</f>
        <v>14.75</v>
      </c>
      <c r="D33" s="66">
        <f>E84+C79</f>
        <v>16.916666666666668</v>
      </c>
      <c r="E33" s="114">
        <f>D33-C33</f>
        <v>2.1666666666666679</v>
      </c>
      <c r="F33" s="97"/>
      <c r="G33" s="16" t="s">
        <v>13</v>
      </c>
      <c r="H33" s="1">
        <f>E85+C79</f>
        <v>17.916666666666668</v>
      </c>
      <c r="I33" s="1">
        <f>E88</f>
        <v>20</v>
      </c>
      <c r="J33" s="2">
        <f>I33-H33</f>
        <v>2.0833333333333321</v>
      </c>
      <c r="K33" s="49"/>
      <c r="L33" s="164">
        <f>J33+E33</f>
        <v>4.25</v>
      </c>
      <c r="N33" s="190" t="s">
        <v>38</v>
      </c>
      <c r="O33" s="198">
        <f t="shared" si="13"/>
        <v>16.25</v>
      </c>
      <c r="P33" s="199">
        <f t="shared" si="14"/>
        <v>18.583333333333332</v>
      </c>
      <c r="Q33" s="199">
        <f t="shared" si="15"/>
        <v>17.333333333333332</v>
      </c>
      <c r="R33" s="199">
        <f t="shared" si="16"/>
        <v>18.583333333333332</v>
      </c>
      <c r="S33" s="199">
        <f t="shared" si="17"/>
        <v>17.916666666666668</v>
      </c>
      <c r="T33" s="199">
        <f t="shared" si="18"/>
        <v>12.083333333333334</v>
      </c>
      <c r="U33" s="200">
        <f t="shared" si="19"/>
        <v>18.583333333333332</v>
      </c>
    </row>
    <row r="34" spans="2:21" x14ac:dyDescent="0.25">
      <c r="B34" s="130" t="s">
        <v>20</v>
      </c>
      <c r="C34" s="66">
        <f>E82+C77</f>
        <v>14.75</v>
      </c>
      <c r="D34" s="66">
        <f>E85+C73</f>
        <v>17.416666666666668</v>
      </c>
      <c r="E34" s="114">
        <f>D34-C34</f>
        <v>2.6666666666666679</v>
      </c>
      <c r="F34" s="97"/>
      <c r="G34" s="23" t="s">
        <v>20</v>
      </c>
      <c r="H34" s="1">
        <f>E86+C75</f>
        <v>18.583333333333332</v>
      </c>
      <c r="I34" s="1">
        <f>E89</f>
        <v>21</v>
      </c>
      <c r="J34" s="2">
        <f>I34-H34</f>
        <v>2.4166666666666679</v>
      </c>
      <c r="K34" s="49"/>
      <c r="L34" s="164">
        <f>J34+E34</f>
        <v>5.0833333333333357</v>
      </c>
      <c r="N34" s="190" t="s">
        <v>39</v>
      </c>
      <c r="O34" s="198">
        <f t="shared" si="13"/>
        <v>18.5</v>
      </c>
      <c r="P34" s="199">
        <f t="shared" si="14"/>
        <v>17.333333333333332</v>
      </c>
      <c r="Q34" s="199">
        <f t="shared" si="15"/>
        <v>3.75</v>
      </c>
      <c r="R34" s="199">
        <f t="shared" si="16"/>
        <v>13.916666666666666</v>
      </c>
      <c r="S34" s="199">
        <f t="shared" si="17"/>
        <v>18.583333333333332</v>
      </c>
      <c r="T34" s="199">
        <f t="shared" si="18"/>
        <v>18.583333333333332</v>
      </c>
      <c r="U34" s="200">
        <f t="shared" si="19"/>
        <v>17.333333333333332</v>
      </c>
    </row>
    <row r="35" spans="2:21" x14ac:dyDescent="0.25">
      <c r="B35" s="131" t="s">
        <v>21</v>
      </c>
      <c r="C35" s="66">
        <f>E84+C71</f>
        <v>16.25</v>
      </c>
      <c r="D35" s="66">
        <f>E85+C71</f>
        <v>17.25</v>
      </c>
      <c r="E35" s="114">
        <f>D35-C35</f>
        <v>1</v>
      </c>
      <c r="F35" s="97"/>
      <c r="G35" s="25" t="s">
        <v>21</v>
      </c>
      <c r="H35" s="1">
        <f>E81+C79</f>
        <v>13.916666666666666</v>
      </c>
      <c r="I35" s="1">
        <f>E82+C79</f>
        <v>14.916666666666666</v>
      </c>
      <c r="J35" s="2">
        <f>I35-H35</f>
        <v>1</v>
      </c>
      <c r="K35" s="49"/>
      <c r="L35" s="164">
        <f>J35+E35</f>
        <v>2</v>
      </c>
      <c r="N35" s="190" t="s">
        <v>40</v>
      </c>
      <c r="O35" s="198">
        <f t="shared" si="13"/>
        <v>18.583333333333332</v>
      </c>
      <c r="P35" s="199">
        <f t="shared" si="14"/>
        <v>20.333333333333332</v>
      </c>
      <c r="Q35" s="199">
        <f>0</f>
        <v>0</v>
      </c>
      <c r="R35" s="199">
        <f t="shared" si="16"/>
        <v>20.333333333333332</v>
      </c>
      <c r="S35" s="199">
        <f t="shared" si="17"/>
        <v>17.333333333333332</v>
      </c>
      <c r="T35" s="199">
        <f t="shared" si="18"/>
        <v>17.5</v>
      </c>
      <c r="U35" s="200">
        <f t="shared" si="19"/>
        <v>20.333333333333332</v>
      </c>
    </row>
    <row r="36" spans="2:21" ht="15.75" thickBot="1" x14ac:dyDescent="0.3">
      <c r="B36" s="132" t="s">
        <v>20</v>
      </c>
      <c r="C36" s="116">
        <f>E84+C77</f>
        <v>16.75</v>
      </c>
      <c r="D36" s="116">
        <f>E87+C72</f>
        <v>19.333333333333332</v>
      </c>
      <c r="E36" s="117">
        <f>D36-C36</f>
        <v>2.5833333333333321</v>
      </c>
      <c r="F36" s="98"/>
      <c r="G36" s="141" t="s">
        <v>20</v>
      </c>
      <c r="H36" s="4">
        <f>E88+C72</f>
        <v>20.333333333333332</v>
      </c>
      <c r="I36" s="4">
        <f>E90+C77</f>
        <v>22.75</v>
      </c>
      <c r="J36" s="5">
        <f>I36-H36</f>
        <v>2.4166666666666679</v>
      </c>
      <c r="K36" s="49"/>
      <c r="L36" s="171">
        <f>J36+E36</f>
        <v>5</v>
      </c>
      <c r="N36" s="190" t="s">
        <v>41</v>
      </c>
      <c r="O36" s="198">
        <f t="shared" si="13"/>
        <v>17.333333333333332</v>
      </c>
      <c r="P36" s="199">
        <f t="shared" si="14"/>
        <v>6.333333333333333</v>
      </c>
      <c r="Q36" s="199">
        <f>0</f>
        <v>0</v>
      </c>
      <c r="R36" s="199">
        <f>0</f>
        <v>0</v>
      </c>
      <c r="S36" s="199">
        <f>0</f>
        <v>0</v>
      </c>
      <c r="T36" s="199">
        <f t="shared" si="18"/>
        <v>17.333333333333332</v>
      </c>
      <c r="U36" s="200">
        <f t="shared" si="19"/>
        <v>18.75</v>
      </c>
    </row>
    <row r="37" spans="2:21" ht="17.25" customHeight="1" thickBot="1" x14ac:dyDescent="0.3">
      <c r="B37" s="88" t="s">
        <v>14</v>
      </c>
      <c r="C37" s="110">
        <f>E76</f>
        <v>8</v>
      </c>
      <c r="D37" s="111">
        <f>E78+C74</f>
        <v>10.5</v>
      </c>
      <c r="E37" s="112">
        <f>D37-C37</f>
        <v>2.5</v>
      </c>
      <c r="F37" s="99" t="s">
        <v>10</v>
      </c>
      <c r="G37" s="134" t="s">
        <v>14</v>
      </c>
      <c r="H37" s="135">
        <f>E79+C77</f>
        <v>11.75</v>
      </c>
      <c r="I37" s="135">
        <f>E82+C70</f>
        <v>14.166666666666666</v>
      </c>
      <c r="J37" s="136">
        <f>I37-H37</f>
        <v>2.4166666666666661</v>
      </c>
      <c r="K37" s="49"/>
      <c r="L37" s="169">
        <f>J37+E37</f>
        <v>4.9166666666666661</v>
      </c>
      <c r="N37" s="191" t="s">
        <v>42</v>
      </c>
      <c r="O37" s="201">
        <f>0</f>
        <v>0</v>
      </c>
      <c r="P37" s="202">
        <f>0</f>
        <v>0</v>
      </c>
      <c r="Q37" s="202">
        <f>0</f>
        <v>0</v>
      </c>
      <c r="R37" s="202">
        <f>0</f>
        <v>0</v>
      </c>
      <c r="S37" s="202">
        <f>0</f>
        <v>0</v>
      </c>
      <c r="T37" s="202">
        <f t="shared" si="18"/>
        <v>6.333333333333333</v>
      </c>
      <c r="U37" s="203">
        <f t="shared" si="19"/>
        <v>0</v>
      </c>
    </row>
    <row r="38" spans="2:21" ht="15.75" thickBot="1" x14ac:dyDescent="0.3">
      <c r="B38" s="77" t="s">
        <v>15</v>
      </c>
      <c r="C38" s="113">
        <f>E77</f>
        <v>9</v>
      </c>
      <c r="D38" s="66">
        <f>E78+C77</f>
        <v>10.75</v>
      </c>
      <c r="E38" s="114">
        <f>D38-C38</f>
        <v>1.75</v>
      </c>
      <c r="F38" s="100"/>
      <c r="G38" s="18" t="s">
        <v>15</v>
      </c>
      <c r="H38" s="1">
        <f>E79+C77</f>
        <v>11.75</v>
      </c>
      <c r="I38" s="1">
        <f>E81+C75</f>
        <v>13.583333333333334</v>
      </c>
      <c r="J38" s="2">
        <f>I38-H38</f>
        <v>1.8333333333333339</v>
      </c>
      <c r="K38" s="49"/>
      <c r="L38" s="165">
        <f>J38+E38</f>
        <v>3.5833333333333339</v>
      </c>
    </row>
    <row r="39" spans="2:21" ht="15" customHeight="1" thickBot="1" x14ac:dyDescent="0.3">
      <c r="B39" s="78" t="s">
        <v>16</v>
      </c>
      <c r="C39" s="113">
        <f>E77+C74</f>
        <v>9.5</v>
      </c>
      <c r="D39" s="66">
        <f>E79+C69</f>
        <v>11.083333333333334</v>
      </c>
      <c r="E39" s="114">
        <f>D39-C39</f>
        <v>1.5833333333333339</v>
      </c>
      <c r="F39" s="100"/>
      <c r="G39" s="19" t="s">
        <v>16</v>
      </c>
      <c r="H39" s="1">
        <f>E80+C69</f>
        <v>12.083333333333334</v>
      </c>
      <c r="I39" s="1">
        <f>E81+C76</f>
        <v>13.666666666666666</v>
      </c>
      <c r="J39" s="2">
        <f>I39-H39</f>
        <v>1.5833333333333321</v>
      </c>
      <c r="K39" s="49"/>
      <c r="L39" s="165">
        <f>J39+E39</f>
        <v>3.1666666666666661</v>
      </c>
      <c r="N39" s="189" t="s">
        <v>46</v>
      </c>
      <c r="O39" s="192" t="s">
        <v>6</v>
      </c>
      <c r="P39" s="193" t="s">
        <v>7</v>
      </c>
      <c r="Q39" s="193" t="s">
        <v>8</v>
      </c>
      <c r="R39" s="193" t="s">
        <v>9</v>
      </c>
      <c r="S39" s="193" t="s">
        <v>10</v>
      </c>
      <c r="T39" s="193" t="s">
        <v>11</v>
      </c>
      <c r="U39" s="194" t="s">
        <v>12</v>
      </c>
    </row>
    <row r="40" spans="2:21" x14ac:dyDescent="0.25">
      <c r="B40" s="79" t="s">
        <v>17</v>
      </c>
      <c r="C40" s="113">
        <f>E77+C73</f>
        <v>9.4166666666666661</v>
      </c>
      <c r="D40" s="66">
        <f>E83+C71</f>
        <v>15.25</v>
      </c>
      <c r="E40" s="114">
        <f>D40-C40</f>
        <v>5.8333333333333339</v>
      </c>
      <c r="F40" s="100"/>
      <c r="G40" s="20" t="s">
        <v>17</v>
      </c>
      <c r="H40" s="1">
        <f>E84+C74</f>
        <v>16.5</v>
      </c>
      <c r="I40" s="1">
        <f>E87+C69</f>
        <v>19.083333333333332</v>
      </c>
      <c r="J40" s="2">
        <f>I40-H40</f>
        <v>2.5833333333333321</v>
      </c>
      <c r="K40" s="49"/>
      <c r="L40" s="165">
        <f>J40+E40</f>
        <v>8.4166666666666661</v>
      </c>
      <c r="N40" s="190" t="s">
        <v>47</v>
      </c>
      <c r="O40" s="195">
        <f>I4</f>
        <v>12.583333333333334</v>
      </c>
      <c r="P40" s="196">
        <f>I13</f>
        <v>14.166666666666666</v>
      </c>
      <c r="Q40" s="196">
        <f>I22</f>
        <v>14.166666666666666</v>
      </c>
      <c r="R40" s="196">
        <f>I29</f>
        <v>14.166666666666666</v>
      </c>
      <c r="S40" s="196">
        <f>I37</f>
        <v>14.166666666666666</v>
      </c>
      <c r="T40" s="196">
        <f>I45</f>
        <v>14.166666666666666</v>
      </c>
      <c r="U40" s="197">
        <f>I55</f>
        <v>14.166666666666666</v>
      </c>
    </row>
    <row r="41" spans="2:21" x14ac:dyDescent="0.25">
      <c r="B41" s="81" t="s">
        <v>19</v>
      </c>
      <c r="C41" s="113">
        <f>C39</f>
        <v>9.5</v>
      </c>
      <c r="D41" s="66">
        <f>E80+C72</f>
        <v>12.333333333333334</v>
      </c>
      <c r="E41" s="114">
        <f>D41-C41</f>
        <v>2.8333333333333339</v>
      </c>
      <c r="F41" s="100"/>
      <c r="G41" s="22" t="s">
        <v>19</v>
      </c>
      <c r="H41" s="1">
        <f>E81+C72</f>
        <v>13.333333333333334</v>
      </c>
      <c r="I41" s="1">
        <f>E83+C79</f>
        <v>15.916666666666666</v>
      </c>
      <c r="J41" s="2">
        <f>I41-H41</f>
        <v>2.5833333333333321</v>
      </c>
      <c r="K41" s="49"/>
      <c r="L41" s="165">
        <f>J41+E41</f>
        <v>5.4166666666666661</v>
      </c>
      <c r="N41" s="190" t="s">
        <v>48</v>
      </c>
      <c r="O41" s="198">
        <f t="shared" ref="O41:O48" si="20">I5</f>
        <v>14.166666666666666</v>
      </c>
      <c r="P41" s="199">
        <f t="shared" ref="P41:P48" si="21">I14</f>
        <v>12.25</v>
      </c>
      <c r="Q41" s="199">
        <f t="shared" ref="Q41:Q46" si="22">I23</f>
        <v>13.583333333333334</v>
      </c>
      <c r="R41" s="199">
        <f t="shared" ref="R41:R47" si="23">I30</f>
        <v>13.583333333333334</v>
      </c>
      <c r="S41" s="199">
        <f t="shared" ref="S41:S47" si="24">I38</f>
        <v>13.583333333333334</v>
      </c>
      <c r="T41" s="199">
        <f t="shared" ref="T41:T49" si="25">I46</f>
        <v>12.25</v>
      </c>
      <c r="U41" s="200">
        <f t="shared" ref="U41:U48" si="26">I56</f>
        <v>14.333333333333334</v>
      </c>
    </row>
    <row r="42" spans="2:21" x14ac:dyDescent="0.25">
      <c r="B42" s="85" t="s">
        <v>13</v>
      </c>
      <c r="C42" s="113">
        <f>E82+C77</f>
        <v>14.75</v>
      </c>
      <c r="D42" s="66">
        <f>E84+C79</f>
        <v>16.916666666666668</v>
      </c>
      <c r="E42" s="114">
        <f>D42-C42</f>
        <v>2.1666666666666679</v>
      </c>
      <c r="F42" s="100"/>
      <c r="G42" s="16" t="s">
        <v>13</v>
      </c>
      <c r="H42" s="1">
        <f>E85+C79</f>
        <v>17.916666666666668</v>
      </c>
      <c r="I42" s="1">
        <f>E88</f>
        <v>20</v>
      </c>
      <c r="J42" s="2">
        <f>I42-H42</f>
        <v>2.0833333333333321</v>
      </c>
      <c r="K42" s="49"/>
      <c r="L42" s="165">
        <f>J42+E42</f>
        <v>4.25</v>
      </c>
      <c r="N42" s="190" t="s">
        <v>49</v>
      </c>
      <c r="O42" s="198">
        <f t="shared" si="20"/>
        <v>13.583333333333334</v>
      </c>
      <c r="P42" s="199">
        <f t="shared" si="21"/>
        <v>13.583333333333334</v>
      </c>
      <c r="Q42" s="199">
        <f t="shared" si="22"/>
        <v>16</v>
      </c>
      <c r="R42" s="199">
        <f t="shared" si="23"/>
        <v>13.666666666666666</v>
      </c>
      <c r="S42" s="199">
        <f t="shared" si="24"/>
        <v>13.666666666666666</v>
      </c>
      <c r="T42" s="199">
        <f t="shared" si="25"/>
        <v>13.333333333333334</v>
      </c>
      <c r="U42" s="200">
        <f t="shared" si="26"/>
        <v>13.583333333333334</v>
      </c>
    </row>
    <row r="43" spans="2:21" x14ac:dyDescent="0.25">
      <c r="B43" s="82" t="s">
        <v>20</v>
      </c>
      <c r="C43" s="113">
        <f>C78</f>
        <v>0.83333333333333337</v>
      </c>
      <c r="D43" s="66">
        <f>E85+C73</f>
        <v>17.416666666666668</v>
      </c>
      <c r="E43" s="114">
        <f>D43-C43</f>
        <v>16.583333333333336</v>
      </c>
      <c r="F43" s="100"/>
      <c r="G43" s="23" t="s">
        <v>20</v>
      </c>
      <c r="H43" s="1">
        <f>E86+C75</f>
        <v>18.583333333333332</v>
      </c>
      <c r="I43" s="1">
        <f>E89</f>
        <v>21</v>
      </c>
      <c r="J43" s="2">
        <f>I43-H43</f>
        <v>2.4166666666666679</v>
      </c>
      <c r="K43" s="49"/>
      <c r="L43" s="165">
        <f>J43+E43</f>
        <v>19.000000000000004</v>
      </c>
      <c r="N43" s="190" t="s">
        <v>50</v>
      </c>
      <c r="O43" s="198">
        <f t="shared" si="20"/>
        <v>13.666666666666666</v>
      </c>
      <c r="P43" s="199">
        <f t="shared" si="21"/>
        <v>13.666666666666666</v>
      </c>
      <c r="Q43" s="199">
        <f t="shared" si="22"/>
        <v>18.5</v>
      </c>
      <c r="R43" s="199">
        <f t="shared" si="23"/>
        <v>19</v>
      </c>
      <c r="S43" s="199">
        <f t="shared" si="24"/>
        <v>19.083333333333332</v>
      </c>
      <c r="T43" s="199">
        <f t="shared" si="25"/>
        <v>17.75</v>
      </c>
      <c r="U43" s="200">
        <f t="shared" si="26"/>
        <v>13.666666666666666</v>
      </c>
    </row>
    <row r="44" spans="2:21" ht="15.75" thickBot="1" x14ac:dyDescent="0.3">
      <c r="B44" s="83" t="s">
        <v>21</v>
      </c>
      <c r="C44" s="115">
        <f>E83+C72</f>
        <v>15.333333333333334</v>
      </c>
      <c r="D44" s="116">
        <f>E84+C72</f>
        <v>16.333333333333332</v>
      </c>
      <c r="E44" s="117">
        <f>D44-C44</f>
        <v>0.99999999999999822</v>
      </c>
      <c r="F44" s="101"/>
      <c r="G44" s="140" t="s">
        <v>21</v>
      </c>
      <c r="H44" s="4">
        <f>E85+C72</f>
        <v>17.333333333333332</v>
      </c>
      <c r="I44" s="4">
        <f>E86+C72</f>
        <v>18.333333333333332</v>
      </c>
      <c r="J44" s="5">
        <f>I44-H44</f>
        <v>1</v>
      </c>
      <c r="K44" s="49"/>
      <c r="L44" s="170">
        <f>J44+E44</f>
        <v>1.9999999999999982</v>
      </c>
      <c r="N44" s="190" t="s">
        <v>51</v>
      </c>
      <c r="O44" s="198">
        <f t="shared" si="20"/>
        <v>19</v>
      </c>
      <c r="P44" s="199">
        <f t="shared" si="21"/>
        <v>18.583333333333332</v>
      </c>
      <c r="Q44" s="199">
        <f t="shared" si="22"/>
        <v>21</v>
      </c>
      <c r="R44" s="199">
        <f t="shared" si="23"/>
        <v>20</v>
      </c>
      <c r="S44" s="199">
        <f t="shared" si="24"/>
        <v>15.916666666666666</v>
      </c>
      <c r="T44" s="199">
        <f t="shared" si="25"/>
        <v>18.5</v>
      </c>
      <c r="U44" s="200">
        <f t="shared" si="26"/>
        <v>12.916666666666666</v>
      </c>
    </row>
    <row r="45" spans="2:21" ht="16.5" customHeight="1" x14ac:dyDescent="0.25">
      <c r="B45" s="84" t="s">
        <v>14</v>
      </c>
      <c r="C45" s="110">
        <f>E76</f>
        <v>8</v>
      </c>
      <c r="D45" s="111">
        <f>E78+C74</f>
        <v>10.5</v>
      </c>
      <c r="E45" s="112">
        <f t="shared" ref="E45:E54" si="27">D45-C45</f>
        <v>2.5</v>
      </c>
      <c r="F45" s="102" t="s">
        <v>11</v>
      </c>
      <c r="G45" s="134" t="s">
        <v>14</v>
      </c>
      <c r="H45" s="135">
        <f>E79+C77</f>
        <v>11.75</v>
      </c>
      <c r="I45" s="135">
        <f>E82+C70</f>
        <v>14.166666666666666</v>
      </c>
      <c r="J45" s="136">
        <f t="shared" ref="J45:J53" si="28">I45-H45</f>
        <v>2.4166666666666661</v>
      </c>
      <c r="K45" s="49"/>
      <c r="L45" s="154">
        <f>J45+E45</f>
        <v>4.9166666666666661</v>
      </c>
      <c r="N45" s="190" t="s">
        <v>52</v>
      </c>
      <c r="O45" s="198">
        <f t="shared" si="20"/>
        <v>17.75</v>
      </c>
      <c r="P45" s="199">
        <f t="shared" si="21"/>
        <v>21</v>
      </c>
      <c r="Q45" s="199">
        <f t="shared" si="22"/>
        <v>18.333333333333332</v>
      </c>
      <c r="R45" s="199">
        <f t="shared" si="23"/>
        <v>21</v>
      </c>
      <c r="S45" s="199">
        <f t="shared" si="24"/>
        <v>20</v>
      </c>
      <c r="T45" s="199">
        <f t="shared" si="25"/>
        <v>13.666666666666666</v>
      </c>
      <c r="U45" s="200">
        <f t="shared" si="26"/>
        <v>21</v>
      </c>
    </row>
    <row r="46" spans="2:21" x14ac:dyDescent="0.25">
      <c r="B46" s="80" t="s">
        <v>18</v>
      </c>
      <c r="C46" s="113">
        <f>E76+C73</f>
        <v>8.4166666666666661</v>
      </c>
      <c r="D46" s="66">
        <f>E77+C77</f>
        <v>9.75</v>
      </c>
      <c r="E46" s="114">
        <f t="shared" si="27"/>
        <v>1.3333333333333339</v>
      </c>
      <c r="F46" s="103"/>
      <c r="G46" s="21" t="s">
        <v>18</v>
      </c>
      <c r="H46" s="1">
        <f>E78+C77</f>
        <v>10.75</v>
      </c>
      <c r="I46" s="1">
        <f>E80+C71</f>
        <v>12.25</v>
      </c>
      <c r="J46" s="2">
        <f t="shared" si="28"/>
        <v>1.5</v>
      </c>
      <c r="K46" s="49"/>
      <c r="L46" s="155">
        <f>J46+E46</f>
        <v>2.8333333333333339</v>
      </c>
      <c r="N46" s="190" t="s">
        <v>53</v>
      </c>
      <c r="O46" s="198">
        <f t="shared" si="20"/>
        <v>21.166666666666668</v>
      </c>
      <c r="P46" s="199">
        <f t="shared" si="21"/>
        <v>18.333333333333332</v>
      </c>
      <c r="Q46" s="199">
        <f t="shared" si="22"/>
        <v>8.1666666666666661</v>
      </c>
      <c r="R46" s="199">
        <f t="shared" si="23"/>
        <v>14.916666666666666</v>
      </c>
      <c r="S46" s="199">
        <f t="shared" si="24"/>
        <v>21</v>
      </c>
      <c r="T46" s="199">
        <f t="shared" si="25"/>
        <v>21</v>
      </c>
      <c r="U46" s="200">
        <f t="shared" si="26"/>
        <v>18.333333333333332</v>
      </c>
    </row>
    <row r="47" spans="2:21" ht="15" customHeight="1" x14ac:dyDescent="0.25">
      <c r="B47" s="85" t="s">
        <v>13</v>
      </c>
      <c r="C47" s="113">
        <f>E76</f>
        <v>8</v>
      </c>
      <c r="D47" s="66">
        <f>E78+C70</f>
        <v>10.166666666666666</v>
      </c>
      <c r="E47" s="114">
        <f t="shared" si="27"/>
        <v>2.1666666666666661</v>
      </c>
      <c r="F47" s="103"/>
      <c r="G47" s="16" t="s">
        <v>13</v>
      </c>
      <c r="H47" s="1">
        <f>E79+C71</f>
        <v>11.25</v>
      </c>
      <c r="I47" s="1">
        <f>E81+C72</f>
        <v>13.333333333333334</v>
      </c>
      <c r="J47" s="2">
        <f t="shared" si="28"/>
        <v>2.0833333333333339</v>
      </c>
      <c r="K47" s="49"/>
      <c r="L47" s="155">
        <f>J47+E47</f>
        <v>4.25</v>
      </c>
      <c r="N47" s="190" t="s">
        <v>54</v>
      </c>
      <c r="O47" s="198">
        <f t="shared" si="20"/>
        <v>21</v>
      </c>
      <c r="P47" s="199">
        <f t="shared" si="21"/>
        <v>22.75</v>
      </c>
      <c r="Q47" s="199">
        <f>0</f>
        <v>0</v>
      </c>
      <c r="R47" s="199">
        <f t="shared" si="23"/>
        <v>22.75</v>
      </c>
      <c r="S47" s="199">
        <f t="shared" si="24"/>
        <v>18.333333333333332</v>
      </c>
      <c r="T47" s="199">
        <f t="shared" si="25"/>
        <v>19.333333333333332</v>
      </c>
      <c r="U47" s="200">
        <f t="shared" si="26"/>
        <v>22.75</v>
      </c>
    </row>
    <row r="48" spans="2:21" x14ac:dyDescent="0.25">
      <c r="B48" s="91" t="s">
        <v>25</v>
      </c>
      <c r="C48" s="113">
        <f>E81+C71</f>
        <v>13.25</v>
      </c>
      <c r="D48" s="66">
        <f>E83</f>
        <v>15</v>
      </c>
      <c r="E48" s="114">
        <f t="shared" si="27"/>
        <v>1.75</v>
      </c>
      <c r="F48" s="103"/>
      <c r="G48" s="28" t="s">
        <v>25</v>
      </c>
      <c r="H48" s="1">
        <f>E84</f>
        <v>16</v>
      </c>
      <c r="I48" s="1">
        <f>E85+C77</f>
        <v>17.75</v>
      </c>
      <c r="J48" s="2">
        <f t="shared" si="28"/>
        <v>1.75</v>
      </c>
      <c r="K48" s="49"/>
      <c r="L48" s="155">
        <f>J48+E48</f>
        <v>3.5</v>
      </c>
      <c r="N48" s="190" t="s">
        <v>55</v>
      </c>
      <c r="O48" s="198">
        <f t="shared" si="20"/>
        <v>18.333333333333332</v>
      </c>
      <c r="P48" s="199">
        <f t="shared" si="21"/>
        <v>10.833333333333334</v>
      </c>
      <c r="Q48" s="199">
        <f>0</f>
        <v>0</v>
      </c>
      <c r="R48" s="199">
        <f>0</f>
        <v>0</v>
      </c>
      <c r="S48" s="199">
        <f>0</f>
        <v>0</v>
      </c>
      <c r="T48" s="199">
        <f t="shared" si="25"/>
        <v>18.333333333333332</v>
      </c>
      <c r="U48" s="200">
        <f t="shared" si="26"/>
        <v>23.166666666666668</v>
      </c>
    </row>
    <row r="49" spans="2:25" ht="15.75" thickBot="1" x14ac:dyDescent="0.3">
      <c r="B49" s="89" t="s">
        <v>23</v>
      </c>
      <c r="C49" s="113">
        <f>E82+C72</f>
        <v>14.333333333333334</v>
      </c>
      <c r="D49" s="66">
        <f>E83+C76</f>
        <v>15.666666666666666</v>
      </c>
      <c r="E49" s="114">
        <f t="shared" si="27"/>
        <v>1.3333333333333321</v>
      </c>
      <c r="F49" s="103"/>
      <c r="G49" s="27" t="s">
        <v>23</v>
      </c>
      <c r="H49" s="1">
        <f>E85+C70</f>
        <v>17.166666666666668</v>
      </c>
      <c r="I49" s="1">
        <f>E86+C74</f>
        <v>18.5</v>
      </c>
      <c r="J49" s="2">
        <f>I49-H49</f>
        <v>1.3333333333333321</v>
      </c>
      <c r="K49" s="49"/>
      <c r="L49" s="155">
        <f>J49+E49</f>
        <v>2.6666666666666643</v>
      </c>
      <c r="N49" s="191" t="s">
        <v>56</v>
      </c>
      <c r="O49" s="201">
        <f>0</f>
        <v>0</v>
      </c>
      <c r="P49" s="202">
        <f>0</f>
        <v>0</v>
      </c>
      <c r="Q49" s="202">
        <f>0</f>
        <v>0</v>
      </c>
      <c r="R49" s="202">
        <f>0</f>
        <v>0</v>
      </c>
      <c r="S49" s="202">
        <f>0</f>
        <v>0</v>
      </c>
      <c r="T49" s="202">
        <f t="shared" si="25"/>
        <v>10.833333333333334</v>
      </c>
      <c r="U49" s="203">
        <f>0</f>
        <v>0</v>
      </c>
    </row>
    <row r="50" spans="2:25" x14ac:dyDescent="0.25">
      <c r="B50" s="78" t="s">
        <v>16</v>
      </c>
      <c r="C50" s="113">
        <f>E77+C74</f>
        <v>9.5</v>
      </c>
      <c r="D50" s="66">
        <f>E79+C69</f>
        <v>11.083333333333334</v>
      </c>
      <c r="E50" s="114">
        <f t="shared" si="27"/>
        <v>1.5833333333333339</v>
      </c>
      <c r="F50" s="103"/>
      <c r="G50" s="19" t="s">
        <v>16</v>
      </c>
      <c r="H50" s="1">
        <f>E80+C69</f>
        <v>12.083333333333334</v>
      </c>
      <c r="I50" s="1">
        <f>E81+C76</f>
        <v>13.666666666666666</v>
      </c>
      <c r="J50" s="2">
        <f t="shared" si="28"/>
        <v>1.5833333333333321</v>
      </c>
      <c r="K50" s="49"/>
      <c r="L50" s="155">
        <f>J50+E50</f>
        <v>3.1666666666666661</v>
      </c>
    </row>
    <row r="51" spans="2:25" x14ac:dyDescent="0.25">
      <c r="B51" s="82" t="s">
        <v>20</v>
      </c>
      <c r="C51" s="113">
        <f>E82+C78</f>
        <v>14.833333333333334</v>
      </c>
      <c r="D51" s="66">
        <f>E85+C73</f>
        <v>17.416666666666668</v>
      </c>
      <c r="E51" s="114">
        <f t="shared" si="27"/>
        <v>2.5833333333333339</v>
      </c>
      <c r="F51" s="103"/>
      <c r="G51" s="23" t="s">
        <v>20</v>
      </c>
      <c r="H51" s="1">
        <f>E86+C75</f>
        <v>18.583333333333332</v>
      </c>
      <c r="I51" s="1">
        <f>E89</f>
        <v>21</v>
      </c>
      <c r="J51" s="2">
        <f t="shared" si="28"/>
        <v>2.4166666666666679</v>
      </c>
      <c r="K51" s="49"/>
      <c r="L51" s="155">
        <f>J51+E51</f>
        <v>5.0000000000000018</v>
      </c>
    </row>
    <row r="52" spans="2:25" x14ac:dyDescent="0.25">
      <c r="B52" s="77" t="s">
        <v>15</v>
      </c>
      <c r="C52" s="113">
        <f>E82+C77</f>
        <v>14.75</v>
      </c>
      <c r="D52" s="66">
        <f>F80+C74</f>
        <v>16.5</v>
      </c>
      <c r="E52" s="114">
        <f t="shared" si="27"/>
        <v>1.75</v>
      </c>
      <c r="F52" s="103"/>
      <c r="G52" s="18" t="s">
        <v>15</v>
      </c>
      <c r="H52" s="1">
        <f>E85+C74</f>
        <v>17.5</v>
      </c>
      <c r="I52" s="1">
        <f>E87+C72</f>
        <v>19.333333333333332</v>
      </c>
      <c r="J52" s="2">
        <f t="shared" si="28"/>
        <v>1.8333333333333321</v>
      </c>
      <c r="K52" s="49"/>
      <c r="L52" s="155">
        <f>J52+E52</f>
        <v>3.5833333333333321</v>
      </c>
      <c r="N52" s="212" t="s">
        <v>62</v>
      </c>
      <c r="O52" s="213">
        <v>10</v>
      </c>
      <c r="P52" s="213">
        <v>5</v>
      </c>
      <c r="Q52" s="213">
        <v>8</v>
      </c>
      <c r="R52" s="213">
        <v>6</v>
      </c>
      <c r="S52" s="213">
        <v>7</v>
      </c>
      <c r="T52" s="213">
        <v>7</v>
      </c>
      <c r="U52" s="213">
        <v>6</v>
      </c>
      <c r="V52" s="213">
        <v>5</v>
      </c>
      <c r="W52" s="213">
        <v>10</v>
      </c>
      <c r="X52" s="213">
        <v>9</v>
      </c>
      <c r="Y52" s="213">
        <v>8</v>
      </c>
    </row>
    <row r="53" spans="2:25" x14ac:dyDescent="0.25">
      <c r="B53" s="86" t="s">
        <v>21</v>
      </c>
      <c r="C53" s="113">
        <f>E83+C72</f>
        <v>15.333333333333334</v>
      </c>
      <c r="D53" s="66">
        <f>E84+C72</f>
        <v>16.333333333333332</v>
      </c>
      <c r="E53" s="114">
        <f t="shared" si="27"/>
        <v>0.99999999999999822</v>
      </c>
      <c r="F53" s="172"/>
      <c r="G53" s="175" t="s">
        <v>21</v>
      </c>
      <c r="H53" s="1">
        <f>E85+C72</f>
        <v>17.333333333333332</v>
      </c>
      <c r="I53" s="1">
        <f>E86+C72</f>
        <v>18.333333333333332</v>
      </c>
      <c r="J53" s="1">
        <f t="shared" si="28"/>
        <v>1</v>
      </c>
      <c r="K53" s="49"/>
      <c r="L53" s="155">
        <f>J53+E53</f>
        <v>1.9999999999999982</v>
      </c>
    </row>
    <row r="54" spans="2:25" ht="15.75" thickBot="1" x14ac:dyDescent="0.3">
      <c r="B54" s="133" t="s">
        <v>22</v>
      </c>
      <c r="C54" s="115">
        <f>E85+C70</f>
        <v>17.166666666666668</v>
      </c>
      <c r="D54" s="116">
        <f>E92+C74</f>
        <v>24.5</v>
      </c>
      <c r="E54" s="117">
        <f t="shared" si="27"/>
        <v>7.3333333333333321</v>
      </c>
      <c r="F54" s="173"/>
      <c r="G54" s="68" t="s">
        <v>22</v>
      </c>
      <c r="H54" s="1">
        <f>E74+C72</f>
        <v>6.333333333333333</v>
      </c>
      <c r="I54" s="1">
        <f>E78+C78</f>
        <v>10.833333333333334</v>
      </c>
      <c r="J54" s="1">
        <f>I54-H54</f>
        <v>4.5000000000000009</v>
      </c>
      <c r="K54" s="49"/>
      <c r="L54" s="156">
        <f>J54+E54</f>
        <v>11.833333333333332</v>
      </c>
      <c r="N54" s="215" t="s">
        <v>63</v>
      </c>
      <c r="O54" s="216" t="s">
        <v>6</v>
      </c>
      <c r="P54" s="216" t="s">
        <v>7</v>
      </c>
      <c r="Q54" s="216" t="s">
        <v>8</v>
      </c>
      <c r="R54" s="216" t="s">
        <v>9</v>
      </c>
      <c r="S54" s="216" t="s">
        <v>10</v>
      </c>
      <c r="T54" s="216" t="s">
        <v>11</v>
      </c>
      <c r="U54" s="216" t="s">
        <v>12</v>
      </c>
    </row>
    <row r="55" spans="2:25" ht="16.5" customHeight="1" x14ac:dyDescent="0.25">
      <c r="B55" s="88" t="s">
        <v>14</v>
      </c>
      <c r="C55" s="123">
        <f>E76</f>
        <v>8</v>
      </c>
      <c r="D55" s="109">
        <f>F74+C74</f>
        <v>10.5</v>
      </c>
      <c r="E55" s="124">
        <f t="shared" ref="E55:E63" si="29">D55-C55</f>
        <v>2.5</v>
      </c>
      <c r="F55" s="104" t="s">
        <v>12</v>
      </c>
      <c r="G55" s="174" t="s">
        <v>14</v>
      </c>
      <c r="H55" s="14">
        <f>E79+C77</f>
        <v>11.75</v>
      </c>
      <c r="I55" s="14">
        <f>E82+C70</f>
        <v>14.166666666666666</v>
      </c>
      <c r="J55" s="3">
        <f>I55-H55</f>
        <v>2.4166666666666661</v>
      </c>
      <c r="K55" s="49"/>
      <c r="L55" s="168">
        <f>J55+E55</f>
        <v>4.9166666666666661</v>
      </c>
      <c r="N55" s="216" t="s">
        <v>64</v>
      </c>
      <c r="O55" s="213">
        <v>1</v>
      </c>
      <c r="P55" s="213">
        <v>1</v>
      </c>
      <c r="Q55" s="213">
        <v>1</v>
      </c>
      <c r="R55" s="213">
        <v>1</v>
      </c>
      <c r="S55" s="213">
        <v>1</v>
      </c>
      <c r="T55" s="213">
        <v>1</v>
      </c>
      <c r="U55" s="213">
        <v>1</v>
      </c>
    </row>
    <row r="56" spans="2:25" x14ac:dyDescent="0.25">
      <c r="B56" s="89" t="s">
        <v>23</v>
      </c>
      <c r="C56" s="113">
        <f>E83+C78</f>
        <v>15.833333333333334</v>
      </c>
      <c r="D56" s="66">
        <f>E85+C70</f>
        <v>17.166666666666668</v>
      </c>
      <c r="E56" s="114">
        <f t="shared" si="29"/>
        <v>1.3333333333333339</v>
      </c>
      <c r="F56" s="105"/>
      <c r="G56" s="27" t="s">
        <v>23</v>
      </c>
      <c r="H56" s="1">
        <f>E81</f>
        <v>13</v>
      </c>
      <c r="I56" s="1">
        <f>E82+C72</f>
        <v>14.333333333333334</v>
      </c>
      <c r="J56" s="2">
        <f t="shared" ref="J55:J63" si="30">I56-H56</f>
        <v>1.3333333333333339</v>
      </c>
      <c r="K56" s="49"/>
      <c r="L56" s="166">
        <f>J56+E56</f>
        <v>2.6666666666666679</v>
      </c>
      <c r="N56" s="216" t="s">
        <v>65</v>
      </c>
      <c r="O56" s="213">
        <v>1</v>
      </c>
      <c r="P56" s="213">
        <v>1</v>
      </c>
      <c r="Q56" s="213">
        <v>1</v>
      </c>
      <c r="R56" s="213">
        <v>1</v>
      </c>
      <c r="S56" s="213">
        <v>1</v>
      </c>
      <c r="T56" s="213">
        <v>1</v>
      </c>
      <c r="U56" s="213">
        <v>1</v>
      </c>
    </row>
    <row r="57" spans="2:25" ht="15.75" customHeight="1" x14ac:dyDescent="0.25">
      <c r="B57" s="77" t="s">
        <v>15</v>
      </c>
      <c r="C57" s="113">
        <f>E77</f>
        <v>9</v>
      </c>
      <c r="D57" s="66">
        <f>E78+C77</f>
        <v>10.75</v>
      </c>
      <c r="E57" s="114">
        <f t="shared" si="29"/>
        <v>1.75</v>
      </c>
      <c r="F57" s="105"/>
      <c r="G57" s="18" t="s">
        <v>15</v>
      </c>
      <c r="H57" s="1">
        <f>E79+C77</f>
        <v>11.75</v>
      </c>
      <c r="I57" s="1">
        <f>E81+C75</f>
        <v>13.583333333333334</v>
      </c>
      <c r="J57" s="2">
        <f t="shared" si="30"/>
        <v>1.8333333333333339</v>
      </c>
      <c r="K57" s="49"/>
      <c r="L57" s="166">
        <f>J57+E57</f>
        <v>3.5833333333333339</v>
      </c>
      <c r="N57" s="216" t="s">
        <v>66</v>
      </c>
      <c r="O57" s="213">
        <v>1</v>
      </c>
      <c r="P57" s="213">
        <v>1</v>
      </c>
      <c r="Q57" s="213">
        <v>1</v>
      </c>
      <c r="R57" s="213">
        <v>1</v>
      </c>
      <c r="S57" s="213">
        <v>1</v>
      </c>
      <c r="T57" s="213">
        <v>1</v>
      </c>
      <c r="U57" s="213">
        <v>1</v>
      </c>
    </row>
    <row r="58" spans="2:25" ht="15" customHeight="1" x14ac:dyDescent="0.25">
      <c r="B58" s="78" t="s">
        <v>16</v>
      </c>
      <c r="C58" s="113">
        <f>E77+C74</f>
        <v>9.5</v>
      </c>
      <c r="D58" s="66">
        <f>E79+C69</f>
        <v>11.083333333333334</v>
      </c>
      <c r="E58" s="114">
        <f t="shared" si="29"/>
        <v>1.5833333333333339</v>
      </c>
      <c r="F58" s="105"/>
      <c r="G58" s="19" t="s">
        <v>16</v>
      </c>
      <c r="H58" s="1">
        <f>E80+C69</f>
        <v>12.083333333333334</v>
      </c>
      <c r="I58" s="1">
        <f>E81+C76</f>
        <v>13.666666666666666</v>
      </c>
      <c r="J58" s="2">
        <f t="shared" si="30"/>
        <v>1.5833333333333321</v>
      </c>
      <c r="K58" s="49"/>
      <c r="L58" s="166">
        <f>J58+E58</f>
        <v>3.1666666666666661</v>
      </c>
      <c r="N58" s="216" t="s">
        <v>67</v>
      </c>
      <c r="O58" s="213">
        <v>1</v>
      </c>
      <c r="P58" s="213">
        <v>1</v>
      </c>
      <c r="Q58" s="213">
        <v>1</v>
      </c>
      <c r="R58" s="213">
        <v>1</v>
      </c>
      <c r="S58" s="213">
        <v>1</v>
      </c>
      <c r="T58" s="213">
        <v>1</v>
      </c>
      <c r="U58" s="213">
        <v>1</v>
      </c>
    </row>
    <row r="59" spans="2:25" x14ac:dyDescent="0.25">
      <c r="B59" s="92" t="s">
        <v>26</v>
      </c>
      <c r="C59" s="113">
        <f>E81+C79</f>
        <v>13.916666666666666</v>
      </c>
      <c r="D59" s="66">
        <f>E83+C74</f>
        <v>15.5</v>
      </c>
      <c r="E59" s="114">
        <f t="shared" si="29"/>
        <v>1.5833333333333339</v>
      </c>
      <c r="F59" s="105"/>
      <c r="G59" s="29" t="s">
        <v>26</v>
      </c>
      <c r="H59" s="1">
        <f>E79+C73</f>
        <v>11.416666666666666</v>
      </c>
      <c r="I59" s="1">
        <f>E80+C79</f>
        <v>12.916666666666666</v>
      </c>
      <c r="J59" s="2">
        <f t="shared" si="30"/>
        <v>1.5</v>
      </c>
      <c r="K59" s="49"/>
      <c r="L59" s="166">
        <f>J59+E59</f>
        <v>3.0833333333333339</v>
      </c>
      <c r="N59" s="216" t="s">
        <v>68</v>
      </c>
      <c r="O59" s="213">
        <v>1</v>
      </c>
      <c r="P59" s="213">
        <v>1</v>
      </c>
      <c r="Q59" s="213">
        <v>1</v>
      </c>
      <c r="R59" s="213">
        <v>1</v>
      </c>
      <c r="S59" s="213">
        <v>1</v>
      </c>
      <c r="T59" s="213">
        <v>1</v>
      </c>
      <c r="U59" s="213">
        <v>1</v>
      </c>
    </row>
    <row r="60" spans="2:25" x14ac:dyDescent="0.25">
      <c r="B60" s="82" t="s">
        <v>20</v>
      </c>
      <c r="C60" s="113">
        <f>E82+C78</f>
        <v>14.833333333333334</v>
      </c>
      <c r="D60" s="66">
        <f>E85+C73</f>
        <v>17.416666666666668</v>
      </c>
      <c r="E60" s="114">
        <f t="shared" si="29"/>
        <v>2.5833333333333339</v>
      </c>
      <c r="F60" s="105"/>
      <c r="G60" s="23" t="s">
        <v>20</v>
      </c>
      <c r="H60" s="1">
        <f>E86+C75</f>
        <v>18.583333333333332</v>
      </c>
      <c r="I60" s="1">
        <f>E89</f>
        <v>21</v>
      </c>
      <c r="J60" s="2">
        <f t="shared" si="30"/>
        <v>2.4166666666666679</v>
      </c>
      <c r="K60" s="49"/>
      <c r="L60" s="166">
        <f>J60+E60</f>
        <v>5.0000000000000018</v>
      </c>
      <c r="N60" s="216" t="s">
        <v>69</v>
      </c>
      <c r="O60" s="213">
        <v>1</v>
      </c>
      <c r="P60" s="213">
        <v>1</v>
      </c>
      <c r="Q60" s="213">
        <v>1</v>
      </c>
      <c r="R60" s="213">
        <v>1</v>
      </c>
      <c r="S60" s="213">
        <v>1</v>
      </c>
      <c r="T60" s="213">
        <v>1</v>
      </c>
      <c r="U60" s="213">
        <v>1</v>
      </c>
    </row>
    <row r="61" spans="2:25" x14ac:dyDescent="0.25">
      <c r="B61" s="86" t="s">
        <v>21</v>
      </c>
      <c r="C61" s="113">
        <f>E83+C72</f>
        <v>15.333333333333334</v>
      </c>
      <c r="D61" s="66">
        <f>E84+C72</f>
        <v>16.333333333333332</v>
      </c>
      <c r="E61" s="114">
        <f t="shared" si="29"/>
        <v>0.99999999999999822</v>
      </c>
      <c r="F61" s="105"/>
      <c r="G61" s="25" t="s">
        <v>21</v>
      </c>
      <c r="H61" s="1">
        <f>E85+C72</f>
        <v>17.333333333333332</v>
      </c>
      <c r="I61" s="1">
        <f>E86+C72</f>
        <v>18.333333333333332</v>
      </c>
      <c r="J61" s="2">
        <f t="shared" si="30"/>
        <v>1</v>
      </c>
      <c r="K61" s="49"/>
      <c r="L61" s="166">
        <f>J61+E61</f>
        <v>1.9999999999999982</v>
      </c>
      <c r="N61" s="216" t="s">
        <v>70</v>
      </c>
      <c r="O61" s="213">
        <v>1</v>
      </c>
      <c r="P61" s="213">
        <v>1</v>
      </c>
      <c r="Q61" s="213">
        <v>1</v>
      </c>
      <c r="R61" s="213">
        <v>1</v>
      </c>
      <c r="S61" s="213">
        <v>1</v>
      </c>
      <c r="T61" s="213">
        <v>1</v>
      </c>
      <c r="U61" s="213">
        <v>1</v>
      </c>
    </row>
    <row r="62" spans="2:25" x14ac:dyDescent="0.25">
      <c r="B62" s="82" t="s">
        <v>20</v>
      </c>
      <c r="C62" s="113">
        <f>E84+C77</f>
        <v>16.75</v>
      </c>
      <c r="D62" s="66">
        <f>E87+C72</f>
        <v>19.333333333333332</v>
      </c>
      <c r="E62" s="114">
        <f t="shared" si="29"/>
        <v>2.5833333333333321</v>
      </c>
      <c r="F62" s="105"/>
      <c r="G62" s="23" t="s">
        <v>20</v>
      </c>
      <c r="H62" s="1">
        <f>E88++C72</f>
        <v>20.333333333333332</v>
      </c>
      <c r="I62" s="1">
        <f>E90+C77</f>
        <v>22.75</v>
      </c>
      <c r="J62" s="2">
        <f t="shared" si="30"/>
        <v>2.4166666666666679</v>
      </c>
      <c r="K62" s="49"/>
      <c r="L62" s="166">
        <f>J62+E62</f>
        <v>5</v>
      </c>
      <c r="N62" s="216" t="s">
        <v>71</v>
      </c>
      <c r="O62" s="213">
        <v>1</v>
      </c>
      <c r="P62" s="213">
        <v>1</v>
      </c>
      <c r="Q62" s="213">
        <v>1</v>
      </c>
      <c r="R62" s="213">
        <v>1</v>
      </c>
      <c r="S62" s="213">
        <v>1</v>
      </c>
      <c r="T62" s="213">
        <v>1</v>
      </c>
      <c r="U62" s="213">
        <v>1</v>
      </c>
    </row>
    <row r="63" spans="2:25" ht="15.75" thickBot="1" x14ac:dyDescent="0.3">
      <c r="B63" s="93" t="s">
        <v>24</v>
      </c>
      <c r="C63" s="115">
        <f>E81+C77</f>
        <v>13.75</v>
      </c>
      <c r="D63" s="116">
        <f>E89</f>
        <v>21</v>
      </c>
      <c r="E63" s="117">
        <f t="shared" si="29"/>
        <v>7.25</v>
      </c>
      <c r="F63" s="106"/>
      <c r="G63" s="30" t="s">
        <v>24</v>
      </c>
      <c r="H63" s="4">
        <f>E86+C77</f>
        <v>18.75</v>
      </c>
      <c r="I63" s="4">
        <f>E91+C70</f>
        <v>23.166666666666668</v>
      </c>
      <c r="J63" s="5">
        <f t="shared" si="30"/>
        <v>4.4166666666666679</v>
      </c>
      <c r="K63" s="49"/>
      <c r="L63" s="167">
        <f>J63+E63</f>
        <v>11.666666666666668</v>
      </c>
      <c r="N63" s="216" t="s">
        <v>72</v>
      </c>
      <c r="O63" s="213">
        <v>1</v>
      </c>
      <c r="P63" s="213">
        <v>1</v>
      </c>
      <c r="Q63" s="213">
        <v>1</v>
      </c>
      <c r="R63" s="213">
        <v>1</v>
      </c>
      <c r="S63" s="213">
        <v>1</v>
      </c>
      <c r="T63" s="213">
        <v>1</v>
      </c>
      <c r="U63" s="213">
        <v>1</v>
      </c>
    </row>
    <row r="64" spans="2:25" x14ac:dyDescent="0.25">
      <c r="F64" s="74"/>
      <c r="K64" s="49"/>
      <c r="N64" s="216" t="s">
        <v>73</v>
      </c>
      <c r="O64" s="213">
        <v>1</v>
      </c>
      <c r="P64" s="213">
        <v>1</v>
      </c>
      <c r="Q64" s="213">
        <v>1</v>
      </c>
      <c r="R64" s="213">
        <v>1</v>
      </c>
      <c r="S64" s="213">
        <v>1</v>
      </c>
      <c r="T64" s="213">
        <v>1</v>
      </c>
      <c r="U64" s="213">
        <v>1</v>
      </c>
    </row>
    <row r="65" spans="2:21" x14ac:dyDescent="0.25">
      <c r="F65" s="74"/>
      <c r="K65" s="49"/>
      <c r="N65" s="216" t="s">
        <v>74</v>
      </c>
      <c r="O65" s="213">
        <v>1</v>
      </c>
      <c r="P65" s="213">
        <v>1</v>
      </c>
      <c r="Q65" s="213">
        <v>1</v>
      </c>
      <c r="R65" s="213">
        <v>1</v>
      </c>
      <c r="S65" s="213">
        <v>1</v>
      </c>
      <c r="T65" s="213">
        <v>1</v>
      </c>
      <c r="U65" s="213">
        <v>1</v>
      </c>
    </row>
    <row r="66" spans="2:21" x14ac:dyDescent="0.25">
      <c r="F66" s="74"/>
      <c r="K66" s="49"/>
    </row>
    <row r="67" spans="2:21" ht="15.75" thickBot="1" x14ac:dyDescent="0.3">
      <c r="B67" s="10"/>
      <c r="C67" s="11"/>
      <c r="D67" s="12"/>
      <c r="N67" s="216" t="s">
        <v>75</v>
      </c>
      <c r="O67" s="216" t="s">
        <v>6</v>
      </c>
      <c r="P67" s="216" t="s">
        <v>7</v>
      </c>
      <c r="Q67" s="216" t="s">
        <v>8</v>
      </c>
      <c r="R67" s="216" t="s">
        <v>9</v>
      </c>
      <c r="S67" s="216" t="s">
        <v>10</v>
      </c>
      <c r="T67" s="216" t="s">
        <v>11</v>
      </c>
      <c r="U67" s="216" t="s">
        <v>12</v>
      </c>
    </row>
    <row r="68" spans="2:21" ht="15.75" thickBot="1" x14ac:dyDescent="0.3">
      <c r="B68" s="31" t="s">
        <v>29</v>
      </c>
      <c r="C68" s="32" t="s">
        <v>1</v>
      </c>
      <c r="E68" s="45"/>
      <c r="F68" s="46"/>
      <c r="N68" s="216" t="s">
        <v>76</v>
      </c>
      <c r="O68" s="214">
        <v>1</v>
      </c>
      <c r="P68" s="214">
        <v>1</v>
      </c>
      <c r="Q68" s="214">
        <v>1</v>
      </c>
      <c r="R68" s="214">
        <v>1</v>
      </c>
      <c r="S68" s="214">
        <v>1</v>
      </c>
      <c r="T68" s="214">
        <v>1</v>
      </c>
      <c r="U68" s="214">
        <v>1</v>
      </c>
    </row>
    <row r="69" spans="2:21" x14ac:dyDescent="0.25">
      <c r="B69" s="33">
        <f>5</f>
        <v>5</v>
      </c>
      <c r="C69" s="8">
        <f t="shared" ref="C69:C79" si="31">B69/$B$81</f>
        <v>8.3333333333333329E-2</v>
      </c>
      <c r="E69" s="47">
        <f>1</f>
        <v>1</v>
      </c>
      <c r="F69" s="13">
        <v>5</v>
      </c>
      <c r="N69" s="216" t="s">
        <v>77</v>
      </c>
      <c r="O69" s="214">
        <v>1</v>
      </c>
      <c r="P69" s="214">
        <v>1</v>
      </c>
      <c r="Q69" s="214">
        <v>1</v>
      </c>
      <c r="R69" s="214">
        <v>1</v>
      </c>
      <c r="S69" s="214">
        <v>1</v>
      </c>
      <c r="T69" s="214">
        <v>1</v>
      </c>
      <c r="U69" s="214">
        <v>1</v>
      </c>
    </row>
    <row r="70" spans="2:21" x14ac:dyDescent="0.25">
      <c r="B70" s="33">
        <f>10</f>
        <v>10</v>
      </c>
      <c r="C70" s="8">
        <f t="shared" si="31"/>
        <v>0.16666666666666666</v>
      </c>
      <c r="E70" s="36">
        <f>2</f>
        <v>2</v>
      </c>
      <c r="F70" s="9">
        <v>6</v>
      </c>
      <c r="N70" s="216" t="s">
        <v>78</v>
      </c>
      <c r="O70" s="214">
        <v>1</v>
      </c>
      <c r="P70" s="214">
        <v>1</v>
      </c>
      <c r="Q70" s="214">
        <v>1</v>
      </c>
      <c r="R70" s="214">
        <v>1</v>
      </c>
      <c r="S70" s="214">
        <v>1</v>
      </c>
      <c r="T70" s="214">
        <v>1</v>
      </c>
      <c r="U70" s="214">
        <v>1</v>
      </c>
    </row>
    <row r="71" spans="2:21" x14ac:dyDescent="0.25">
      <c r="B71" s="33">
        <f>15</f>
        <v>15</v>
      </c>
      <c r="C71" s="8">
        <f t="shared" si="31"/>
        <v>0.25</v>
      </c>
      <c r="E71" s="36">
        <f>3</f>
        <v>3</v>
      </c>
      <c r="F71" s="9">
        <v>7</v>
      </c>
      <c r="N71" s="216" t="s">
        <v>79</v>
      </c>
      <c r="O71" s="214">
        <v>1</v>
      </c>
      <c r="P71" s="214">
        <v>1</v>
      </c>
      <c r="Q71" s="214">
        <v>1</v>
      </c>
      <c r="R71" s="214">
        <v>1</v>
      </c>
      <c r="S71" s="214">
        <v>1</v>
      </c>
      <c r="T71" s="214">
        <v>1</v>
      </c>
      <c r="U71" s="214">
        <v>1</v>
      </c>
    </row>
    <row r="72" spans="2:21" x14ac:dyDescent="0.25">
      <c r="B72" s="33">
        <f>20</f>
        <v>20</v>
      </c>
      <c r="C72" s="8">
        <f t="shared" si="31"/>
        <v>0.33333333333333331</v>
      </c>
      <c r="E72" s="36">
        <f>4</f>
        <v>4</v>
      </c>
      <c r="F72" s="9">
        <v>8</v>
      </c>
      <c r="N72" s="216" t="s">
        <v>80</v>
      </c>
      <c r="O72" s="214">
        <v>1</v>
      </c>
      <c r="P72" s="214">
        <v>1</v>
      </c>
      <c r="Q72" s="214">
        <v>1</v>
      </c>
      <c r="R72" s="214">
        <v>1</v>
      </c>
      <c r="S72" s="214">
        <v>1</v>
      </c>
      <c r="T72" s="214">
        <v>1</v>
      </c>
      <c r="U72" s="214">
        <v>1</v>
      </c>
    </row>
    <row r="73" spans="2:21" x14ac:dyDescent="0.25">
      <c r="B73" s="33">
        <f>25</f>
        <v>25</v>
      </c>
      <c r="C73" s="8">
        <f t="shared" si="31"/>
        <v>0.41666666666666669</v>
      </c>
      <c r="E73" s="36">
        <f>5</f>
        <v>5</v>
      </c>
      <c r="F73" s="9">
        <v>9</v>
      </c>
      <c r="N73" s="216" t="s">
        <v>81</v>
      </c>
      <c r="O73" s="214">
        <v>1</v>
      </c>
      <c r="P73" s="214">
        <v>1</v>
      </c>
      <c r="Q73" s="214">
        <v>1</v>
      </c>
      <c r="R73" s="214">
        <v>1</v>
      </c>
      <c r="S73" s="214">
        <v>1</v>
      </c>
      <c r="T73" s="214">
        <v>1</v>
      </c>
      <c r="U73" s="214">
        <v>1</v>
      </c>
    </row>
    <row r="74" spans="2:21" x14ac:dyDescent="0.25">
      <c r="B74" s="33">
        <f>30</f>
        <v>30</v>
      </c>
      <c r="C74" s="8">
        <f t="shared" si="31"/>
        <v>0.5</v>
      </c>
      <c r="E74" s="36">
        <f>6</f>
        <v>6</v>
      </c>
      <c r="F74" s="9">
        <v>10</v>
      </c>
      <c r="N74" s="216" t="s">
        <v>82</v>
      </c>
      <c r="O74" s="214">
        <v>1</v>
      </c>
      <c r="P74" s="214">
        <v>1</v>
      </c>
      <c r="Q74" s="214">
        <v>1</v>
      </c>
      <c r="R74" s="214">
        <v>1</v>
      </c>
      <c r="S74" s="214">
        <v>1</v>
      </c>
      <c r="T74" s="214">
        <v>1</v>
      </c>
      <c r="U74" s="214">
        <v>1</v>
      </c>
    </row>
    <row r="75" spans="2:21" x14ac:dyDescent="0.25">
      <c r="B75" s="33">
        <f>35</f>
        <v>35</v>
      </c>
      <c r="C75" s="8">
        <f t="shared" si="31"/>
        <v>0.58333333333333337</v>
      </c>
      <c r="E75" s="36">
        <f>7</f>
        <v>7</v>
      </c>
      <c r="F75" s="9">
        <v>11</v>
      </c>
      <c r="N75" s="216" t="s">
        <v>83</v>
      </c>
      <c r="O75" s="214">
        <v>1</v>
      </c>
      <c r="P75" s="214">
        <v>1</v>
      </c>
      <c r="Q75" s="214">
        <v>1</v>
      </c>
      <c r="R75" s="214">
        <v>1</v>
      </c>
      <c r="S75" s="214">
        <v>1</v>
      </c>
      <c r="T75" s="214">
        <v>1</v>
      </c>
      <c r="U75" s="214">
        <v>1</v>
      </c>
    </row>
    <row r="76" spans="2:21" x14ac:dyDescent="0.25">
      <c r="B76" s="33">
        <f>40</f>
        <v>40</v>
      </c>
      <c r="C76" s="8">
        <f t="shared" si="31"/>
        <v>0.66666666666666663</v>
      </c>
      <c r="E76" s="33">
        <f>8</f>
        <v>8</v>
      </c>
      <c r="F76" s="9">
        <v>12</v>
      </c>
      <c r="N76" s="216" t="s">
        <v>84</v>
      </c>
      <c r="O76" s="214">
        <v>1</v>
      </c>
      <c r="P76" s="214">
        <v>1</v>
      </c>
      <c r="Q76" s="214">
        <v>1</v>
      </c>
      <c r="R76" s="214">
        <v>1</v>
      </c>
      <c r="S76" s="214">
        <v>1</v>
      </c>
      <c r="T76" s="214">
        <v>1</v>
      </c>
      <c r="U76" s="214">
        <v>1</v>
      </c>
    </row>
    <row r="77" spans="2:21" x14ac:dyDescent="0.25">
      <c r="B77" s="33">
        <f>45</f>
        <v>45</v>
      </c>
      <c r="C77" s="8">
        <f t="shared" si="31"/>
        <v>0.75</v>
      </c>
      <c r="E77" s="36">
        <f>9</f>
        <v>9</v>
      </c>
      <c r="F77" s="9">
        <v>13</v>
      </c>
    </row>
    <row r="78" spans="2:21" x14ac:dyDescent="0.25">
      <c r="B78" s="33">
        <f>50</f>
        <v>50</v>
      </c>
      <c r="C78" s="8">
        <f t="shared" si="31"/>
        <v>0.83333333333333337</v>
      </c>
      <c r="E78" s="36">
        <f>10</f>
        <v>10</v>
      </c>
      <c r="F78" s="9">
        <v>14</v>
      </c>
      <c r="N78" s="216" t="s">
        <v>86</v>
      </c>
      <c r="O78" s="216" t="s">
        <v>6</v>
      </c>
      <c r="P78" s="216" t="s">
        <v>7</v>
      </c>
      <c r="Q78" s="216" t="s">
        <v>8</v>
      </c>
      <c r="R78" s="216" t="s">
        <v>9</v>
      </c>
      <c r="S78" s="216" t="s">
        <v>10</v>
      </c>
      <c r="T78" s="216" t="s">
        <v>11</v>
      </c>
      <c r="U78" s="216" t="s">
        <v>12</v>
      </c>
    </row>
    <row r="79" spans="2:21" ht="15.75" thickBot="1" x14ac:dyDescent="0.3">
      <c r="B79" s="34">
        <f>55</f>
        <v>55</v>
      </c>
      <c r="C79" s="35">
        <f t="shared" si="31"/>
        <v>0.91666666666666663</v>
      </c>
      <c r="E79" s="36">
        <f>11</f>
        <v>11</v>
      </c>
      <c r="F79" s="9">
        <v>15</v>
      </c>
      <c r="N79" s="216" t="s">
        <v>76</v>
      </c>
      <c r="O79" s="214">
        <v>1</v>
      </c>
      <c r="P79" s="214">
        <v>8</v>
      </c>
      <c r="Q79" s="214">
        <v>9</v>
      </c>
      <c r="R79" s="214">
        <v>4</v>
      </c>
      <c r="S79" s="214">
        <v>11</v>
      </c>
      <c r="T79" s="214">
        <v>12</v>
      </c>
      <c r="U79" s="214">
        <v>13</v>
      </c>
    </row>
    <row r="80" spans="2:21" ht="15.75" thickBot="1" x14ac:dyDescent="0.3">
      <c r="E80" s="36">
        <f>12</f>
        <v>12</v>
      </c>
      <c r="F80" s="9">
        <v>16</v>
      </c>
      <c r="N80" s="216" t="s">
        <v>77</v>
      </c>
      <c r="O80" s="214">
        <v>2</v>
      </c>
      <c r="P80" s="214">
        <v>9</v>
      </c>
      <c r="Q80" s="214">
        <v>10</v>
      </c>
      <c r="R80" s="214">
        <v>11</v>
      </c>
      <c r="S80" s="214">
        <v>12</v>
      </c>
      <c r="T80" s="214">
        <v>13</v>
      </c>
      <c r="U80" s="214">
        <v>14</v>
      </c>
    </row>
    <row r="81" spans="2:24" x14ac:dyDescent="0.25">
      <c r="B81" s="50">
        <f>60</f>
        <v>60</v>
      </c>
      <c r="C81" s="51"/>
      <c r="E81" s="36">
        <f>13</f>
        <v>13</v>
      </c>
      <c r="F81" s="9">
        <v>17</v>
      </c>
      <c r="N81" s="216" t="s">
        <v>78</v>
      </c>
      <c r="O81" s="214">
        <v>9</v>
      </c>
      <c r="P81" s="214">
        <v>10</v>
      </c>
      <c r="Q81" s="214">
        <v>11</v>
      </c>
      <c r="R81" s="214">
        <v>12</v>
      </c>
      <c r="S81" s="214">
        <v>13</v>
      </c>
      <c r="T81" s="214">
        <v>14</v>
      </c>
      <c r="U81" s="214">
        <v>15</v>
      </c>
    </row>
    <row r="82" spans="2:24" ht="15.75" thickBot="1" x14ac:dyDescent="0.3">
      <c r="B82" s="52"/>
      <c r="C82" s="53"/>
      <c r="E82" s="37">
        <f>14</f>
        <v>14</v>
      </c>
      <c r="F82" s="38">
        <v>18</v>
      </c>
      <c r="N82" s="216" t="s">
        <v>79</v>
      </c>
      <c r="O82" s="214">
        <v>10</v>
      </c>
      <c r="P82" s="214">
        <v>3</v>
      </c>
      <c r="Q82" s="214">
        <v>12</v>
      </c>
      <c r="R82" s="214">
        <v>13</v>
      </c>
      <c r="S82" s="214">
        <v>14</v>
      </c>
      <c r="T82" s="214">
        <v>15</v>
      </c>
      <c r="U82" s="214">
        <v>8</v>
      </c>
    </row>
    <row r="83" spans="2:24" x14ac:dyDescent="0.25">
      <c r="E83" s="36">
        <f>15</f>
        <v>15</v>
      </c>
      <c r="F83" s="9">
        <v>19</v>
      </c>
      <c r="N83" s="216" t="s">
        <v>80</v>
      </c>
      <c r="O83" s="214">
        <v>8</v>
      </c>
      <c r="P83" s="214">
        <v>12</v>
      </c>
      <c r="Q83" s="214">
        <v>13</v>
      </c>
      <c r="R83" s="214">
        <v>14</v>
      </c>
      <c r="S83" s="214">
        <v>15</v>
      </c>
      <c r="T83" s="214">
        <v>1</v>
      </c>
      <c r="U83" s="214">
        <v>9</v>
      </c>
    </row>
    <row r="84" spans="2:24" x14ac:dyDescent="0.25">
      <c r="E84" s="36">
        <f>16</f>
        <v>16</v>
      </c>
      <c r="F84" s="9">
        <v>20</v>
      </c>
      <c r="N84" s="216" t="s">
        <v>81</v>
      </c>
      <c r="O84" s="214">
        <v>12</v>
      </c>
      <c r="P84" s="214">
        <v>13</v>
      </c>
      <c r="Q84" s="214">
        <v>8</v>
      </c>
      <c r="R84" s="214">
        <v>15</v>
      </c>
      <c r="S84" s="214">
        <v>16</v>
      </c>
      <c r="T84" s="214">
        <v>17</v>
      </c>
      <c r="U84" s="214">
        <v>10</v>
      </c>
    </row>
    <row r="85" spans="2:24" x14ac:dyDescent="0.25">
      <c r="E85" s="39">
        <f>17</f>
        <v>17</v>
      </c>
      <c r="F85" s="40">
        <v>21</v>
      </c>
      <c r="N85" s="216" t="s">
        <v>82</v>
      </c>
      <c r="O85" s="214">
        <v>13</v>
      </c>
      <c r="P85" s="214">
        <v>14</v>
      </c>
      <c r="Q85" s="214">
        <v>15</v>
      </c>
      <c r="R85" s="214">
        <v>16</v>
      </c>
      <c r="S85" s="214">
        <v>17</v>
      </c>
      <c r="T85" s="214">
        <v>18</v>
      </c>
      <c r="U85" s="214">
        <v>11</v>
      </c>
      <c r="X85">
        <f>10</f>
        <v>10</v>
      </c>
    </row>
    <row r="86" spans="2:24" x14ac:dyDescent="0.25">
      <c r="D86" s="15"/>
      <c r="E86" s="36">
        <f>18</f>
        <v>18</v>
      </c>
      <c r="F86" s="9">
        <v>22</v>
      </c>
      <c r="N86" s="216" t="s">
        <v>83</v>
      </c>
      <c r="O86" s="214">
        <v>14</v>
      </c>
      <c r="P86" s="214">
        <v>15</v>
      </c>
      <c r="Q86" s="214">
        <v>16</v>
      </c>
      <c r="R86" s="214">
        <v>17</v>
      </c>
      <c r="S86" s="214">
        <v>18</v>
      </c>
      <c r="T86" s="214">
        <v>19</v>
      </c>
      <c r="U86" s="214">
        <v>12</v>
      </c>
    </row>
    <row r="87" spans="2:24" x14ac:dyDescent="0.25">
      <c r="E87" s="36">
        <f>19</f>
        <v>19</v>
      </c>
      <c r="F87" s="9">
        <v>23</v>
      </c>
      <c r="N87" s="216" t="s">
        <v>84</v>
      </c>
      <c r="O87" s="214">
        <v>15</v>
      </c>
      <c r="P87" s="214">
        <v>16</v>
      </c>
      <c r="Q87" s="214">
        <v>17</v>
      </c>
      <c r="R87" s="214">
        <v>18</v>
      </c>
      <c r="S87" s="214">
        <v>19</v>
      </c>
      <c r="T87" s="214">
        <v>20</v>
      </c>
      <c r="U87" s="214">
        <v>13</v>
      </c>
    </row>
    <row r="88" spans="2:24" x14ac:dyDescent="0.25">
      <c r="E88" s="36">
        <f>20</f>
        <v>20</v>
      </c>
      <c r="F88" s="9">
        <v>24</v>
      </c>
    </row>
    <row r="89" spans="2:24" x14ac:dyDescent="0.25">
      <c r="E89" s="37">
        <f>21</f>
        <v>21</v>
      </c>
      <c r="F89" s="38">
        <v>1</v>
      </c>
    </row>
    <row r="90" spans="2:24" x14ac:dyDescent="0.25">
      <c r="E90" s="36">
        <f>22</f>
        <v>22</v>
      </c>
      <c r="F90" s="9">
        <v>2</v>
      </c>
      <c r="N90" s="216" t="s">
        <v>85</v>
      </c>
      <c r="O90" s="216" t="s">
        <v>6</v>
      </c>
      <c r="P90" s="216" t="s">
        <v>7</v>
      </c>
      <c r="Q90" s="216" t="s">
        <v>8</v>
      </c>
      <c r="R90" s="216" t="s">
        <v>9</v>
      </c>
      <c r="S90" s="216" t="s">
        <v>10</v>
      </c>
      <c r="T90" s="216" t="s">
        <v>11</v>
      </c>
      <c r="U90" s="216" t="s">
        <v>12</v>
      </c>
    </row>
    <row r="91" spans="2:24" x14ac:dyDescent="0.25">
      <c r="E91" s="36">
        <f>23</f>
        <v>23</v>
      </c>
      <c r="F91" s="9">
        <v>3</v>
      </c>
      <c r="N91" s="216" t="s">
        <v>76</v>
      </c>
      <c r="O91" s="214">
        <f>O79+$X$85</f>
        <v>11</v>
      </c>
      <c r="P91" s="214">
        <f t="shared" ref="P91:U91" si="32">P79+$X$85</f>
        <v>18</v>
      </c>
      <c r="Q91" s="214">
        <f t="shared" si="32"/>
        <v>19</v>
      </c>
      <c r="R91" s="214">
        <f t="shared" si="32"/>
        <v>14</v>
      </c>
      <c r="S91" s="214">
        <f t="shared" si="32"/>
        <v>21</v>
      </c>
      <c r="T91" s="214">
        <f t="shared" si="32"/>
        <v>22</v>
      </c>
      <c r="U91" s="214">
        <f t="shared" si="32"/>
        <v>23</v>
      </c>
    </row>
    <row r="92" spans="2:24" ht="15.75" thickBot="1" x14ac:dyDescent="0.3">
      <c r="E92" s="41">
        <f>24</f>
        <v>24</v>
      </c>
      <c r="F92" s="42">
        <v>4</v>
      </c>
      <c r="N92" s="216" t="s">
        <v>77</v>
      </c>
      <c r="O92" s="214">
        <f t="shared" ref="O92:U92" si="33">O80+$X$85</f>
        <v>12</v>
      </c>
      <c r="P92" s="214">
        <f t="shared" si="33"/>
        <v>19</v>
      </c>
      <c r="Q92" s="214">
        <f t="shared" si="33"/>
        <v>20</v>
      </c>
      <c r="R92" s="214">
        <f t="shared" si="33"/>
        <v>21</v>
      </c>
      <c r="S92" s="214">
        <f t="shared" si="33"/>
        <v>22</v>
      </c>
      <c r="T92" s="214">
        <f t="shared" si="33"/>
        <v>23</v>
      </c>
      <c r="U92" s="214">
        <f t="shared" si="33"/>
        <v>24</v>
      </c>
    </row>
    <row r="93" spans="2:24" x14ac:dyDescent="0.25">
      <c r="N93" s="216" t="s">
        <v>78</v>
      </c>
      <c r="O93" s="214">
        <f t="shared" ref="O93:U93" si="34">O81+$X$85</f>
        <v>19</v>
      </c>
      <c r="P93" s="214">
        <f>P81+$X$85</f>
        <v>20</v>
      </c>
      <c r="Q93" s="214">
        <f t="shared" si="34"/>
        <v>21</v>
      </c>
      <c r="R93" s="214">
        <f t="shared" si="34"/>
        <v>22</v>
      </c>
      <c r="S93" s="214">
        <f t="shared" si="34"/>
        <v>23</v>
      </c>
      <c r="T93" s="214">
        <f t="shared" si="34"/>
        <v>24</v>
      </c>
      <c r="U93" s="214">
        <f t="shared" si="34"/>
        <v>25</v>
      </c>
    </row>
    <row r="94" spans="2:24" x14ac:dyDescent="0.25">
      <c r="N94" s="216" t="s">
        <v>79</v>
      </c>
      <c r="O94" s="214">
        <f t="shared" ref="O94:U94" si="35">O82+$X$85</f>
        <v>20</v>
      </c>
      <c r="P94" s="214">
        <f t="shared" si="35"/>
        <v>13</v>
      </c>
      <c r="Q94" s="214">
        <f t="shared" si="35"/>
        <v>22</v>
      </c>
      <c r="R94" s="214">
        <f t="shared" si="35"/>
        <v>23</v>
      </c>
      <c r="S94" s="214">
        <f t="shared" si="35"/>
        <v>24</v>
      </c>
      <c r="T94" s="214">
        <f t="shared" si="35"/>
        <v>25</v>
      </c>
      <c r="U94" s="214">
        <f t="shared" si="35"/>
        <v>18</v>
      </c>
    </row>
    <row r="95" spans="2:24" x14ac:dyDescent="0.25">
      <c r="N95" s="216" t="s">
        <v>80</v>
      </c>
      <c r="O95" s="214">
        <f t="shared" ref="O95:U95" si="36">O83+$X$85</f>
        <v>18</v>
      </c>
      <c r="P95" s="214">
        <f t="shared" si="36"/>
        <v>22</v>
      </c>
      <c r="Q95" s="214">
        <f t="shared" si="36"/>
        <v>23</v>
      </c>
      <c r="R95" s="214">
        <f t="shared" si="36"/>
        <v>24</v>
      </c>
      <c r="S95" s="214">
        <f t="shared" si="36"/>
        <v>25</v>
      </c>
      <c r="T95" s="214">
        <f t="shared" si="36"/>
        <v>11</v>
      </c>
      <c r="U95" s="214">
        <f t="shared" si="36"/>
        <v>19</v>
      </c>
    </row>
    <row r="96" spans="2:24" x14ac:dyDescent="0.25">
      <c r="N96" s="216" t="s">
        <v>81</v>
      </c>
      <c r="O96" s="214">
        <f t="shared" ref="O96:U96" si="37">O84+$X$85</f>
        <v>22</v>
      </c>
      <c r="P96" s="214">
        <f t="shared" si="37"/>
        <v>23</v>
      </c>
      <c r="Q96" s="214">
        <f t="shared" si="37"/>
        <v>18</v>
      </c>
      <c r="R96" s="214">
        <f t="shared" si="37"/>
        <v>25</v>
      </c>
      <c r="S96" s="214">
        <f t="shared" si="37"/>
        <v>26</v>
      </c>
      <c r="T96" s="214">
        <f t="shared" si="37"/>
        <v>27</v>
      </c>
      <c r="U96" s="214">
        <f t="shared" si="37"/>
        <v>20</v>
      </c>
    </row>
    <row r="97" spans="14:21" x14ac:dyDescent="0.25">
      <c r="N97" s="216" t="s">
        <v>82</v>
      </c>
      <c r="O97" s="214">
        <f t="shared" ref="O97:U97" si="38">O85+$X$85</f>
        <v>23</v>
      </c>
      <c r="P97" s="214">
        <f t="shared" si="38"/>
        <v>24</v>
      </c>
      <c r="Q97" s="214">
        <f t="shared" si="38"/>
        <v>25</v>
      </c>
      <c r="R97" s="214">
        <f t="shared" si="38"/>
        <v>26</v>
      </c>
      <c r="S97" s="214">
        <f t="shared" si="38"/>
        <v>27</v>
      </c>
      <c r="T97" s="214">
        <f t="shared" si="38"/>
        <v>28</v>
      </c>
      <c r="U97" s="214">
        <f t="shared" si="38"/>
        <v>21</v>
      </c>
    </row>
    <row r="98" spans="14:21" x14ac:dyDescent="0.25">
      <c r="N98" s="216" t="s">
        <v>83</v>
      </c>
      <c r="O98" s="214">
        <f t="shared" ref="O98:U98" si="39">O86+$X$85</f>
        <v>24</v>
      </c>
      <c r="P98" s="214">
        <f t="shared" si="39"/>
        <v>25</v>
      </c>
      <c r="Q98" s="214">
        <f t="shared" si="39"/>
        <v>26</v>
      </c>
      <c r="R98" s="214">
        <f t="shared" si="39"/>
        <v>27</v>
      </c>
      <c r="S98" s="214">
        <f t="shared" si="39"/>
        <v>28</v>
      </c>
      <c r="T98" s="214">
        <f t="shared" si="39"/>
        <v>29</v>
      </c>
      <c r="U98" s="214">
        <f t="shared" si="39"/>
        <v>22</v>
      </c>
    </row>
    <row r="99" spans="14:21" x14ac:dyDescent="0.25">
      <c r="N99" s="216" t="s">
        <v>84</v>
      </c>
      <c r="O99" s="214">
        <f t="shared" ref="O99:U99" si="40">O87+$X$85</f>
        <v>25</v>
      </c>
      <c r="P99" s="214">
        <f t="shared" si="40"/>
        <v>26</v>
      </c>
      <c r="Q99" s="214">
        <f t="shared" si="40"/>
        <v>27</v>
      </c>
      <c r="R99" s="214">
        <f t="shared" si="40"/>
        <v>28</v>
      </c>
      <c r="S99" s="214">
        <f t="shared" si="40"/>
        <v>29</v>
      </c>
      <c r="T99" s="214">
        <f t="shared" si="40"/>
        <v>30</v>
      </c>
      <c r="U99" s="214">
        <f t="shared" si="40"/>
        <v>23</v>
      </c>
    </row>
  </sheetData>
  <mergeCells count="13">
    <mergeCell ref="F37:F44"/>
    <mergeCell ref="F45:F54"/>
    <mergeCell ref="F55:F63"/>
    <mergeCell ref="F29:F36"/>
    <mergeCell ref="L1:L2"/>
    <mergeCell ref="K1:K66"/>
    <mergeCell ref="B81:C82"/>
    <mergeCell ref="G1:J2"/>
    <mergeCell ref="F1:F3"/>
    <mergeCell ref="B1:E2"/>
    <mergeCell ref="F4:F12"/>
    <mergeCell ref="F13:F21"/>
    <mergeCell ref="F22:F28"/>
  </mergeCells>
  <pageMargins left="0.7" right="0.7" top="0.75" bottom="0.75" header="0.3" footer="0.3"/>
  <ignoredErrors>
    <ignoredError sqref="D10 T13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ING1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2020-07-25T12:50:44Z</dcterms:created>
  <dcterms:modified xsi:type="dcterms:W3CDTF">2020-07-25T23:51:25Z</dcterms:modified>
</cp:coreProperties>
</file>