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OM460\24MONTH\2018\01_JAN18\QAQC_SupportingDocs\"/>
    </mc:Choice>
  </mc:AlternateContent>
  <bookViews>
    <workbookView xWindow="0" yWindow="0" windowWidth="18660" windowHeight="11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K12" i="1"/>
  <c r="D36" i="1" l="1"/>
  <c r="J16" i="1"/>
  <c r="D28" i="1"/>
  <c r="I21" i="1"/>
  <c r="F22" i="1"/>
  <c r="J22" i="1" s="1"/>
  <c r="J26" i="1"/>
  <c r="I11" i="1"/>
  <c r="I15" i="1"/>
  <c r="F15" i="1"/>
  <c r="J15" i="1" s="1"/>
  <c r="J6" i="1"/>
  <c r="J8" i="1" s="1"/>
  <c r="J14" i="1"/>
  <c r="F11" i="1"/>
  <c r="J11" i="1" s="1"/>
  <c r="D8" i="1"/>
  <c r="J21" i="1" l="1"/>
  <c r="J28" i="1" s="1"/>
  <c r="J18" i="1"/>
</calcChain>
</file>

<file path=xl/sharedStrings.xml><?xml version="1.0" encoding="utf-8"?>
<sst xmlns="http://schemas.openxmlformats.org/spreadsheetml/2006/main" count="68" uniqueCount="35">
  <si>
    <t>Arizona</t>
  </si>
  <si>
    <t>California</t>
  </si>
  <si>
    <t>Nevada</t>
  </si>
  <si>
    <t>SNWA</t>
  </si>
  <si>
    <t>State</t>
  </si>
  <si>
    <t>Balance</t>
  </si>
  <si>
    <t>Creation</t>
  </si>
  <si>
    <t>Assessment</t>
  </si>
  <si>
    <t>Payback</t>
  </si>
  <si>
    <t>Delivery</t>
  </si>
  <si>
    <t>Loss</t>
  </si>
  <si>
    <t>CAWCD</t>
  </si>
  <si>
    <t>N/A</t>
  </si>
  <si>
    <t>MWD</t>
  </si>
  <si>
    <t>IID</t>
  </si>
  <si>
    <t>Water User</t>
  </si>
  <si>
    <t>ICS Type</t>
  </si>
  <si>
    <t>SE - Brock</t>
  </si>
  <si>
    <t xml:space="preserve">Total Arizona: </t>
  </si>
  <si>
    <t>EC</t>
  </si>
  <si>
    <t xml:space="preserve">Total California: </t>
  </si>
  <si>
    <t>Trib</t>
  </si>
  <si>
    <t>Imp</t>
  </si>
  <si>
    <t xml:space="preserve">Total Nevada: </t>
  </si>
  <si>
    <t>Binat</t>
  </si>
  <si>
    <t>EOCY17</t>
  </si>
  <si>
    <t>EC converted from Trib / Imp</t>
  </si>
  <si>
    <t>SE - YDP</t>
  </si>
  <si>
    <t>BOY</t>
  </si>
  <si>
    <t>BOY Balance</t>
  </si>
  <si>
    <t>Evap</t>
  </si>
  <si>
    <t>Converted to BiNat ICS</t>
  </si>
  <si>
    <t>Converted to System Conservation</t>
  </si>
  <si>
    <t>EOY Bank Balance</t>
  </si>
  <si>
    <t>Mexico Deferred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</si>
</sst>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3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0" borderId="5" xfId="0" applyFont="1" applyBorder="1"/>
    <xf numFmtId="0" fontId="1" fillId="0" borderId="4" xfId="0" applyFont="1" applyBorder="1"/>
    <xf numFmtId="0" fontId="0" fillId="0" borderId="5" xfId="0" applyBorder="1"/>
    <xf numFmtId="3" fontId="0" fillId="0" borderId="5" xfId="0" applyNumberFormat="1" applyBorder="1"/>
    <xf numFmtId="3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0" borderId="10" xfId="0" applyNumberFormat="1" applyBorder="1"/>
    <xf numFmtId="0" fontId="0" fillId="0" borderId="0" xfId="0" applyFill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B16" sqref="B16:C16"/>
    </sheetView>
  </sheetViews>
  <sheetFormatPr defaultRowHeight="15" x14ac:dyDescent="0.25"/>
  <cols>
    <col min="2" max="2" width="16.7109375" customWidth="1"/>
    <col min="3" max="3" width="23" customWidth="1"/>
    <col min="6" max="6" width="11.5703125" bestFit="1" customWidth="1"/>
    <col min="10" max="10" width="9.5703125" customWidth="1"/>
  </cols>
  <sheetData>
    <row r="1" spans="1:11" x14ac:dyDescent="0.25">
      <c r="A1" s="2"/>
      <c r="B1" s="2"/>
      <c r="C1" s="6"/>
      <c r="D1" s="10" t="s">
        <v>28</v>
      </c>
      <c r="E1" s="2"/>
      <c r="F1" s="2"/>
      <c r="G1" s="2"/>
      <c r="H1" s="2"/>
      <c r="I1" s="6"/>
      <c r="J1" s="10" t="s">
        <v>25</v>
      </c>
    </row>
    <row r="2" spans="1:11" x14ac:dyDescent="0.25">
      <c r="A2" s="3" t="s">
        <v>4</v>
      </c>
      <c r="B2" s="3" t="s">
        <v>15</v>
      </c>
      <c r="C2" s="7" t="s">
        <v>16</v>
      </c>
      <c r="D2" s="11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7" t="s">
        <v>10</v>
      </c>
      <c r="J2" s="11" t="s">
        <v>5</v>
      </c>
    </row>
    <row r="3" spans="1:11" x14ac:dyDescent="0.25">
      <c r="A3" t="s">
        <v>0</v>
      </c>
      <c r="C3" s="8"/>
      <c r="D3" s="12"/>
      <c r="I3" s="8"/>
      <c r="J3" s="12"/>
    </row>
    <row r="4" spans="1:11" x14ac:dyDescent="0.25">
      <c r="B4" t="s">
        <v>11</v>
      </c>
      <c r="C4" s="8" t="s">
        <v>17</v>
      </c>
      <c r="D4" s="13">
        <v>100000</v>
      </c>
      <c r="E4">
        <v>0</v>
      </c>
      <c r="F4" t="s">
        <v>12</v>
      </c>
      <c r="G4">
        <v>0</v>
      </c>
      <c r="H4">
        <v>0</v>
      </c>
      <c r="I4" s="8" t="s">
        <v>12</v>
      </c>
      <c r="J4" s="13">
        <v>100000</v>
      </c>
    </row>
    <row r="5" spans="1:11" x14ac:dyDescent="0.25">
      <c r="B5" t="s">
        <v>11</v>
      </c>
      <c r="C5" s="8" t="s">
        <v>27</v>
      </c>
      <c r="D5" s="13">
        <v>3050</v>
      </c>
      <c r="E5">
        <v>0</v>
      </c>
      <c r="F5" t="s">
        <v>12</v>
      </c>
      <c r="G5">
        <v>0</v>
      </c>
      <c r="H5">
        <v>0</v>
      </c>
      <c r="I5" s="8" t="s">
        <v>12</v>
      </c>
      <c r="J5" s="13">
        <v>3050</v>
      </c>
    </row>
    <row r="6" spans="1:11" x14ac:dyDescent="0.25">
      <c r="B6" t="s">
        <v>11</v>
      </c>
      <c r="C6" s="8" t="s">
        <v>24</v>
      </c>
      <c r="D6" s="13">
        <v>0</v>
      </c>
      <c r="E6" s="1">
        <v>23750</v>
      </c>
      <c r="F6">
        <v>0</v>
      </c>
      <c r="G6">
        <v>0</v>
      </c>
      <c r="H6">
        <v>0</v>
      </c>
      <c r="I6" s="8">
        <v>0</v>
      </c>
      <c r="J6" s="13">
        <f>D6+E6-F6</f>
        <v>23750</v>
      </c>
    </row>
    <row r="7" spans="1:11" x14ac:dyDescent="0.25">
      <c r="C7" s="8"/>
      <c r="D7" s="13"/>
      <c r="I7" s="8"/>
      <c r="J7" s="13"/>
    </row>
    <row r="8" spans="1:11" x14ac:dyDescent="0.25">
      <c r="A8" s="4" t="s">
        <v>18</v>
      </c>
      <c r="B8" s="4"/>
      <c r="C8" s="9"/>
      <c r="D8" s="14">
        <f>SUM(D4:D6)</f>
        <v>103050</v>
      </c>
      <c r="E8" s="4"/>
      <c r="F8" s="4"/>
      <c r="G8" s="4"/>
      <c r="H8" s="4"/>
      <c r="I8" s="9"/>
      <c r="J8" s="14">
        <f>SUM(J4:J6)</f>
        <v>126800</v>
      </c>
    </row>
    <row r="9" spans="1:11" x14ac:dyDescent="0.25">
      <c r="C9" s="8"/>
      <c r="D9" s="12"/>
      <c r="I9" s="8"/>
      <c r="J9" s="13"/>
    </row>
    <row r="10" spans="1:11" x14ac:dyDescent="0.25">
      <c r="A10" t="s">
        <v>1</v>
      </c>
      <c r="C10" s="8"/>
      <c r="D10" s="12"/>
      <c r="I10" s="8"/>
      <c r="J10" s="12"/>
    </row>
    <row r="11" spans="1:11" x14ac:dyDescent="0.25">
      <c r="B11" t="s">
        <v>13</v>
      </c>
      <c r="C11" s="8" t="s">
        <v>19</v>
      </c>
      <c r="D11" s="13">
        <v>4644</v>
      </c>
      <c r="E11" s="1">
        <v>353000</v>
      </c>
      <c r="F11">
        <f>E11*0.05</f>
        <v>17650</v>
      </c>
      <c r="G11">
        <v>0</v>
      </c>
      <c r="H11">
        <v>0</v>
      </c>
      <c r="I11" s="8">
        <f>D11*0.03</f>
        <v>139.32</v>
      </c>
      <c r="J11" s="13">
        <f>D11+E11-F11-I11</f>
        <v>339854.68</v>
      </c>
    </row>
    <row r="12" spans="1:11" x14ac:dyDescent="0.25">
      <c r="B12" t="s">
        <v>13</v>
      </c>
      <c r="C12" s="8" t="s">
        <v>17</v>
      </c>
      <c r="D12" s="13">
        <v>56008</v>
      </c>
      <c r="E12">
        <v>0</v>
      </c>
      <c r="F12" t="s">
        <v>12</v>
      </c>
      <c r="G12">
        <v>0</v>
      </c>
      <c r="H12">
        <v>0</v>
      </c>
      <c r="I12" s="8" t="s">
        <v>12</v>
      </c>
      <c r="J12" s="13">
        <v>56008</v>
      </c>
      <c r="K12" s="1">
        <f>J12+J13</f>
        <v>80405</v>
      </c>
    </row>
    <row r="13" spans="1:11" x14ac:dyDescent="0.25">
      <c r="B13" t="s">
        <v>13</v>
      </c>
      <c r="C13" s="8" t="s">
        <v>27</v>
      </c>
      <c r="D13" s="13">
        <v>24397</v>
      </c>
      <c r="E13">
        <v>0</v>
      </c>
      <c r="F13" t="s">
        <v>12</v>
      </c>
      <c r="G13">
        <v>0</v>
      </c>
      <c r="H13">
        <v>0</v>
      </c>
      <c r="I13" s="8" t="s">
        <v>12</v>
      </c>
      <c r="J13" s="13">
        <v>24397</v>
      </c>
    </row>
    <row r="14" spans="1:11" x14ac:dyDescent="0.25">
      <c r="B14" t="s">
        <v>13</v>
      </c>
      <c r="C14" s="8" t="s">
        <v>24</v>
      </c>
      <c r="D14" s="13">
        <v>0</v>
      </c>
      <c r="E14" s="1">
        <v>23750</v>
      </c>
      <c r="F14">
        <v>0</v>
      </c>
      <c r="G14">
        <v>0</v>
      </c>
      <c r="H14">
        <v>0</v>
      </c>
      <c r="I14" s="8">
        <v>0</v>
      </c>
      <c r="J14" s="13">
        <f>D14+E14-F14</f>
        <v>23750</v>
      </c>
    </row>
    <row r="15" spans="1:11" x14ac:dyDescent="0.25">
      <c r="B15" t="s">
        <v>14</v>
      </c>
      <c r="C15" s="8" t="s">
        <v>19</v>
      </c>
      <c r="D15" s="13">
        <v>30017</v>
      </c>
      <c r="E15" s="1">
        <v>21983</v>
      </c>
      <c r="F15">
        <f>E15*0.05</f>
        <v>1099.1500000000001</v>
      </c>
      <c r="G15">
        <v>0</v>
      </c>
      <c r="H15">
        <v>0</v>
      </c>
      <c r="I15" s="8">
        <f>D15*0.03</f>
        <v>900.51</v>
      </c>
      <c r="J15" s="13">
        <f>D15+E15-F15-I15</f>
        <v>50000.34</v>
      </c>
    </row>
    <row r="16" spans="1:11" x14ac:dyDescent="0.25">
      <c r="B16" s="20" t="s">
        <v>14</v>
      </c>
      <c r="C16" s="21" t="s">
        <v>24</v>
      </c>
      <c r="D16" s="13">
        <v>0</v>
      </c>
      <c r="E16" s="1">
        <v>23750</v>
      </c>
      <c r="F16">
        <v>0</v>
      </c>
      <c r="G16">
        <v>0</v>
      </c>
      <c r="H16">
        <v>0</v>
      </c>
      <c r="I16" s="8">
        <v>0</v>
      </c>
      <c r="J16" s="13">
        <f>D16+E16-F16</f>
        <v>23750</v>
      </c>
    </row>
    <row r="17" spans="1:10" x14ac:dyDescent="0.25">
      <c r="C17" s="8"/>
      <c r="D17" s="13"/>
      <c r="E17" s="1"/>
      <c r="I17" s="8"/>
      <c r="J17" s="13"/>
    </row>
    <row r="18" spans="1:10" x14ac:dyDescent="0.25">
      <c r="A18" s="4" t="s">
        <v>20</v>
      </c>
      <c r="B18" s="4"/>
      <c r="C18" s="9"/>
      <c r="D18" s="14">
        <v>115066</v>
      </c>
      <c r="E18" s="4"/>
      <c r="F18" s="4"/>
      <c r="G18" s="4"/>
      <c r="H18" s="4"/>
      <c r="I18" s="9"/>
      <c r="J18" s="14">
        <f>SUM(J11:J16)</f>
        <v>517760.02</v>
      </c>
    </row>
    <row r="19" spans="1:10" x14ac:dyDescent="0.25">
      <c r="C19" s="8"/>
      <c r="D19" s="12"/>
      <c r="I19" s="8"/>
      <c r="J19" s="13"/>
    </row>
    <row r="20" spans="1:10" x14ac:dyDescent="0.25">
      <c r="A20" t="s">
        <v>2</v>
      </c>
      <c r="C20" s="8"/>
      <c r="D20" s="12"/>
      <c r="I20" s="8"/>
      <c r="J20" s="12"/>
    </row>
    <row r="21" spans="1:10" x14ac:dyDescent="0.25">
      <c r="B21" t="s">
        <v>3</v>
      </c>
      <c r="C21" s="8" t="s">
        <v>26</v>
      </c>
      <c r="D21" s="13">
        <v>128557</v>
      </c>
      <c r="E21" s="1">
        <v>0</v>
      </c>
      <c r="F21">
        <v>0</v>
      </c>
      <c r="G21">
        <v>0</v>
      </c>
      <c r="H21">
        <v>0</v>
      </c>
      <c r="I21" s="8">
        <f>D21*0.03</f>
        <v>3856.71</v>
      </c>
      <c r="J21" s="13">
        <f>D21+E21-F21-H21-I21</f>
        <v>124700.29</v>
      </c>
    </row>
    <row r="22" spans="1:10" x14ac:dyDescent="0.25">
      <c r="B22" t="s">
        <v>3</v>
      </c>
      <c r="C22" s="8" t="s">
        <v>21</v>
      </c>
      <c r="D22" s="12">
        <v>0</v>
      </c>
      <c r="E22" s="1">
        <v>32000</v>
      </c>
      <c r="F22" s="1">
        <f>E22*0.05</f>
        <v>1600</v>
      </c>
      <c r="G22">
        <v>0</v>
      </c>
      <c r="H22">
        <v>0</v>
      </c>
      <c r="I22" s="8" t="s">
        <v>12</v>
      </c>
      <c r="J22" s="13">
        <f>E22-F22</f>
        <v>30400</v>
      </c>
    </row>
    <row r="23" spans="1:10" x14ac:dyDescent="0.25">
      <c r="B23" t="s">
        <v>3</v>
      </c>
      <c r="C23" s="8" t="s">
        <v>22</v>
      </c>
      <c r="D23" s="12">
        <v>0</v>
      </c>
      <c r="E23">
        <v>0</v>
      </c>
      <c r="F23">
        <v>0</v>
      </c>
      <c r="G23">
        <v>0</v>
      </c>
      <c r="H23">
        <v>0</v>
      </c>
      <c r="I23" s="8" t="s">
        <v>12</v>
      </c>
      <c r="J23" s="12">
        <v>0</v>
      </c>
    </row>
    <row r="24" spans="1:10" x14ac:dyDescent="0.25">
      <c r="B24" t="s">
        <v>3</v>
      </c>
      <c r="C24" s="8" t="s">
        <v>17</v>
      </c>
      <c r="D24" s="13">
        <v>400000</v>
      </c>
      <c r="E24">
        <v>0</v>
      </c>
      <c r="F24" t="s">
        <v>12</v>
      </c>
      <c r="G24">
        <v>0</v>
      </c>
      <c r="H24">
        <v>0</v>
      </c>
      <c r="I24" s="8" t="s">
        <v>12</v>
      </c>
      <c r="J24" s="13">
        <v>400000</v>
      </c>
    </row>
    <row r="25" spans="1:10" x14ac:dyDescent="0.25">
      <c r="B25" t="s">
        <v>3</v>
      </c>
      <c r="C25" s="8" t="s">
        <v>27</v>
      </c>
      <c r="D25" s="13">
        <v>3050</v>
      </c>
      <c r="E25">
        <v>0</v>
      </c>
      <c r="F25" t="s">
        <v>12</v>
      </c>
      <c r="G25">
        <v>0</v>
      </c>
      <c r="H25">
        <v>0</v>
      </c>
      <c r="I25" s="8" t="s">
        <v>12</v>
      </c>
      <c r="J25" s="13">
        <v>3050</v>
      </c>
    </row>
    <row r="26" spans="1:10" x14ac:dyDescent="0.25">
      <c r="B26" t="s">
        <v>3</v>
      </c>
      <c r="C26" s="8" t="s">
        <v>24</v>
      </c>
      <c r="D26" s="13">
        <v>0</v>
      </c>
      <c r="E26" s="1">
        <v>23750</v>
      </c>
      <c r="F26">
        <v>0</v>
      </c>
      <c r="G26">
        <v>0</v>
      </c>
      <c r="H26">
        <v>0</v>
      </c>
      <c r="I26" s="8">
        <v>0</v>
      </c>
      <c r="J26" s="13">
        <f>D26+E26-F26</f>
        <v>23750</v>
      </c>
    </row>
    <row r="27" spans="1:10" x14ac:dyDescent="0.25">
      <c r="A27" s="5"/>
      <c r="B27" s="5"/>
      <c r="C27" s="8"/>
      <c r="D27" s="13"/>
      <c r="E27" s="5"/>
      <c r="F27" s="5"/>
      <c r="G27" s="5"/>
      <c r="H27" s="5"/>
      <c r="I27" s="8"/>
      <c r="J27" s="13"/>
    </row>
    <row r="28" spans="1:10" x14ac:dyDescent="0.25">
      <c r="A28" s="4" t="s">
        <v>23</v>
      </c>
      <c r="B28" s="4"/>
      <c r="C28" s="9"/>
      <c r="D28" s="14">
        <f>SUM(D21:D27)</f>
        <v>531607</v>
      </c>
      <c r="E28" s="4"/>
      <c r="F28" s="4"/>
      <c r="G28" s="4"/>
      <c r="H28" s="4"/>
      <c r="I28" s="9"/>
      <c r="J28" s="14">
        <f>SUM(J21:J27)</f>
        <v>581900.29</v>
      </c>
    </row>
    <row r="31" spans="1:10" x14ac:dyDescent="0.25">
      <c r="A31" t="s">
        <v>34</v>
      </c>
    </row>
    <row r="32" spans="1:10" x14ac:dyDescent="0.25">
      <c r="B32" s="15" t="s">
        <v>29</v>
      </c>
      <c r="C32" s="16"/>
      <c r="D32" s="19">
        <v>223612</v>
      </c>
    </row>
    <row r="33" spans="2:6" x14ac:dyDescent="0.25">
      <c r="B33" s="17" t="s">
        <v>30</v>
      </c>
      <c r="C33" s="5"/>
      <c r="D33" s="13">
        <f>(D32-D34-D35)*0.03</f>
        <v>2988.3599999999997</v>
      </c>
    </row>
    <row r="34" spans="2:6" x14ac:dyDescent="0.25">
      <c r="B34" s="17" t="s">
        <v>31</v>
      </c>
      <c r="C34" s="5"/>
      <c r="D34" s="13">
        <v>95000</v>
      </c>
    </row>
    <row r="35" spans="2:6" x14ac:dyDescent="0.25">
      <c r="B35" s="17" t="s">
        <v>32</v>
      </c>
      <c r="C35" s="5"/>
      <c r="D35" s="13">
        <v>29000</v>
      </c>
    </row>
    <row r="36" spans="2:6" x14ac:dyDescent="0.25">
      <c r="B36" s="18" t="s">
        <v>33</v>
      </c>
      <c r="C36" s="4"/>
      <c r="D36" s="14">
        <f>D32-D33-D34-D35</f>
        <v>96623.640000000014</v>
      </c>
    </row>
    <row r="39" spans="2:6" x14ac:dyDescent="0.25">
      <c r="E39" s="1"/>
      <c r="F39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Tighi, Shana G</dc:creator>
  <cp:lastModifiedBy>chorner</cp:lastModifiedBy>
  <dcterms:created xsi:type="dcterms:W3CDTF">2018-01-05T18:46:22Z</dcterms:created>
  <dcterms:modified xsi:type="dcterms:W3CDTF">2018-01-09T19:19:31Z</dcterms:modified>
</cp:coreProperties>
</file>