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utahirya\Desktop\Supply Chain Management\Anticipation-of-Raw-Material-Prices\Statistiques &amp; Calcules\"/>
    </mc:Choice>
  </mc:AlternateContent>
  <xr:revisionPtr revIDLastSave="0" documentId="13_ncr:1_{DE58062B-2319-44B2-92CF-DAFE4E063543}" xr6:coauthVersionLast="47" xr6:coauthVersionMax="47" xr10:uidLastSave="{00000000-0000-0000-0000-000000000000}"/>
  <bookViews>
    <workbookView xWindow="574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" i="1" l="1"/>
  <c r="G47" i="1"/>
  <c r="G50" i="1"/>
  <c r="E47" i="1"/>
  <c r="G51" i="1"/>
  <c r="C47" i="1"/>
  <c r="B15" i="1"/>
  <c r="B12" i="1"/>
  <c r="B13" i="1" s="1"/>
  <c r="C50" i="1" l="1"/>
  <c r="E45" i="1"/>
  <c r="E46" i="1"/>
  <c r="E42" i="1"/>
  <c r="E43" i="1"/>
  <c r="E44" i="1"/>
  <c r="E41" i="1"/>
  <c r="B14" i="1" l="1"/>
  <c r="B17" i="1" l="1"/>
  <c r="B16" i="1"/>
</calcChain>
</file>

<file path=xl/sharedStrings.xml><?xml version="1.0" encoding="utf-8"?>
<sst xmlns="http://schemas.openxmlformats.org/spreadsheetml/2006/main" count="66" uniqueCount="52">
  <si>
    <t>Paramètre</t>
  </si>
  <si>
    <t>Valeur</t>
  </si>
  <si>
    <t>Puissance maximale (W)</t>
  </si>
  <si>
    <t>Longueur (mm)</t>
  </si>
  <si>
    <t>Largeur (mm)</t>
  </si>
  <si>
    <t>Épaisseur (mm)</t>
  </si>
  <si>
    <t>Densité du silicium (mg/mm³)</t>
  </si>
  <si>
    <t>Surface (mm²)</t>
  </si>
  <si>
    <t>Volume (mm³)</t>
  </si>
  <si>
    <t>Surface=Longueur×Largeur</t>
  </si>
  <si>
    <t>Volume=Surface×Epaisseur</t>
  </si>
  <si>
    <t>Masse=Volume×Densite</t>
  </si>
  <si>
    <t>Prix total=Prix par W×Puissance maximale</t>
  </si>
  <si>
    <t>Prix (USD/mg)=Prix total / Masse​</t>
  </si>
  <si>
    <t>Coefficient de conversion</t>
  </si>
  <si>
    <t>-</t>
  </si>
  <si>
    <t>Silver (Ag)</t>
  </si>
  <si>
    <t>Silicon Nitride (SiNx)</t>
  </si>
  <si>
    <t>Rear Anti-Reflective Coating (SiNx, AZO, ITO)</t>
  </si>
  <si>
    <t>Silicon (Si)</t>
  </si>
  <si>
    <t>N-type Polycrystalline Silicon (Poly-Si)</t>
  </si>
  <si>
    <t>Silicon Oxide (SiO₂)</t>
  </si>
  <si>
    <t>Ultra-Thin Tunnel Oxide (SiO₂)</t>
  </si>
  <si>
    <t>N-type Silicon Substrate</t>
  </si>
  <si>
    <t>Passivation Layer (SiO₂ + Al₂O₃)</t>
  </si>
  <si>
    <t>Anti-Reflective Coating (SiNx or AZO)</t>
  </si>
  <si>
    <t>Density (mg/mm³)</t>
  </si>
  <si>
    <t>Thickness (mm)</t>
  </si>
  <si>
    <t>Material</t>
  </si>
  <si>
    <t>Layer</t>
  </si>
  <si>
    <t>Source</t>
  </si>
  <si>
    <t>Sunrise Energy (https://www.sunriseenergy.cn/products/m10-cell/)</t>
  </si>
  <si>
    <t>Maysun Solar (https://www.maysunsolar.com/solar-cells-size-process-and-technology-explained/)</t>
  </si>
  <si>
    <t>Red Solar's (https://www.red-solar.com/products-info/Solar-Cell/M10-TOPCon-Cell.html)</t>
  </si>
  <si>
    <t>Ocean Solar (https://www.oceansolarcn.com/m10-mbb-n-type-topcon-132-half-cells-520w-535w-solar-module-product/)</t>
  </si>
  <si>
    <t>AL-TOPCON-M10 Datasheet (https://www.enfsolar.com/pv/cell-datasheet/2947)</t>
  </si>
  <si>
    <t>Rear Metal Contact (Ag)</t>
  </si>
  <si>
    <t>Cellule solaire bifaciale TOPCon de type N 182 mm M10</t>
  </si>
  <si>
    <t>Prix (Eur/W)</t>
  </si>
  <si>
    <t>Masse (mg)</t>
  </si>
  <si>
    <t>Prix (eur/g)</t>
  </si>
  <si>
    <t>Prix Total (eur/cellule)</t>
  </si>
  <si>
    <t>Mass (mg/cellule)</t>
  </si>
  <si>
    <t>Sources</t>
  </si>
  <si>
    <t>https://fr.solarpanelproductionline.com/knowledges/TOPCon-comprehensive-analysis.html</t>
  </si>
  <si>
    <t>C:\Users\boutahirya\Desktop\Supply Chain Management\Anticipation-of-Raw-Material-Prices\Documentation\WO2019053368A1.pdf</t>
  </si>
  <si>
    <t>TOTAL Price</t>
  </si>
  <si>
    <t>TOTAL Thickness</t>
  </si>
  <si>
    <t>Cell price (SMM)</t>
  </si>
  <si>
    <t>Price (CNY)</t>
  </si>
  <si>
    <t>AL-TOPCON-M10</t>
  </si>
  <si>
    <t>Caractéristique Technique Cellule AL-TOPCON 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</si>
</sst>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/>
    <xf numFmtId="0" fontId="3" fillId="9" borderId="1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10" borderId="0" xfId="0" applyFill="1"/>
    <xf numFmtId="0" fontId="2" fillId="10" borderId="0" xfId="0" applyFont="1" applyFill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11" borderId="1" xfId="0" applyFill="1" applyBorder="1"/>
    <xf numFmtId="0" fontId="0" fillId="8" borderId="1" xfId="0" applyFill="1" applyBorder="1"/>
    <xf numFmtId="0" fontId="5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2" borderId="1" xfId="0" applyFill="1" applyBorder="1"/>
    <xf numFmtId="0" fontId="0" fillId="2" borderId="1" xfId="0" applyFill="1" applyBorder="1"/>
    <xf numFmtId="0" fontId="0" fillId="12" borderId="1" xfId="0" applyFill="1" applyBorder="1" applyAlignment="1">
      <alignment horizontal="center"/>
    </xf>
    <xf numFmtId="0" fontId="0" fillId="0" borderId="2" xfId="0" applyBorder="1"/>
    <xf numFmtId="0" fontId="0" fillId="7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1962728</xdr:colOff>
      <xdr:row>51</xdr:row>
      <xdr:rowOff>86591</xdr:rowOff>
    </xdr:from>
    <xdr:to>
      <xdr:col>5</xdr:col>
      <xdr:colOff>2065335</xdr:colOff>
      <xdr:row>68</xdr:row>
      <xdr:rowOff>173182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AD8B89DA-AC1F-49B6-E115-13A999765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7576" y="9900227"/>
          <a:ext cx="5153744" cy="33578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163561</xdr:rowOff>
    </xdr:from>
    <xdr:to>
      <xdr:col>2</xdr:col>
      <xdr:colOff>1987740</xdr:colOff>
      <xdr:row>68</xdr:row>
      <xdr:rowOff>83669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E7AF0B8F-F3F5-D164-AB58-951C6318FA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977197"/>
          <a:ext cx="6182588" cy="3191320"/>
        </a:xfrm>
        <a:prstGeom prst="rect">
          <a:avLst/>
        </a:prstGeom>
      </xdr:spPr>
    </xdr:pic>
    <xdr:clientData/>
  </xdr:twoCellAnchor>
  <xdr:twoCellAnchor editAs="oneCell">
    <xdr:from>
      <xdr:col>2</xdr:col>
      <xdr:colOff>145566</xdr:colOff>
      <xdr:row>3</xdr:row>
      <xdr:rowOff>76968</xdr:rowOff>
    </xdr:from>
    <xdr:to>
      <xdr:col>4</xdr:col>
      <xdr:colOff>1125682</xdr:colOff>
      <xdr:row>32</xdr:row>
      <xdr:rowOff>144318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30BB783D-FF2A-5EB4-8589-36FEF85087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40414" y="654241"/>
          <a:ext cx="4751632" cy="5647653"/>
        </a:xfrm>
        <a:prstGeom prst="rect">
          <a:avLst/>
        </a:prstGeom>
      </xdr:spPr>
    </xdr:pic>
    <xdr:clientData/>
  </xdr:twoCellAnchor>
  <xdr:twoCellAnchor editAs="oneCell">
    <xdr:from>
      <xdr:col>5</xdr:col>
      <xdr:colOff>2780529</xdr:colOff>
      <xdr:row>3</xdr:row>
      <xdr:rowOff>57728</xdr:rowOff>
    </xdr:from>
    <xdr:to>
      <xdr:col>6</xdr:col>
      <xdr:colOff>413712</xdr:colOff>
      <xdr:row>32</xdr:row>
      <xdr:rowOff>99725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CA10E2F8-3909-CCE4-1EAD-A6B78786F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26514" y="635001"/>
          <a:ext cx="6253789" cy="5622300"/>
        </a:xfrm>
        <a:prstGeom prst="rect">
          <a:avLst/>
        </a:prstGeom>
      </xdr:spPr>
    </xdr:pic>
    <xdr:clientData/>
  </xdr:twoCellAnchor>
  <xdr:twoCellAnchor>
    <xdr:from>
      <xdr:col>0</xdr:col>
      <xdr:colOff>418708</xdr:colOff>
      <xdr:row>83</xdr:row>
      <xdr:rowOff>4298</xdr:rowOff>
    </xdr:from>
    <xdr:to>
      <xdr:col>13</xdr:col>
      <xdr:colOff>332618</xdr:colOff>
      <xdr:row>118</xdr:row>
      <xdr:rowOff>18909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F2C83097-FCB8-F5CA-F422-0F1A297218D2}"/>
            </a:ext>
          </a:extLst>
        </xdr:cNvPr>
        <xdr:cNvGrpSpPr/>
      </xdr:nvGrpSpPr>
      <xdr:grpSpPr>
        <a:xfrm>
          <a:off x="418708" y="15405110"/>
          <a:ext cx="22736800" cy="6508929"/>
          <a:chOff x="961104" y="19294577"/>
          <a:chExt cx="22069381" cy="6733796"/>
        </a:xfrm>
      </xdr:grpSpPr>
      <xdr:grpSp>
        <xdr:nvGrpSpPr>
          <xdr:cNvPr id="35" name="Groupe 34">
            <a:extLst>
              <a:ext uri="{FF2B5EF4-FFF2-40B4-BE49-F238E27FC236}">
                <a16:creationId xmlns:a16="http://schemas.microsoft.com/office/drawing/2014/main" id="{1919B902-2339-D691-18B3-0B284CB6A491}"/>
              </a:ext>
            </a:extLst>
          </xdr:cNvPr>
          <xdr:cNvGrpSpPr/>
        </xdr:nvGrpSpPr>
        <xdr:grpSpPr>
          <a:xfrm>
            <a:off x="5578892" y="20987657"/>
            <a:ext cx="17451593" cy="5040716"/>
            <a:chOff x="5569135" y="20455897"/>
            <a:chExt cx="17455284" cy="4913875"/>
          </a:xfrm>
        </xdr:grpSpPr>
        <xdr:grpSp>
          <xdr:nvGrpSpPr>
            <xdr:cNvPr id="31" name="Groupe 30">
              <a:extLst>
                <a:ext uri="{FF2B5EF4-FFF2-40B4-BE49-F238E27FC236}">
                  <a16:creationId xmlns:a16="http://schemas.microsoft.com/office/drawing/2014/main" id="{95C586B0-9B2B-0C37-9F0D-1113FA6B3C60}"/>
                </a:ext>
              </a:extLst>
            </xdr:cNvPr>
            <xdr:cNvGrpSpPr/>
          </xdr:nvGrpSpPr>
          <xdr:grpSpPr>
            <a:xfrm>
              <a:off x="5569135" y="20455897"/>
              <a:ext cx="17455284" cy="4913875"/>
              <a:chOff x="48106" y="16596590"/>
              <a:chExt cx="17462500" cy="5052352"/>
            </a:xfrm>
          </xdr:grpSpPr>
          <xdr:grpSp>
            <xdr:nvGrpSpPr>
              <xdr:cNvPr id="22" name="Groupe 21">
                <a:extLst>
                  <a:ext uri="{FF2B5EF4-FFF2-40B4-BE49-F238E27FC236}">
                    <a16:creationId xmlns:a16="http://schemas.microsoft.com/office/drawing/2014/main" id="{9AB269B7-C933-4508-71C2-761A0A1140D1}"/>
                  </a:ext>
                </a:extLst>
              </xdr:cNvPr>
              <xdr:cNvGrpSpPr/>
            </xdr:nvGrpSpPr>
            <xdr:grpSpPr>
              <a:xfrm>
                <a:off x="48106" y="16596590"/>
                <a:ext cx="17462500" cy="4525004"/>
                <a:chOff x="28864" y="15874999"/>
                <a:chExt cx="17462500" cy="4525004"/>
              </a:xfrm>
            </xdr:grpSpPr>
            <xdr:grpSp>
              <xdr:nvGrpSpPr>
                <xdr:cNvPr id="19" name="Groupe 18">
                  <a:extLst>
                    <a:ext uri="{FF2B5EF4-FFF2-40B4-BE49-F238E27FC236}">
                      <a16:creationId xmlns:a16="http://schemas.microsoft.com/office/drawing/2014/main" id="{8A2074AF-76DD-C12C-93FF-3F80C9E5F40F}"/>
                    </a:ext>
                  </a:extLst>
                </xdr:cNvPr>
                <xdr:cNvGrpSpPr/>
              </xdr:nvGrpSpPr>
              <xdr:grpSpPr>
                <a:xfrm>
                  <a:off x="28864" y="15874999"/>
                  <a:ext cx="17462500" cy="4525004"/>
                  <a:chOff x="0" y="17048787"/>
                  <a:chExt cx="17462500" cy="4525004"/>
                </a:xfrm>
              </xdr:grpSpPr>
              <xdr:grpSp>
                <xdr:nvGrpSpPr>
                  <xdr:cNvPr id="16" name="Groupe 15">
                    <a:extLst>
                      <a:ext uri="{FF2B5EF4-FFF2-40B4-BE49-F238E27FC236}">
                        <a16:creationId xmlns:a16="http://schemas.microsoft.com/office/drawing/2014/main" id="{D79B8AAF-10B1-3CA3-4632-42F26C2B9C96}"/>
                      </a:ext>
                    </a:extLst>
                  </xdr:cNvPr>
                  <xdr:cNvGrpSpPr/>
                </xdr:nvGrpSpPr>
                <xdr:grpSpPr>
                  <a:xfrm>
                    <a:off x="9890607" y="17048787"/>
                    <a:ext cx="7571893" cy="2289849"/>
                    <a:chOff x="96214" y="18982651"/>
                    <a:chExt cx="7571893" cy="2289849"/>
                  </a:xfrm>
                </xdr:grpSpPr>
                <xdr:grpSp>
                  <xdr:nvGrpSpPr>
                    <xdr:cNvPr id="13" name="Groupe 12">
                      <a:extLst>
                        <a:ext uri="{FF2B5EF4-FFF2-40B4-BE49-F238E27FC236}">
                          <a16:creationId xmlns:a16="http://schemas.microsoft.com/office/drawing/2014/main" id="{562DFB70-2AF8-D762-7483-D4D173DCD5ED}"/>
                        </a:ext>
                      </a:extLst>
                    </xdr:cNvPr>
                    <xdr:cNvGrpSpPr/>
                  </xdr:nvGrpSpPr>
                  <xdr:grpSpPr>
                    <a:xfrm>
                      <a:off x="96214" y="18982651"/>
                      <a:ext cx="7571893" cy="2289849"/>
                      <a:chOff x="5811213" y="19001894"/>
                      <a:chExt cx="10955279" cy="2896004"/>
                    </a:xfrm>
                  </xdr:grpSpPr>
                  <xdr:pic>
                    <xdr:nvPicPr>
                      <xdr:cNvPr id="11" name="Image 10">
                        <a:extLst>
                          <a:ext uri="{FF2B5EF4-FFF2-40B4-BE49-F238E27FC236}">
                            <a16:creationId xmlns:a16="http://schemas.microsoft.com/office/drawing/2014/main" id="{13906697-49C5-B77E-2838-6A737CD48CA1}"/>
                          </a:ext>
                        </a:extLst>
                      </xdr:cNvPr>
                      <xdr:cNvPicPr>
                        <a:picLocks noChangeAspect="1"/>
                      </xdr:cNvPicPr>
                    </xdr:nvPicPr>
                    <xdr:blipFill>
                      <a:blip xmlns:r="http://schemas.openxmlformats.org/officeDocument/2006/relationships" r:embed="rId5"/>
                      <a:stretch>
                        <a:fillRect/>
                      </a:stretch>
                    </xdr:blipFill>
                    <xdr:spPr>
                      <a:xfrm>
                        <a:off x="5811213" y="19001894"/>
                        <a:ext cx="10955279" cy="2896004"/>
                      </a:xfrm>
                      <a:prstGeom prst="rect">
                        <a:avLst/>
                      </a:prstGeom>
                      <a:ln w="190500" cap="sq">
                        <a:solidFill>
                          <a:srgbClr val="C8C6BD"/>
                        </a:solidFill>
                        <a:prstDash val="solid"/>
                        <a:miter lim="800000"/>
                      </a:ln>
                      <a:effectLst>
                        <a:outerShdw blurRad="254000" algn="bl" rotWithShape="0">
                          <a:srgbClr val="000000">
                            <a:alpha val="43000"/>
                          </a:srgbClr>
                        </a:outerShdw>
                      </a:effectLst>
                      <a:scene3d>
                        <a:camera prst="perspectiveFront" fov="5400000"/>
                        <a:lightRig rig="threePt" dir="t">
                          <a:rot lat="0" lon="0" rev="2100000"/>
                        </a:lightRig>
                      </a:scene3d>
                      <a:sp3d extrusionH="25400">
                        <a:bevelT w="304800" h="152400" prst="hardEdge"/>
                        <a:extrusionClr>
                          <a:srgbClr val="000000"/>
                        </a:extrusionClr>
                      </a:sp3d>
                    </xdr:spPr>
                  </xdr:pic>
                  <xdr:sp macro="" textlink="">
                    <xdr:nvSpPr>
                      <xdr:cNvPr id="12" name="Ellipse 11">
                        <a:extLst>
                          <a:ext uri="{FF2B5EF4-FFF2-40B4-BE49-F238E27FC236}">
                            <a16:creationId xmlns:a16="http://schemas.microsoft.com/office/drawing/2014/main" id="{F4E1119B-78BB-7437-F467-22DDCD483548}"/>
                          </a:ext>
                        </a:extLst>
                      </xdr:cNvPr>
                      <xdr:cNvSpPr/>
                    </xdr:nvSpPr>
                    <xdr:spPr>
                      <a:xfrm>
                        <a:off x="13762245" y="19525121"/>
                        <a:ext cx="2113348" cy="387109"/>
                      </a:xfrm>
                      <a:prstGeom prst="ellipse">
                        <a:avLst/>
                      </a:prstGeom>
                      <a:noFill/>
                      <a:ln>
                        <a:solidFill>
                          <a:srgbClr val="FF0000"/>
                        </a:solidFill>
                      </a:ln>
                    </xdr:spPr>
                    <xdr:style>
                      <a:lnRef idx="2">
                        <a:schemeClr val="accent1">
                          <a:shade val="15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t"/>
                      <a:lstStyle/>
                      <a:p>
                        <a:pPr algn="l"/>
                        <a:endParaRPr lang="fr-FR" sz="1100"/>
                      </a:p>
                    </xdr:txBody>
                  </xdr:sp>
                </xdr:grpSp>
                <xdr:sp macro="" textlink="">
                  <xdr:nvSpPr>
                    <xdr:cNvPr id="14" name="Ellipse 13">
                      <a:extLst>
                        <a:ext uri="{FF2B5EF4-FFF2-40B4-BE49-F238E27FC236}">
                          <a16:creationId xmlns:a16="http://schemas.microsoft.com/office/drawing/2014/main" id="{9F6F6542-038B-4D7B-8025-8E20ECBE7462}"/>
                        </a:ext>
                      </a:extLst>
                    </xdr:cNvPr>
                    <xdr:cNvSpPr/>
                  </xdr:nvSpPr>
                  <xdr:spPr>
                    <a:xfrm>
                      <a:off x="4704774" y="19646515"/>
                      <a:ext cx="1460670" cy="306084"/>
                    </a:xfrm>
                    <a:prstGeom prst="ellipse">
                      <a:avLst/>
                    </a:prstGeom>
                    <a:noFill/>
                    <a:ln>
                      <a:solidFill>
                        <a:srgbClr val="FF0000"/>
                      </a:solidFill>
                    </a:ln>
                  </xdr:spPr>
                  <xdr:style>
                    <a:lnRef idx="2">
                      <a:schemeClr val="accent1">
                        <a:shade val="15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t"/>
                    <a:lstStyle/>
                    <a:p>
                      <a:pPr algn="l"/>
                      <a:endParaRPr lang="fr-FR" sz="1100"/>
                    </a:p>
                  </xdr:txBody>
                </xdr:sp>
              </xdr:grpSp>
              <xdr:pic>
                <xdr:nvPicPr>
                  <xdr:cNvPr id="15" name="Image 14">
                    <a:extLst>
                      <a:ext uri="{FF2B5EF4-FFF2-40B4-BE49-F238E27FC236}">
                        <a16:creationId xmlns:a16="http://schemas.microsoft.com/office/drawing/2014/main" id="{EB7E0268-79EB-3E00-FD40-FB4D22A948B6}"/>
                      </a:ext>
                    </a:extLst>
                  </xdr:cNvPr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6"/>
                  <a:stretch>
                    <a:fillRect/>
                  </a:stretch>
                </xdr:blipFill>
                <xdr:spPr>
                  <a:xfrm>
                    <a:off x="0" y="17847346"/>
                    <a:ext cx="9296500" cy="3726445"/>
                  </a:xfrm>
                  <a:prstGeom prst="rect">
                    <a:avLst/>
                  </a:prstGeom>
                </xdr:spPr>
              </xdr:pic>
              <xdr:cxnSp macro="">
                <xdr:nvCxnSpPr>
                  <xdr:cNvPr id="18" name="Connecteur droit avec flèche 17">
                    <a:extLst>
                      <a:ext uri="{FF2B5EF4-FFF2-40B4-BE49-F238E27FC236}">
                        <a16:creationId xmlns:a16="http://schemas.microsoft.com/office/drawing/2014/main" id="{D0042EAF-2AC4-6826-7D4B-7C315C277D7E}"/>
                      </a:ext>
                    </a:extLst>
                  </xdr:cNvPr>
                  <xdr:cNvCxnSpPr>
                    <a:stCxn id="12" idx="2"/>
                  </xdr:cNvCxnSpPr>
                </xdr:nvCxnSpPr>
                <xdr:spPr>
                  <a:xfrm flipH="1">
                    <a:off x="7956742" y="17615541"/>
                    <a:ext cx="7429331" cy="2608246"/>
                  </a:xfrm>
                  <a:prstGeom prst="straightConnector1">
                    <a:avLst/>
                  </a:prstGeom>
                  <a:ln>
                    <a:solidFill>
                      <a:srgbClr val="FF0000"/>
                    </a:solidFill>
                    <a:tailEnd type="triangle"/>
                  </a:ln>
                </xdr:spPr>
                <xdr:style>
                  <a:lnRef idx="2">
                    <a:schemeClr val="accent2"/>
                  </a:lnRef>
                  <a:fillRef idx="0">
                    <a:schemeClr val="accent2"/>
                  </a:fillRef>
                  <a:effectRef idx="1">
                    <a:schemeClr val="accent2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21" name="Connecteur droit avec flèche 20">
                  <a:extLst>
                    <a:ext uri="{FF2B5EF4-FFF2-40B4-BE49-F238E27FC236}">
                      <a16:creationId xmlns:a16="http://schemas.microsoft.com/office/drawing/2014/main" id="{4AE6FE77-1F2F-8E6E-2820-5024F0E3EA94}"/>
                    </a:ext>
                  </a:extLst>
                </xdr:cNvPr>
                <xdr:cNvCxnSpPr>
                  <a:stCxn id="14" idx="3"/>
                </xdr:cNvCxnSpPr>
              </xdr:nvCxnSpPr>
              <xdr:spPr>
                <a:xfrm flipH="1">
                  <a:off x="7975985" y="16800122"/>
                  <a:ext cx="6765956" cy="2625105"/>
                </a:xfrm>
                <a:prstGeom prst="straightConnector1">
                  <a:avLst/>
                </a:prstGeom>
                <a:ln>
                  <a:solidFill>
                    <a:srgbClr val="FF0000"/>
                  </a:solidFill>
                  <a:tailEnd type="triangle"/>
                </a:ln>
              </xdr:spPr>
              <xdr:style>
                <a:lnRef idx="2">
                  <a:schemeClr val="accent2"/>
                </a:lnRef>
                <a:fillRef idx="0">
                  <a:schemeClr val="accent2"/>
                </a:fillRef>
                <a:effectRef idx="1">
                  <a:schemeClr val="accent2"/>
                </a:effectRef>
                <a:fontRef idx="minor">
                  <a:schemeClr val="tx1"/>
                </a:fontRef>
              </xdr:style>
            </xdr:cxnSp>
          </xdr:grpSp>
          <xdr:pic>
            <xdr:nvPicPr>
              <xdr:cNvPr id="23" name="Image 22">
                <a:extLst>
                  <a:ext uri="{FF2B5EF4-FFF2-40B4-BE49-F238E27FC236}">
                    <a16:creationId xmlns:a16="http://schemas.microsoft.com/office/drawing/2014/main" id="{BF060664-44D9-D17D-9252-AA74FEDA754F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10198485" y="19838939"/>
                <a:ext cx="6392167" cy="1810003"/>
              </a:xfrm>
              <a:prstGeom prst="rect">
                <a:avLst/>
              </a:prstGeom>
              <a:ln w="190500" cap="sq">
                <a:solidFill>
                  <a:srgbClr val="C8C6BD"/>
                </a:solidFill>
                <a:prstDash val="solid"/>
                <a:miter lim="800000"/>
              </a:ln>
              <a:effectLst>
                <a:outerShdw blurRad="254000" algn="bl" rotWithShape="0">
                  <a:srgbClr val="000000">
                    <a:alpha val="43000"/>
                  </a:srgbClr>
                </a:outerShdw>
              </a:effectLst>
              <a:scene3d>
                <a:camera prst="perspectiveFront" fov="5400000"/>
                <a:lightRig rig="threePt" dir="t">
                  <a:rot lat="0" lon="0" rev="2100000"/>
                </a:lightRig>
              </a:scene3d>
              <a:sp3d extrusionH="25400">
                <a:bevelT w="304800" h="152400" prst="hardEdge"/>
                <a:extrusionClr>
                  <a:srgbClr val="000000"/>
                </a:extrusionClr>
              </a:sp3d>
            </xdr:spPr>
          </xdr:pic>
          <xdr:cxnSp macro="">
            <xdr:nvCxnSpPr>
              <xdr:cNvPr id="29" name="Connecteur droit avec flèche 28">
                <a:extLst>
                  <a:ext uri="{FF2B5EF4-FFF2-40B4-BE49-F238E27FC236}">
                    <a16:creationId xmlns:a16="http://schemas.microsoft.com/office/drawing/2014/main" id="{89637E80-D64B-6EC5-4C7F-566BD0B660CC}"/>
                  </a:ext>
                </a:extLst>
              </xdr:cNvPr>
              <xdr:cNvCxnSpPr>
                <a:stCxn id="25" idx="2"/>
              </xdr:cNvCxnSpPr>
            </xdr:nvCxnSpPr>
            <xdr:spPr>
              <a:xfrm flipH="1" flipV="1">
                <a:off x="7947121" y="20454697"/>
                <a:ext cx="6776820" cy="178591"/>
              </a:xfrm>
              <a:prstGeom prst="straightConnector1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2">
                <a:schemeClr val="accent2"/>
              </a:lnRef>
              <a:fillRef idx="0">
                <a:schemeClr val="accent2"/>
              </a:fillRef>
              <a:effectRef idx="1">
                <a:schemeClr val="accent2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25" name="Ellipse 24">
              <a:extLst>
                <a:ext uri="{FF2B5EF4-FFF2-40B4-BE49-F238E27FC236}">
                  <a16:creationId xmlns:a16="http://schemas.microsoft.com/office/drawing/2014/main" id="{FFDA072C-39D0-44E8-88AF-626CC882BF9E}"/>
                </a:ext>
              </a:extLst>
            </xdr:cNvPr>
            <xdr:cNvSpPr/>
          </xdr:nvSpPr>
          <xdr:spPr>
            <a:xfrm>
              <a:off x="20238906" y="24203017"/>
              <a:ext cx="1460670" cy="357875"/>
            </a:xfrm>
            <a:prstGeom prst="ellipse">
              <a:avLst/>
            </a:prstGeom>
            <a:noFill/>
            <a:ln>
              <a:solidFill>
                <a:srgbClr val="FF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</xdr:grpSp>
      <xdr:pic>
        <xdr:nvPicPr>
          <xdr:cNvPr id="36" name="Image 35">
            <a:extLst>
              <a:ext uri="{FF2B5EF4-FFF2-40B4-BE49-F238E27FC236}">
                <a16:creationId xmlns:a16="http://schemas.microsoft.com/office/drawing/2014/main" id="{9BBBF68C-C04B-0B63-0DE3-82F6C9C89E0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961104" y="19294577"/>
            <a:ext cx="6460987" cy="1935778"/>
          </a:xfrm>
          <a:prstGeom prst="rect">
            <a:avLst/>
          </a:prstGeom>
          <a:ln w="190500" cap="sq">
            <a:solidFill>
              <a:srgbClr val="C8C6BD"/>
            </a:solidFill>
            <a:prstDash val="solid"/>
            <a:miter lim="800000"/>
          </a:ln>
          <a:effectLst>
            <a:outerShdw blurRad="254000" algn="bl" rotWithShape="0">
              <a:srgbClr val="000000">
                <a:alpha val="43000"/>
              </a:srgbClr>
            </a:outerShdw>
          </a:effectLst>
          <a:scene3d>
            <a:camera prst="perspectiveFront" fov="5400000"/>
            <a:lightRig rig="threePt" dir="t">
              <a:rot lat="0" lon="0" rev="2100000"/>
            </a:lightRig>
          </a:scene3d>
          <a:sp3d extrusionH="25400">
            <a:bevelT w="304800" h="152400" prst="hardEdge"/>
            <a:extrusionClr>
              <a:srgbClr val="000000"/>
            </a:extrusionClr>
          </a:sp3d>
        </xdr:spPr>
      </xdr:pic>
      <xdr:sp macro="" textlink="">
        <xdr:nvSpPr>
          <xdr:cNvPr id="33" name="Ellipse 32">
            <a:extLst>
              <a:ext uri="{FF2B5EF4-FFF2-40B4-BE49-F238E27FC236}">
                <a16:creationId xmlns:a16="http://schemas.microsoft.com/office/drawing/2014/main" id="{6C7C8877-7856-4ADB-A132-90575807862D}"/>
              </a:ext>
            </a:extLst>
          </xdr:cNvPr>
          <xdr:cNvSpPr/>
        </xdr:nvSpPr>
        <xdr:spPr>
          <a:xfrm>
            <a:off x="4118538" y="20620166"/>
            <a:ext cx="1454368" cy="309037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cxnSp macro="">
        <xdr:nvCxnSpPr>
          <xdr:cNvPr id="38" name="Connecteur droit avec flèche 37">
            <a:extLst>
              <a:ext uri="{FF2B5EF4-FFF2-40B4-BE49-F238E27FC236}">
                <a16:creationId xmlns:a16="http://schemas.microsoft.com/office/drawing/2014/main" id="{3DC13FB5-4199-B2C6-E6F6-BD51564C4803}"/>
              </a:ext>
            </a:extLst>
          </xdr:cNvPr>
          <xdr:cNvCxnSpPr>
            <a:stCxn id="33" idx="6"/>
          </xdr:cNvCxnSpPr>
        </xdr:nvCxnSpPr>
        <xdr:spPr>
          <a:xfrm>
            <a:off x="5572906" y="20774685"/>
            <a:ext cx="5738954" cy="1945024"/>
          </a:xfrm>
          <a:prstGeom prst="straightConnector1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8"/>
  <sheetViews>
    <sheetView tabSelected="1" zoomScale="77" zoomScaleNormal="99" workbookViewId="0">
      <selection activeCell="H24" sqref="H24"/>
    </sheetView>
  </sheetViews>
  <sheetFormatPr baseColWidth="10" defaultColWidth="9.140625" defaultRowHeight="15" x14ac:dyDescent="0.25"/>
  <cols>
    <col min="1" max="1" width="41.85546875" style="9" customWidth="1"/>
    <col min="2" max="2" width="21" style="9" customWidth="1"/>
    <col min="3" max="3" width="37.42578125" customWidth="1"/>
    <col min="4" max="5" width="19.140625" customWidth="1"/>
    <col min="6" max="6" width="129.28515625" customWidth="1"/>
    <col min="7" max="7" width="12.140625" customWidth="1"/>
    <col min="8" max="8" width="15.85546875" customWidth="1"/>
    <col min="9" max="9" width="6.85546875" customWidth="1"/>
    <col min="10" max="10" width="12.42578125" customWidth="1"/>
  </cols>
  <sheetData>
    <row r="1" spans="1:15" ht="15" customHeight="1" x14ac:dyDescent="0.25">
      <c r="A1" s="24" t="s">
        <v>51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19"/>
    </row>
    <row r="2" spans="1:15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19"/>
    </row>
    <row r="3" spans="1:15" x14ac:dyDescent="0.25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19"/>
    </row>
    <row r="4" spans="1:15" x14ac:dyDescent="0.25">
      <c r="C4" s="19"/>
      <c r="D4" s="19"/>
      <c r="E4" s="19"/>
      <c r="O4" s="19"/>
    </row>
    <row r="5" spans="1:15" x14ac:dyDescent="0.25">
      <c r="A5" s="13" t="s">
        <v>0</v>
      </c>
      <c r="B5" s="13" t="s">
        <v>1</v>
      </c>
      <c r="C5" s="19"/>
      <c r="D5" s="19"/>
      <c r="E5" s="19"/>
      <c r="O5" s="19"/>
    </row>
    <row r="6" spans="1:15" x14ac:dyDescent="0.25">
      <c r="A6" s="10" t="s">
        <v>38</v>
      </c>
      <c r="B6" s="10">
        <v>3.2399999999999998E-2</v>
      </c>
      <c r="C6" s="19"/>
      <c r="D6" s="19"/>
      <c r="E6" s="19"/>
      <c r="O6" s="19"/>
    </row>
    <row r="7" spans="1:15" x14ac:dyDescent="0.25">
      <c r="A7" s="10" t="s">
        <v>2</v>
      </c>
      <c r="B7" s="10">
        <v>8.09</v>
      </c>
      <c r="C7" s="19"/>
      <c r="D7" s="19"/>
      <c r="E7" s="19"/>
      <c r="O7" s="19"/>
    </row>
    <row r="8" spans="1:15" x14ac:dyDescent="0.25">
      <c r="A8" s="10" t="s">
        <v>3</v>
      </c>
      <c r="B8" s="10">
        <v>182</v>
      </c>
      <c r="C8" s="19"/>
      <c r="D8" s="19"/>
      <c r="E8" s="19"/>
      <c r="O8" s="19"/>
    </row>
    <row r="9" spans="1:15" x14ac:dyDescent="0.25">
      <c r="A9" s="10" t="s">
        <v>4</v>
      </c>
      <c r="B9" s="10">
        <v>183</v>
      </c>
      <c r="C9" s="19"/>
      <c r="D9" s="19"/>
      <c r="E9" s="19"/>
      <c r="F9" s="4" t="s">
        <v>9</v>
      </c>
      <c r="O9" s="19"/>
    </row>
    <row r="10" spans="1:15" x14ac:dyDescent="0.25">
      <c r="A10" s="10" t="s">
        <v>5</v>
      </c>
      <c r="B10" s="10">
        <v>0.15</v>
      </c>
      <c r="C10" s="19"/>
      <c r="D10" s="19"/>
      <c r="E10" s="19"/>
      <c r="F10" s="3" t="s">
        <v>10</v>
      </c>
      <c r="O10" s="19"/>
    </row>
    <row r="11" spans="1:15" x14ac:dyDescent="0.25">
      <c r="A11" s="10" t="s">
        <v>6</v>
      </c>
      <c r="B11" s="10">
        <v>2.33</v>
      </c>
      <c r="C11" s="19"/>
      <c r="D11" s="19"/>
      <c r="E11" s="19"/>
      <c r="F11" s="2" t="s">
        <v>11</v>
      </c>
      <c r="O11" s="19"/>
    </row>
    <row r="12" spans="1:15" x14ac:dyDescent="0.25">
      <c r="A12" s="6" t="s">
        <v>7</v>
      </c>
      <c r="B12" s="5">
        <f>B8*B9</f>
        <v>33306</v>
      </c>
      <c r="C12" s="19"/>
      <c r="D12" s="19"/>
      <c r="E12" s="19"/>
      <c r="F12" s="1" t="s">
        <v>12</v>
      </c>
      <c r="O12" s="19"/>
    </row>
    <row r="13" spans="1:15" x14ac:dyDescent="0.25">
      <c r="A13" s="7" t="s">
        <v>8</v>
      </c>
      <c r="B13" s="5">
        <f>B12*B10</f>
        <v>4995.8999999999996</v>
      </c>
      <c r="C13" s="19"/>
      <c r="D13" s="19"/>
      <c r="E13" s="19"/>
      <c r="F13" s="1" t="s">
        <v>13</v>
      </c>
      <c r="O13" s="19"/>
    </row>
    <row r="14" spans="1:15" x14ac:dyDescent="0.25">
      <c r="A14" s="28" t="s">
        <v>39</v>
      </c>
      <c r="B14" s="28">
        <f>SUM(E41:E47)</f>
        <v>11781.681098324998</v>
      </c>
      <c r="C14" s="19"/>
      <c r="D14" s="19"/>
      <c r="E14" s="19"/>
      <c r="O14" s="19"/>
    </row>
    <row r="15" spans="1:15" x14ac:dyDescent="0.25">
      <c r="A15" s="28" t="s">
        <v>41</v>
      </c>
      <c r="B15" s="28">
        <f>B6*B7</f>
        <v>0.26211599999999996</v>
      </c>
      <c r="C15" s="19"/>
      <c r="D15" s="19"/>
      <c r="E15" s="19"/>
      <c r="O15" s="19"/>
    </row>
    <row r="16" spans="1:15" x14ac:dyDescent="0.25">
      <c r="A16" s="11" t="s">
        <v>14</v>
      </c>
      <c r="B16" s="5">
        <f>B7/B14</f>
        <v>6.8665922396678647E-4</v>
      </c>
      <c r="C16" s="19"/>
      <c r="D16" s="19"/>
      <c r="E16" s="19"/>
      <c r="O16" s="19"/>
    </row>
    <row r="17" spans="1:15" x14ac:dyDescent="0.25">
      <c r="A17" s="8" t="s">
        <v>40</v>
      </c>
      <c r="B17" s="8">
        <f>B15/(B14/1000)</f>
        <v>2.2247758856523879E-2</v>
      </c>
      <c r="C17" s="19"/>
      <c r="D17" s="19"/>
      <c r="E17" s="19"/>
      <c r="O17" s="19"/>
    </row>
    <row r="18" spans="1:15" x14ac:dyDescent="0.25">
      <c r="C18" s="19"/>
      <c r="D18" s="19"/>
      <c r="E18" s="19"/>
      <c r="O18" s="19"/>
    </row>
    <row r="19" spans="1:15" x14ac:dyDescent="0.25">
      <c r="C19" s="19"/>
      <c r="D19" s="19"/>
      <c r="E19" s="19"/>
      <c r="O19" s="19"/>
    </row>
    <row r="20" spans="1:15" x14ac:dyDescent="0.25">
      <c r="C20" s="19"/>
      <c r="D20" s="19"/>
      <c r="E20" s="19"/>
      <c r="O20" s="19"/>
    </row>
    <row r="21" spans="1:15" x14ac:dyDescent="0.25">
      <c r="C21" s="19"/>
      <c r="D21" s="19"/>
      <c r="E21" s="19"/>
      <c r="O21" s="19"/>
    </row>
    <row r="22" spans="1:15" x14ac:dyDescent="0.25">
      <c r="C22" s="19"/>
      <c r="D22" s="19"/>
      <c r="E22" s="19"/>
      <c r="O22" s="19"/>
    </row>
    <row r="23" spans="1:15" x14ac:dyDescent="0.25">
      <c r="C23" s="19"/>
      <c r="D23" s="19"/>
      <c r="E23" s="19"/>
      <c r="O23" s="19"/>
    </row>
    <row r="24" spans="1:15" x14ac:dyDescent="0.25">
      <c r="C24" s="19"/>
      <c r="D24" s="19"/>
      <c r="E24" s="19"/>
      <c r="O24" s="19"/>
    </row>
    <row r="25" spans="1:15" x14ac:dyDescent="0.25">
      <c r="C25" s="19"/>
      <c r="D25" s="19"/>
      <c r="E25" s="19"/>
      <c r="O25" s="19"/>
    </row>
    <row r="26" spans="1:15" x14ac:dyDescent="0.25">
      <c r="C26" s="19"/>
      <c r="D26" s="19"/>
      <c r="E26" s="19"/>
      <c r="O26" s="19"/>
    </row>
    <row r="27" spans="1:15" x14ac:dyDescent="0.25">
      <c r="C27" s="19"/>
      <c r="D27" s="19"/>
      <c r="E27" s="19"/>
      <c r="O27" s="19"/>
    </row>
    <row r="28" spans="1:15" x14ac:dyDescent="0.25">
      <c r="C28" s="19"/>
      <c r="D28" s="19"/>
      <c r="E28" s="19"/>
      <c r="O28" s="19"/>
    </row>
    <row r="29" spans="1:15" x14ac:dyDescent="0.25">
      <c r="C29" s="19"/>
      <c r="D29" s="19"/>
      <c r="E29" s="19"/>
      <c r="O29" s="19"/>
    </row>
    <row r="30" spans="1:15" x14ac:dyDescent="0.25">
      <c r="C30" s="19"/>
      <c r="D30" s="19"/>
      <c r="E30" s="19"/>
      <c r="O30" s="19"/>
    </row>
    <row r="31" spans="1:15" x14ac:dyDescent="0.25">
      <c r="C31" s="19"/>
      <c r="D31" s="19"/>
      <c r="E31" s="19"/>
      <c r="O31" s="19"/>
    </row>
    <row r="32" spans="1:15" x14ac:dyDescent="0.25">
      <c r="C32" s="19"/>
      <c r="D32" s="19"/>
      <c r="E32" s="19"/>
      <c r="O32" s="19"/>
    </row>
    <row r="33" spans="1:15" x14ac:dyDescent="0.25">
      <c r="C33" s="19"/>
      <c r="D33" s="19"/>
      <c r="E33" s="19"/>
      <c r="O33" s="19"/>
    </row>
    <row r="34" spans="1:15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19"/>
    </row>
    <row r="35" spans="1:15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19"/>
    </row>
    <row r="36" spans="1:15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19"/>
    </row>
    <row r="37" spans="1:15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19"/>
    </row>
    <row r="38" spans="1:15" x14ac:dyDescent="0.25">
      <c r="O38" s="19"/>
    </row>
    <row r="39" spans="1:15" x14ac:dyDescent="0.25">
      <c r="O39" s="19"/>
    </row>
    <row r="40" spans="1:15" x14ac:dyDescent="0.25">
      <c r="A40" s="13" t="s">
        <v>29</v>
      </c>
      <c r="B40" s="13" t="s">
        <v>28</v>
      </c>
      <c r="C40" s="13" t="s">
        <v>27</v>
      </c>
      <c r="D40" s="13" t="s">
        <v>26</v>
      </c>
      <c r="E40" s="13" t="s">
        <v>42</v>
      </c>
      <c r="F40" s="13" t="s">
        <v>30</v>
      </c>
      <c r="G40" s="13" t="s">
        <v>49</v>
      </c>
      <c r="O40" s="19"/>
    </row>
    <row r="41" spans="1:15" x14ac:dyDescent="0.25">
      <c r="A41" s="12" t="s">
        <v>25</v>
      </c>
      <c r="B41" s="12" t="s">
        <v>17</v>
      </c>
      <c r="C41" s="22">
        <v>6.0000000000000002E-5</v>
      </c>
      <c r="D41" s="12">
        <v>3.44</v>
      </c>
      <c r="E41" s="12">
        <f>C41*D41*$B$12</f>
        <v>6.8743584000000002</v>
      </c>
      <c r="F41" s="12" t="s">
        <v>31</v>
      </c>
      <c r="G41" s="12"/>
      <c r="O41" s="19"/>
    </row>
    <row r="42" spans="1:15" x14ac:dyDescent="0.25">
      <c r="A42" s="12" t="s">
        <v>24</v>
      </c>
      <c r="B42" s="12" t="s">
        <v>21</v>
      </c>
      <c r="C42" s="22">
        <v>4.0000000000000003E-5</v>
      </c>
      <c r="D42" s="12">
        <v>2.65</v>
      </c>
      <c r="E42" s="12">
        <f t="shared" ref="E42:E48" si="0">C42*D42*$B$12</f>
        <v>3.5304359999999999</v>
      </c>
      <c r="F42" s="12" t="s">
        <v>32</v>
      </c>
      <c r="G42" s="12"/>
      <c r="O42" s="19"/>
    </row>
    <row r="43" spans="1:15" x14ac:dyDescent="0.25">
      <c r="A43" s="12" t="s">
        <v>23</v>
      </c>
      <c r="B43" s="12" t="s">
        <v>19</v>
      </c>
      <c r="C43" s="22">
        <v>0.15</v>
      </c>
      <c r="D43" s="12">
        <v>2.33</v>
      </c>
      <c r="E43" s="12">
        <f t="shared" si="0"/>
        <v>11640.447</v>
      </c>
      <c r="F43" s="12" t="s">
        <v>33</v>
      </c>
      <c r="G43" s="12">
        <v>1.18</v>
      </c>
      <c r="O43" s="19"/>
    </row>
    <row r="44" spans="1:15" x14ac:dyDescent="0.25">
      <c r="A44" s="12" t="s">
        <v>22</v>
      </c>
      <c r="B44" s="12" t="s">
        <v>21</v>
      </c>
      <c r="C44" s="22">
        <v>1.2500000000000001E-6</v>
      </c>
      <c r="D44" s="12">
        <v>2.65</v>
      </c>
      <c r="E44" s="12">
        <f t="shared" si="0"/>
        <v>0.110326125</v>
      </c>
      <c r="F44" s="12" t="s">
        <v>34</v>
      </c>
      <c r="G44" s="12"/>
      <c r="O44" s="19"/>
    </row>
    <row r="45" spans="1:15" x14ac:dyDescent="0.25">
      <c r="A45" s="12" t="s">
        <v>20</v>
      </c>
      <c r="B45" s="12" t="s">
        <v>19</v>
      </c>
      <c r="C45" s="22">
        <v>1.0000000000000001E-5</v>
      </c>
      <c r="D45" s="12">
        <v>2.33</v>
      </c>
      <c r="E45" s="12">
        <f t="shared" si="0"/>
        <v>0.7760298000000001</v>
      </c>
      <c r="F45" s="12" t="s">
        <v>31</v>
      </c>
      <c r="G45" s="12"/>
      <c r="O45" s="19"/>
    </row>
    <row r="46" spans="1:15" x14ac:dyDescent="0.25">
      <c r="A46" s="12" t="s">
        <v>18</v>
      </c>
      <c r="B46" s="12" t="s">
        <v>17</v>
      </c>
      <c r="C46" s="22">
        <v>7.4999999999999993E-5</v>
      </c>
      <c r="D46" s="12">
        <v>3.44</v>
      </c>
      <c r="E46" s="12">
        <f t="shared" si="0"/>
        <v>8.5929479999999998</v>
      </c>
      <c r="F46" s="12" t="s">
        <v>31</v>
      </c>
      <c r="G46" s="12"/>
      <c r="O46" s="19"/>
    </row>
    <row r="47" spans="1:15" x14ac:dyDescent="0.25">
      <c r="A47" s="12" t="s">
        <v>36</v>
      </c>
      <c r="B47" s="12" t="s">
        <v>16</v>
      </c>
      <c r="C47" s="22">
        <f>(E47/B12)/D47</f>
        <v>3.4732961485997165E-4</v>
      </c>
      <c r="D47" s="12">
        <v>10.49</v>
      </c>
      <c r="E47" s="12">
        <f>15*B7</f>
        <v>121.35</v>
      </c>
      <c r="F47" s="12" t="s">
        <v>35</v>
      </c>
      <c r="G47" s="12">
        <f>(0.007968)*E47</f>
        <v>0.96691679999999991</v>
      </c>
      <c r="O47" s="19"/>
    </row>
    <row r="48" spans="1:15" x14ac:dyDescent="0.25">
      <c r="A48" s="23" t="s">
        <v>15</v>
      </c>
      <c r="B48" s="23" t="s">
        <v>15</v>
      </c>
      <c r="C48" s="23" t="s">
        <v>15</v>
      </c>
      <c r="D48" s="23" t="s">
        <v>15</v>
      </c>
      <c r="E48" s="23" t="s">
        <v>15</v>
      </c>
      <c r="F48" s="23"/>
      <c r="G48" s="12"/>
      <c r="O48" s="19"/>
    </row>
    <row r="49" spans="1:15" x14ac:dyDescent="0.25">
      <c r="A49" s="23" t="s">
        <v>15</v>
      </c>
      <c r="B49" s="23" t="s">
        <v>15</v>
      </c>
      <c r="C49" s="23" t="s">
        <v>15</v>
      </c>
      <c r="D49" s="23" t="s">
        <v>15</v>
      </c>
      <c r="E49" s="23" t="s">
        <v>15</v>
      </c>
      <c r="F49" s="23"/>
      <c r="G49" s="29"/>
      <c r="O49" s="19"/>
    </row>
    <row r="50" spans="1:15" x14ac:dyDescent="0.25">
      <c r="B50" s="8" t="s">
        <v>47</v>
      </c>
      <c r="C50" s="27">
        <f>SUM(C41:C47)</f>
        <v>0.15053357961485997</v>
      </c>
      <c r="G50" s="27">
        <f>SUM(G41:G49)</f>
        <v>2.1469167999999996</v>
      </c>
      <c r="H50" s="27" t="s">
        <v>46</v>
      </c>
      <c r="O50" s="19"/>
    </row>
    <row r="51" spans="1:15" x14ac:dyDescent="0.25">
      <c r="G51" s="26">
        <f>0.3*B7</f>
        <v>2.427</v>
      </c>
      <c r="H51" s="26" t="s">
        <v>48</v>
      </c>
      <c r="O51" s="19"/>
    </row>
    <row r="52" spans="1:15" x14ac:dyDescent="0.25">
      <c r="G52" s="30">
        <f>B6*7.6*B7</f>
        <v>1.9920815999999999</v>
      </c>
      <c r="H52" s="30" t="s">
        <v>50</v>
      </c>
      <c r="O52" s="19"/>
    </row>
    <row r="53" spans="1:15" x14ac:dyDescent="0.25">
      <c r="O53" s="19"/>
    </row>
    <row r="54" spans="1:15" x14ac:dyDescent="0.25">
      <c r="O54" s="19"/>
    </row>
    <row r="55" spans="1:15" x14ac:dyDescent="0.25">
      <c r="O55" s="19"/>
    </row>
    <row r="56" spans="1:15" x14ac:dyDescent="0.25">
      <c r="O56" s="19"/>
    </row>
    <row r="57" spans="1:15" x14ac:dyDescent="0.25">
      <c r="O57" s="19"/>
    </row>
    <row r="58" spans="1:15" x14ac:dyDescent="0.25">
      <c r="O58" s="19"/>
    </row>
    <row r="59" spans="1:15" x14ac:dyDescent="0.25">
      <c r="O59" s="19"/>
    </row>
    <row r="60" spans="1:15" x14ac:dyDescent="0.25">
      <c r="A60" s="14"/>
      <c r="B60" s="14"/>
      <c r="C60" s="14"/>
      <c r="D60" s="14"/>
      <c r="E60" s="14"/>
      <c r="F60" s="14"/>
      <c r="O60" s="19"/>
    </row>
    <row r="61" spans="1:15" x14ac:dyDescent="0.25">
      <c r="A61" s="15"/>
      <c r="B61" s="15"/>
      <c r="C61" s="15"/>
      <c r="D61" s="15"/>
      <c r="E61" s="15"/>
      <c r="F61" s="15"/>
      <c r="O61" s="19"/>
    </row>
    <row r="62" spans="1:15" x14ac:dyDescent="0.25">
      <c r="A62" s="15"/>
      <c r="B62" s="15"/>
      <c r="C62" s="15"/>
      <c r="D62" s="15"/>
      <c r="E62" s="15"/>
      <c r="F62" s="15"/>
      <c r="O62" s="19"/>
    </row>
    <row r="63" spans="1:15" x14ac:dyDescent="0.25">
      <c r="A63" s="15"/>
      <c r="B63" s="15"/>
      <c r="C63" s="15"/>
      <c r="D63" s="15"/>
      <c r="E63" s="15"/>
      <c r="F63" s="15"/>
      <c r="O63" s="19"/>
    </row>
    <row r="64" spans="1:15" x14ac:dyDescent="0.25">
      <c r="A64" s="15"/>
      <c r="B64" s="15"/>
      <c r="C64" s="15"/>
      <c r="D64" s="15"/>
      <c r="E64" s="15"/>
      <c r="F64" s="15"/>
      <c r="O64" s="19"/>
    </row>
    <row r="65" spans="1:15" x14ac:dyDescent="0.25">
      <c r="A65" s="15"/>
      <c r="B65" s="15"/>
      <c r="C65" s="15"/>
      <c r="D65" s="15"/>
      <c r="E65" s="15"/>
      <c r="F65" s="15"/>
      <c r="O65" s="19"/>
    </row>
    <row r="66" spans="1:15" x14ac:dyDescent="0.25">
      <c r="A66" s="15"/>
      <c r="B66" s="15"/>
      <c r="C66" s="15"/>
      <c r="D66" s="15"/>
      <c r="E66" s="15"/>
      <c r="F66" s="15"/>
      <c r="O66" s="19"/>
    </row>
    <row r="67" spans="1:15" x14ac:dyDescent="0.25">
      <c r="A67" s="15"/>
      <c r="B67" s="15"/>
      <c r="C67" s="15"/>
      <c r="D67" s="15"/>
      <c r="E67" s="15"/>
      <c r="F67" s="15"/>
      <c r="O67" s="19"/>
    </row>
    <row r="68" spans="1:15" x14ac:dyDescent="0.25">
      <c r="A68" s="15"/>
      <c r="B68" s="15"/>
      <c r="C68" s="15"/>
      <c r="D68" s="15"/>
      <c r="E68" s="15"/>
      <c r="F68" s="15"/>
      <c r="O68" s="19"/>
    </row>
    <row r="69" spans="1:15" x14ac:dyDescent="0.25">
      <c r="A69" s="15"/>
      <c r="B69" s="15"/>
      <c r="C69" s="15"/>
      <c r="D69" s="15"/>
      <c r="E69" s="15"/>
      <c r="F69" s="15"/>
      <c r="O69" s="19"/>
    </row>
    <row r="70" spans="1:15" x14ac:dyDescent="0.25">
      <c r="F70" s="17"/>
      <c r="O70" s="19"/>
    </row>
    <row r="71" spans="1:15" x14ac:dyDescent="0.25">
      <c r="B71" s="16" t="s">
        <v>37</v>
      </c>
      <c r="C71" s="16"/>
      <c r="D71" s="16"/>
      <c r="E71" s="16"/>
      <c r="F71" s="18"/>
      <c r="O71" s="19"/>
    </row>
    <row r="72" spans="1:15" x14ac:dyDescent="0.25">
      <c r="F72" s="17"/>
      <c r="O72" s="19"/>
    </row>
    <row r="73" spans="1:15" x14ac:dyDescent="0.25">
      <c r="O73" s="19"/>
    </row>
    <row r="74" spans="1:15" x14ac:dyDescent="0.25">
      <c r="O74" s="19"/>
    </row>
    <row r="75" spans="1:15" x14ac:dyDescent="0.25">
      <c r="O75" s="19"/>
    </row>
    <row r="76" spans="1:15" x14ac:dyDescent="0.25">
      <c r="O76" s="19"/>
    </row>
    <row r="77" spans="1:15" x14ac:dyDescent="0.25">
      <c r="A77" s="21" t="s">
        <v>43</v>
      </c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</row>
    <row r="78" spans="1:15" x14ac:dyDescent="0.25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</row>
    <row r="79" spans="1:15" x14ac:dyDescent="0.25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</row>
    <row r="80" spans="1:15" x14ac:dyDescent="0.25">
      <c r="F80" s="15" t="s">
        <v>44</v>
      </c>
      <c r="O80" s="19"/>
    </row>
    <row r="81" spans="6:15" x14ac:dyDescent="0.25">
      <c r="F81" s="15" t="s">
        <v>45</v>
      </c>
      <c r="O81" s="19"/>
    </row>
    <row r="82" spans="6:15" x14ac:dyDescent="0.25">
      <c r="O82" s="19"/>
    </row>
    <row r="83" spans="6:15" x14ac:dyDescent="0.25">
      <c r="O83" s="19"/>
    </row>
    <row r="84" spans="6:15" x14ac:dyDescent="0.25">
      <c r="O84" s="19"/>
    </row>
    <row r="85" spans="6:15" x14ac:dyDescent="0.25">
      <c r="O85" s="19"/>
    </row>
    <row r="86" spans="6:15" x14ac:dyDescent="0.25">
      <c r="O86" s="19"/>
    </row>
    <row r="87" spans="6:15" x14ac:dyDescent="0.25">
      <c r="O87" s="19"/>
    </row>
    <row r="88" spans="6:15" x14ac:dyDescent="0.25">
      <c r="O88" s="19"/>
    </row>
    <row r="89" spans="6:15" x14ac:dyDescent="0.25">
      <c r="O89" s="19"/>
    </row>
    <row r="90" spans="6:15" x14ac:dyDescent="0.25">
      <c r="O90" s="19"/>
    </row>
    <row r="91" spans="6:15" x14ac:dyDescent="0.25">
      <c r="O91" s="19"/>
    </row>
    <row r="92" spans="6:15" x14ac:dyDescent="0.25">
      <c r="O92" s="19"/>
    </row>
    <row r="93" spans="6:15" x14ac:dyDescent="0.25">
      <c r="O93" s="19"/>
    </row>
    <row r="94" spans="6:15" x14ac:dyDescent="0.25">
      <c r="O94" s="19"/>
    </row>
    <row r="95" spans="6:15" x14ac:dyDescent="0.25">
      <c r="O95" s="19"/>
    </row>
    <row r="96" spans="6:15" x14ac:dyDescent="0.25">
      <c r="O96" s="19"/>
    </row>
    <row r="97" spans="15:15" x14ac:dyDescent="0.25">
      <c r="O97" s="19"/>
    </row>
    <row r="98" spans="15:15" x14ac:dyDescent="0.25">
      <c r="O98" s="19"/>
    </row>
    <row r="99" spans="15:15" x14ac:dyDescent="0.25">
      <c r="O99" s="19"/>
    </row>
    <row r="100" spans="15:15" x14ac:dyDescent="0.25">
      <c r="O100" s="19"/>
    </row>
    <row r="101" spans="15:15" x14ac:dyDescent="0.25">
      <c r="O101" s="19"/>
    </row>
    <row r="102" spans="15:15" x14ac:dyDescent="0.25">
      <c r="O102" s="19"/>
    </row>
    <row r="103" spans="15:15" x14ac:dyDescent="0.25">
      <c r="O103" s="19"/>
    </row>
    <row r="104" spans="15:15" x14ac:dyDescent="0.25">
      <c r="O104" s="19"/>
    </row>
    <row r="105" spans="15:15" x14ac:dyDescent="0.25">
      <c r="O105" s="19"/>
    </row>
    <row r="106" spans="15:15" x14ac:dyDescent="0.25">
      <c r="O106" s="19"/>
    </row>
    <row r="107" spans="15:15" x14ac:dyDescent="0.25">
      <c r="O107" s="19"/>
    </row>
    <row r="108" spans="15:15" x14ac:dyDescent="0.25">
      <c r="O108" s="19"/>
    </row>
    <row r="109" spans="15:15" x14ac:dyDescent="0.25">
      <c r="O109" s="19"/>
    </row>
    <row r="110" spans="15:15" x14ac:dyDescent="0.25">
      <c r="O110" s="19"/>
    </row>
    <row r="111" spans="15:15" x14ac:dyDescent="0.25">
      <c r="O111" s="19"/>
    </row>
    <row r="112" spans="15:15" x14ac:dyDescent="0.25">
      <c r="O112" s="19"/>
    </row>
    <row r="113" spans="15:15" x14ac:dyDescent="0.25">
      <c r="O113" s="19"/>
    </row>
    <row r="114" spans="15:15" x14ac:dyDescent="0.25">
      <c r="O114" s="19"/>
    </row>
    <row r="115" spans="15:15" x14ac:dyDescent="0.25">
      <c r="O115" s="19"/>
    </row>
    <row r="116" spans="15:15" x14ac:dyDescent="0.25">
      <c r="O116" s="19"/>
    </row>
    <row r="117" spans="15:15" x14ac:dyDescent="0.25">
      <c r="O117" s="19"/>
    </row>
    <row r="118" spans="15:15" x14ac:dyDescent="0.25">
      <c r="O118" s="19"/>
    </row>
    <row r="119" spans="15:15" x14ac:dyDescent="0.25">
      <c r="O119" s="19"/>
    </row>
    <row r="120" spans="15:15" x14ac:dyDescent="0.25">
      <c r="O120" s="19"/>
    </row>
    <row r="121" spans="15:15" x14ac:dyDescent="0.25">
      <c r="O121" s="19"/>
    </row>
    <row r="122" spans="15:15" x14ac:dyDescent="0.25">
      <c r="O122" s="19"/>
    </row>
    <row r="123" spans="15:15" x14ac:dyDescent="0.25">
      <c r="O123" s="19"/>
    </row>
    <row r="124" spans="15:15" x14ac:dyDescent="0.25">
      <c r="O124" s="19"/>
    </row>
    <row r="125" spans="15:15" x14ac:dyDescent="0.25">
      <c r="O125" s="19"/>
    </row>
    <row r="126" spans="15:15" x14ac:dyDescent="0.25">
      <c r="O126" s="19"/>
    </row>
    <row r="127" spans="15:15" x14ac:dyDescent="0.25">
      <c r="O127" s="19"/>
    </row>
    <row r="128" spans="15:15" x14ac:dyDescent="0.25">
      <c r="O128" s="19"/>
    </row>
    <row r="129" spans="15:15" x14ac:dyDescent="0.25">
      <c r="O129" s="19"/>
    </row>
    <row r="130" spans="15:15" x14ac:dyDescent="0.25">
      <c r="O130" s="19"/>
    </row>
    <row r="131" spans="15:15" x14ac:dyDescent="0.25">
      <c r="O131" s="19"/>
    </row>
    <row r="132" spans="15:15" x14ac:dyDescent="0.25">
      <c r="O132" s="19"/>
    </row>
    <row r="133" spans="15:15" x14ac:dyDescent="0.25">
      <c r="O133" s="19"/>
    </row>
    <row r="134" spans="15:15" x14ac:dyDescent="0.25">
      <c r="O134" s="19"/>
    </row>
    <row r="135" spans="15:15" x14ac:dyDescent="0.25">
      <c r="O135" s="19"/>
    </row>
    <row r="136" spans="15:15" x14ac:dyDescent="0.25">
      <c r="O136" s="19"/>
    </row>
    <row r="137" spans="15:15" x14ac:dyDescent="0.25">
      <c r="O137" s="19"/>
    </row>
    <row r="138" spans="15:15" x14ac:dyDescent="0.25">
      <c r="O138" s="19"/>
    </row>
    <row r="139" spans="15:15" x14ac:dyDescent="0.25">
      <c r="O139" s="19"/>
    </row>
    <row r="140" spans="15:15" x14ac:dyDescent="0.25">
      <c r="O140" s="19"/>
    </row>
    <row r="141" spans="15:15" x14ac:dyDescent="0.25">
      <c r="O141" s="19"/>
    </row>
    <row r="142" spans="15:15" x14ac:dyDescent="0.25">
      <c r="O142" s="19"/>
    </row>
    <row r="143" spans="15:15" x14ac:dyDescent="0.25">
      <c r="O143" s="19"/>
    </row>
    <row r="144" spans="15:15" x14ac:dyDescent="0.25">
      <c r="O144" s="19"/>
    </row>
    <row r="145" spans="15:15" x14ac:dyDescent="0.25">
      <c r="O145" s="19"/>
    </row>
    <row r="146" spans="15:15" x14ac:dyDescent="0.25">
      <c r="O146" s="19"/>
    </row>
    <row r="147" spans="15:15" x14ac:dyDescent="0.25">
      <c r="O147" s="19"/>
    </row>
    <row r="148" spans="15:15" x14ac:dyDescent="0.25">
      <c r="O148" s="19"/>
    </row>
  </sheetData>
  <mergeCells count="4">
    <mergeCell ref="B71:E71"/>
    <mergeCell ref="A77:O79"/>
    <mergeCell ref="A1:N3"/>
    <mergeCell ref="A34:N3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Boutahir Yassine</dc:creator>
  <cp:lastModifiedBy>Boutahir, Yassine</cp:lastModifiedBy>
  <dcterms:created xsi:type="dcterms:W3CDTF">2025-01-29T10:07:54Z</dcterms:created>
  <dcterms:modified xsi:type="dcterms:W3CDTF">2025-02-19T13:48:42Z</dcterms:modified>
</cp:coreProperties>
</file>