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celormittal.sharepoint.com/sites/PVSTEEL/Shared Documents/General/11_Market Intelligence/Anticipation-of-Raw-Material-Prices/Statistiques &amp; Calcules/"/>
    </mc:Choice>
  </mc:AlternateContent>
  <xr:revisionPtr revIDLastSave="18" documentId="13_ncr:1_{A7B96A97-973F-4BDB-941F-3F606878817F}" xr6:coauthVersionLast="47" xr6:coauthVersionMax="47" xr10:uidLastSave="{453E9AD5-ADA7-4C46-A919-5D4877F4DAC1}"/>
  <bookViews>
    <workbookView xWindow="-120" yWindow="-120" windowWidth="29040" windowHeight="16440" activeTab="2" xr2:uid="{00000000-000D-0000-FFFF-FFFF00000000}"/>
  </bookViews>
  <sheets>
    <sheet name="Décomposition Cellule TOPCON" sheetId="1" r:id="rId1"/>
    <sheet name="Chaîne de valeur Solaire" sheetId="2" r:id="rId2"/>
    <sheet name="Décomposition Module" sheetId="3" r:id="rId3"/>
    <sheet name="Calcule Offset cell-estima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5" i="4"/>
  <c r="M18" i="3"/>
  <c r="S13" i="3"/>
  <c r="P21" i="3"/>
  <c r="O15" i="3"/>
  <c r="N14" i="3"/>
  <c r="O14" i="3" s="1"/>
  <c r="N62" i="1"/>
  <c r="G51" i="1"/>
  <c r="E47" i="1"/>
  <c r="N64" i="1" s="1"/>
  <c r="B15" i="1"/>
  <c r="B12" i="1"/>
  <c r="B13" i="1" s="1"/>
  <c r="N63" i="1" l="1"/>
  <c r="D21" i="4"/>
  <c r="N65" i="1"/>
  <c r="G47" i="1" s="1"/>
  <c r="J56" i="1" s="1"/>
  <c r="J57" i="1" s="1"/>
  <c r="I56" i="1"/>
  <c r="I57" i="1" s="1"/>
  <c r="C47" i="1"/>
  <c r="C50" i="1" s="1"/>
  <c r="E45" i="1"/>
  <c r="E46" i="1"/>
  <c r="E42" i="1"/>
  <c r="E43" i="1"/>
  <c r="E44" i="1"/>
  <c r="E41" i="1"/>
  <c r="G50" i="1" l="1"/>
  <c r="K56" i="1"/>
  <c r="K57" i="1" s="1"/>
  <c r="E50" i="1"/>
  <c r="B14" i="1"/>
  <c r="B17" i="1" l="1"/>
  <c r="B16" i="1"/>
</calcChain>
</file>

<file path=xl/sharedStrings.xml><?xml version="1.0" encoding="utf-8"?>
<sst xmlns="http://schemas.openxmlformats.org/spreadsheetml/2006/main" count="117" uniqueCount="100">
  <si>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</si>
  <si>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</si>
  <si>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</si>
  <si>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</si>
  <si>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</si>
  <si>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</si>
  <si>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</si>
  <si>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</si>
  <si>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</si>
  <si>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</si>
  <si>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</si>
  <si>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</si>
  <si>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</si>
  <si>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</si>
  <si>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</si>
  <si>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</si>
  <si>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</si>
  <si>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</si>
  <si>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</si>
  <si>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</si>
  <si>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</si>
  <si>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</si>
  <si>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</si>
  <si>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</si>
  <si>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</si>
  <si>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</si>
  <si>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</si>
  <si>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</si>
  <si>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</si>
  <si>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</si>
  <si>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</si>
  <si>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</si>
  <si>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</si>
  <si>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</si>
  <si>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</si>
  <si>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</si>
  <si>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</si>
  <si>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</si>
  <si>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</si>
  <si>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</si>
  <si>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</si>
  <si>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</si>
  <si>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</si>
  <si>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</si>
  <si>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</si>
  <si>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</si>
  <si>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</si>
  <si>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</si>
  <si>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</si>
  <si>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</si>
  <si>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</si>
  <si>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</si>
  <si>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</si>
  <si>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</si>
  <si>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</si>
  <si>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</si>
  <si>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</si>
  <si>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</si>
  <si>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</si>
  <si>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</si>
  <si>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</si>
  <si>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</si>
  <si>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</si>
  <si>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</si>
  <si>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</si>
  <si>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</si>
  <si>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</si>
  <si>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</si>
  <si>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</si>
  <si>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</si>
  <si>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</si>
  <si>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</si>
  <si>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</si>
  <si>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</si>
  <si>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</si>
  <si>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</si>
  <si>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</si>
  <si>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</si>
  <si>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</si>
  <si>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</si>
  <si>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</si>
  <si>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</si>
  <si>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</si>
  <si>
    <t>Etude Module TOPCON</t>
  </si>
  <si>
    <t xml:space="preserve">Module </t>
  </si>
  <si>
    <t>Cell</t>
  </si>
  <si>
    <t>Puissance max</t>
  </si>
  <si>
    <t>% Cell</t>
  </si>
  <si>
    <t>Prix unitaire (CNY)</t>
  </si>
  <si>
    <t>Prix (CNY/W)</t>
  </si>
  <si>
    <t>SPREAD (CNY)</t>
  </si>
  <si>
    <t>somme ARG</t>
  </si>
  <si>
    <t>wafer_W</t>
  </si>
  <si>
    <t>prix cellule(cny/W)</t>
  </si>
  <si>
    <t>difference</t>
  </si>
  <si>
    <t>moyenne</t>
  </si>
  <si>
    <t>solar glass</t>
  </si>
  <si>
    <t>% Aluminium</t>
  </si>
  <si>
    <t>% Verre</t>
  </si>
  <si>
    <t>to convert from USD/kg =&gt; * kg /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</si>
</sst>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17" borderId="2" xfId="0" applyFill="1" applyBorder="1"/>
    <xf numFmtId="0" fontId="0" fillId="17" borderId="1" xfId="0" applyFill="1" applyBorder="1"/>
    <xf numFmtId="9" fontId="0" fillId="0" borderId="1" xfId="1" applyFont="1" applyBorder="1"/>
    <xf numFmtId="0" fontId="0" fillId="11" borderId="0" xfId="0" applyFill="1" applyAlignment="1">
      <alignment horizontal="left"/>
    </xf>
    <xf numFmtId="0" fontId="14" fillId="14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  <xdr:twoCellAnchor>
    <xdr:from>
      <xdr:col>13</xdr:col>
      <xdr:colOff>466725</xdr:colOff>
      <xdr:row>15</xdr:row>
      <xdr:rowOff>123825</xdr:rowOff>
    </xdr:from>
    <xdr:to>
      <xdr:col>14</xdr:col>
      <xdr:colOff>666750</xdr:colOff>
      <xdr:row>18</xdr:row>
      <xdr:rowOff>123825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BE790F0-54CF-5052-2963-D7AB96CF14B0}"/>
            </a:ext>
          </a:extLst>
        </xdr:cNvPr>
        <xdr:cNvCxnSpPr/>
      </xdr:nvCxnSpPr>
      <xdr:spPr>
        <a:xfrm>
          <a:off x="10629900" y="2981325"/>
          <a:ext cx="1181100" cy="571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14</xdr:row>
      <xdr:rowOff>0</xdr:rowOff>
    </xdr:from>
    <xdr:to>
      <xdr:col>18</xdr:col>
      <xdr:colOff>85725</xdr:colOff>
      <xdr:row>17</xdr:row>
      <xdr:rowOff>76200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EC1AA65C-0320-437C-A6CB-188AA309C91C}"/>
            </a:ext>
          </a:extLst>
        </xdr:cNvPr>
        <xdr:cNvCxnSpPr/>
      </xdr:nvCxnSpPr>
      <xdr:spPr>
        <a:xfrm flipV="1">
          <a:off x="13896975" y="2667000"/>
          <a:ext cx="828675" cy="647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381000</xdr:colOff>
      <xdr:row>24</xdr:row>
      <xdr:rowOff>180975</xdr:rowOff>
    </xdr:from>
    <xdr:to>
      <xdr:col>21</xdr:col>
      <xdr:colOff>391390</xdr:colOff>
      <xdr:row>29</xdr:row>
      <xdr:rowOff>57266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1EA5B3-1E5E-9DCD-C035-091A939DD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5250" y="4752975"/>
          <a:ext cx="6201640" cy="82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opLeftCell="A31" zoomScale="81" zoomScaleNormal="99" workbookViewId="0">
      <selection activeCell="B8" sqref="B8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51" t="s">
        <v>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18"/>
    </row>
    <row r="2" spans="1:15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18"/>
    </row>
    <row r="3" spans="1:15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7.5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10183.271498324997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2.2349999999999999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7.3650201717921822E-4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0.21947760111940701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18"/>
    </row>
    <row r="35" spans="1:15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18"/>
    </row>
    <row r="36" spans="1:15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18"/>
    </row>
    <row r="37" spans="1:15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2.1466601660072413E-4</v>
      </c>
      <c r="D47" s="12">
        <v>10.49</v>
      </c>
      <c r="E47" s="12">
        <f>10*B7</f>
        <v>75</v>
      </c>
      <c r="F47" s="12" t="s">
        <v>35</v>
      </c>
      <c r="G47" s="28">
        <f>N65</f>
        <v>0.55117499999999997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0.13040091601660073</v>
      </c>
      <c r="D50" s="21" t="s">
        <v>47</v>
      </c>
      <c r="E50" s="23">
        <f>SUM(E41:E47)</f>
        <v>10183.271498324997</v>
      </c>
      <c r="G50" s="23">
        <f>SUM(G41:G49)</f>
        <v>1.7411749999999999</v>
      </c>
      <c r="H50" s="21" t="s">
        <v>43</v>
      </c>
      <c r="O50" s="18"/>
    </row>
    <row r="51" spans="1:15" x14ac:dyDescent="0.25">
      <c r="G51" s="23">
        <f>0.298*B7</f>
        <v>2.2349999999999999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0.53243847874720363</v>
      </c>
      <c r="J56" s="30">
        <f>G47/G51</f>
        <v>0.24661073825503355</v>
      </c>
      <c r="K56" s="31">
        <f>100% - SUM(I56,J56)</f>
        <v>0.22095078299776283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0.55117499999999997</v>
      </c>
      <c r="K57" s="21">
        <f t="shared" si="1"/>
        <v>0.4938249999999999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53" t="s">
        <v>71</v>
      </c>
      <c r="J62" s="53"/>
      <c r="K62" s="53"/>
      <c r="L62" s="42">
        <v>0.25</v>
      </c>
      <c r="M62" s="41">
        <v>5335</v>
      </c>
      <c r="N62" s="12">
        <f>L62*$E$47*M62/1000000</f>
        <v>0.10003125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53" t="s">
        <v>72</v>
      </c>
      <c r="J63" s="53"/>
      <c r="K63" s="53"/>
      <c r="L63" s="42">
        <v>0.5</v>
      </c>
      <c r="M63" s="41">
        <v>8037</v>
      </c>
      <c r="N63" s="12">
        <f>L63*$E$47*M63/1000000</f>
        <v>0.30138749999999997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53" t="s">
        <v>73</v>
      </c>
      <c r="J64" s="53"/>
      <c r="K64" s="53"/>
      <c r="L64" s="42">
        <v>0.25</v>
      </c>
      <c r="M64" s="41">
        <v>7987</v>
      </c>
      <c r="N64" s="12">
        <f>L64*$E$47*M64/1000000</f>
        <v>0.14975625000000001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0.55117499999999997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54" t="s">
        <v>78</v>
      </c>
      <c r="K68" s="54"/>
      <c r="L68" s="54"/>
      <c r="M68" s="54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54"/>
      <c r="K69" s="54"/>
      <c r="L69" s="54"/>
      <c r="M69" s="54"/>
      <c r="O69" s="18"/>
    </row>
    <row r="70" spans="1:15" x14ac:dyDescent="0.25">
      <c r="F70" s="16"/>
      <c r="H70" s="40"/>
      <c r="J70" s="54"/>
      <c r="K70" s="54"/>
      <c r="L70" s="54"/>
      <c r="M70" s="54"/>
      <c r="O70" s="18"/>
    </row>
    <row r="71" spans="1:15" x14ac:dyDescent="0.25">
      <c r="B71" s="49" t="s">
        <v>37</v>
      </c>
      <c r="C71" s="49"/>
      <c r="D71" s="49"/>
      <c r="E71" s="49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55" t="s">
        <v>79</v>
      </c>
      <c r="I73" s="53" t="s">
        <v>80</v>
      </c>
      <c r="J73" s="53"/>
      <c r="K73" s="53"/>
      <c r="O73" s="18"/>
    </row>
    <row r="74" spans="1:15" x14ac:dyDescent="0.25">
      <c r="H74" s="55"/>
      <c r="I74" s="53" t="s">
        <v>81</v>
      </c>
      <c r="J74" s="53"/>
      <c r="K74" s="53"/>
      <c r="O74" s="18"/>
    </row>
    <row r="75" spans="1:15" x14ac:dyDescent="0.25">
      <c r="H75" s="55"/>
      <c r="I75" s="53" t="s">
        <v>82</v>
      </c>
      <c r="J75" s="53"/>
      <c r="K75" s="53"/>
      <c r="O75" s="18"/>
    </row>
    <row r="76" spans="1:15" x14ac:dyDescent="0.25">
      <c r="H76" s="15"/>
      <c r="O76" s="18"/>
    </row>
    <row r="77" spans="1:15" ht="15" customHeight="1" x14ac:dyDescent="0.25">
      <c r="A77" s="50" t="s">
        <v>40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</row>
    <row r="78" spans="1:15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</row>
    <row r="79" spans="1:15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9" zoomScale="85" zoomScaleNormal="85" workbookViewId="0">
      <selection activeCell="U22" sqref="U22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56" t="s">
        <v>65</v>
      </c>
      <c r="H1" s="56"/>
      <c r="I1" s="56"/>
      <c r="J1" s="56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56"/>
      <c r="H2" s="56"/>
      <c r="I2" s="56"/>
      <c r="J2" s="56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58" t="s">
        <v>64</v>
      </c>
      <c r="J8" s="58"/>
      <c r="K8" s="58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71" t="s">
        <v>61</v>
      </c>
      <c r="P13" s="7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57" t="s">
        <v>58</v>
      </c>
      <c r="H17" s="57"/>
      <c r="I17" s="57"/>
      <c r="J17" s="32"/>
      <c r="K17" s="59" t="s">
        <v>59</v>
      </c>
      <c r="L17" s="60"/>
      <c r="M17" s="61"/>
      <c r="N17" s="33"/>
      <c r="O17" s="23" t="s">
        <v>96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57"/>
      <c r="H18" s="57"/>
      <c r="I18" s="57"/>
      <c r="J18" s="32"/>
      <c r="K18" s="62"/>
      <c r="L18" s="63"/>
      <c r="M18" s="64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57"/>
      <c r="H19" s="57"/>
      <c r="I19" s="57"/>
      <c r="J19" s="32"/>
      <c r="K19" s="65"/>
      <c r="L19" s="66"/>
      <c r="M19" s="67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68" t="s">
        <v>60</v>
      </c>
      <c r="C20" s="69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70" t="s">
        <v>69</v>
      </c>
      <c r="U20" s="70"/>
      <c r="V20" s="70" t="s">
        <v>70</v>
      </c>
      <c r="W20" s="70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73" t="s">
        <v>68</v>
      </c>
      <c r="U21" s="73"/>
      <c r="V21" s="70"/>
      <c r="W21" s="70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71" t="s">
        <v>53</v>
      </c>
      <c r="P22" s="7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72"/>
      <c r="C40" s="72"/>
      <c r="D40" s="7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72"/>
      <c r="C41" s="72"/>
      <c r="D41" s="72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V20:W20"/>
    <mergeCell ref="V21:W21"/>
    <mergeCell ref="O13:P13"/>
    <mergeCell ref="O22:P22"/>
    <mergeCell ref="B40:D41"/>
    <mergeCell ref="T20:U20"/>
    <mergeCell ref="T21:U21"/>
    <mergeCell ref="G1:J2"/>
    <mergeCell ref="G17:I19"/>
    <mergeCell ref="I8:K8"/>
    <mergeCell ref="K17:M19"/>
    <mergeCell ref="B20:C20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:S31"/>
  <sheetViews>
    <sheetView tabSelected="1" workbookViewId="0">
      <selection activeCell="Q35" sqref="Q35"/>
    </sheetView>
  </sheetViews>
  <sheetFormatPr baseColWidth="10" defaultRowHeight="15" x14ac:dyDescent="0.25"/>
  <cols>
    <col min="13" max="13" width="15.28515625" customWidth="1"/>
    <col min="14" max="14" width="14.7109375" customWidth="1"/>
    <col min="15" max="15" width="18.140625" customWidth="1"/>
    <col min="17" max="17" width="13.5703125" customWidth="1"/>
    <col min="19" max="19" width="15.42578125" customWidth="1"/>
  </cols>
  <sheetData>
    <row r="1" spans="1:19" x14ac:dyDescent="0.25">
      <c r="A1" s="74" t="s">
        <v>83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9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9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</row>
    <row r="12" spans="1:19" x14ac:dyDescent="0.25">
      <c r="S12" s="46" t="s">
        <v>90</v>
      </c>
    </row>
    <row r="13" spans="1:19" x14ac:dyDescent="0.25">
      <c r="M13" s="43" t="s">
        <v>89</v>
      </c>
      <c r="N13" s="44" t="s">
        <v>86</v>
      </c>
      <c r="O13" s="44" t="s">
        <v>88</v>
      </c>
      <c r="S13" s="46">
        <f>O14-(O15*54)</f>
        <v>188.72352000000004</v>
      </c>
    </row>
    <row r="14" spans="1:19" x14ac:dyDescent="0.25">
      <c r="L14" s="44" t="s">
        <v>84</v>
      </c>
      <c r="M14" s="12">
        <v>0.73</v>
      </c>
      <c r="N14" s="12">
        <f>N15*54</f>
        <v>436.86</v>
      </c>
      <c r="O14" s="12">
        <f>M14*N14</f>
        <v>318.90780000000001</v>
      </c>
    </row>
    <row r="15" spans="1:19" x14ac:dyDescent="0.25">
      <c r="L15" s="44" t="s">
        <v>85</v>
      </c>
      <c r="M15" s="12">
        <v>0.29799999999999999</v>
      </c>
      <c r="N15" s="12">
        <v>8.09</v>
      </c>
      <c r="O15" s="12">
        <f>M15*N15</f>
        <v>2.4108199999999997</v>
      </c>
    </row>
    <row r="18" spans="13:19" x14ac:dyDescent="0.25">
      <c r="M18">
        <f>M14-M15</f>
        <v>0.432</v>
      </c>
    </row>
    <row r="20" spans="13:19" x14ac:dyDescent="0.25">
      <c r="P20" s="44" t="s">
        <v>87</v>
      </c>
      <c r="Q20" s="44" t="s">
        <v>97</v>
      </c>
      <c r="R20" s="44" t="s">
        <v>98</v>
      </c>
      <c r="S20" s="44"/>
    </row>
    <row r="21" spans="13:19" x14ac:dyDescent="0.25">
      <c r="O21" s="44" t="s">
        <v>84</v>
      </c>
      <c r="P21" s="45">
        <f>(O15*54)/O14</f>
        <v>0.40821917808219166</v>
      </c>
      <c r="Q21" s="45">
        <v>0.14000000000000001</v>
      </c>
      <c r="R21" s="45">
        <v>0.13400000000000001</v>
      </c>
      <c r="S21" s="45"/>
    </row>
    <row r="31" spans="13:19" x14ac:dyDescent="0.25">
      <c r="P31" t="s">
        <v>99</v>
      </c>
    </row>
  </sheetData>
  <mergeCells count="1">
    <mergeCell ref="A1:Q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D54B-5760-45E9-BDC4-CE443C54D520}">
  <dimension ref="A4:D21"/>
  <sheetViews>
    <sheetView workbookViewId="0">
      <selection activeCell="E27" sqref="E27"/>
    </sheetView>
  </sheetViews>
  <sheetFormatPr baseColWidth="10" defaultRowHeight="15" x14ac:dyDescent="0.25"/>
  <cols>
    <col min="3" max="3" width="20.42578125" customWidth="1"/>
  </cols>
  <sheetData>
    <row r="4" spans="1:4" x14ac:dyDescent="0.25">
      <c r="A4" s="47" t="s">
        <v>91</v>
      </c>
      <c r="B4" s="47" t="s">
        <v>92</v>
      </c>
      <c r="C4" s="47" t="s">
        <v>93</v>
      </c>
      <c r="D4" s="47" t="s">
        <v>94</v>
      </c>
    </row>
    <row r="5" spans="1:4" x14ac:dyDescent="0.25">
      <c r="A5" s="48">
        <v>8.41615E-2</v>
      </c>
      <c r="B5" s="48">
        <v>0.147095179233622</v>
      </c>
      <c r="C5" s="48">
        <v>0.28999999999999998</v>
      </c>
      <c r="D5" s="12">
        <f t="shared" ref="D5:D20" si="0">C5-(B5+A5)</f>
        <v>5.8743320766377977E-2</v>
      </c>
    </row>
    <row r="6" spans="1:4" x14ac:dyDescent="0.25">
      <c r="A6" s="48">
        <v>8.4421499999999997E-2</v>
      </c>
      <c r="B6" s="48">
        <v>0.147095179233622</v>
      </c>
      <c r="C6" s="48">
        <v>0.28999999999999998</v>
      </c>
      <c r="D6" s="12">
        <f t="shared" si="0"/>
        <v>5.8483320766377966E-2</v>
      </c>
    </row>
    <row r="7" spans="1:4" x14ac:dyDescent="0.25">
      <c r="A7" s="48">
        <v>8.4681500000000007E-2</v>
      </c>
      <c r="B7" s="48">
        <v>0.147095179233622</v>
      </c>
      <c r="C7" s="48">
        <v>0.29299999999999998</v>
      </c>
      <c r="D7" s="12">
        <f t="shared" si="0"/>
        <v>6.1223320766377987E-2</v>
      </c>
    </row>
    <row r="8" spans="1:4" x14ac:dyDescent="0.25">
      <c r="A8" s="48">
        <v>8.5830500000000004E-2</v>
      </c>
      <c r="B8" s="48">
        <v>0.147095179233622</v>
      </c>
      <c r="C8" s="48">
        <v>0.29499999999999998</v>
      </c>
      <c r="D8" s="12">
        <f t="shared" si="0"/>
        <v>6.2074320766377977E-2</v>
      </c>
    </row>
    <row r="9" spans="1:4" x14ac:dyDescent="0.25">
      <c r="A9" s="48">
        <v>8.5526500000000005E-2</v>
      </c>
      <c r="B9" s="48">
        <v>0.147095179233622</v>
      </c>
      <c r="C9" s="48">
        <v>0.29499999999999998</v>
      </c>
      <c r="D9" s="12">
        <f t="shared" si="0"/>
        <v>6.2378320766377976E-2</v>
      </c>
    </row>
    <row r="10" spans="1:4" x14ac:dyDescent="0.25">
      <c r="A10" s="48">
        <v>8.5526500000000005E-2</v>
      </c>
      <c r="B10" s="48">
        <v>0.147095179233622</v>
      </c>
      <c r="C10" s="48">
        <v>0.29499999999999998</v>
      </c>
      <c r="D10" s="12">
        <f t="shared" si="0"/>
        <v>6.2378320766377976E-2</v>
      </c>
    </row>
    <row r="11" spans="1:4" x14ac:dyDescent="0.25">
      <c r="A11" s="48">
        <v>8.5526500000000005E-2</v>
      </c>
      <c r="B11" s="48">
        <v>0.147095179233622</v>
      </c>
      <c r="C11" s="48">
        <v>0.29499999999999998</v>
      </c>
      <c r="D11" s="12">
        <f t="shared" si="0"/>
        <v>6.2378320766377976E-2</v>
      </c>
    </row>
    <row r="12" spans="1:4" x14ac:dyDescent="0.25">
      <c r="A12" s="48">
        <v>8.5698499999999997E-2</v>
      </c>
      <c r="B12" s="48">
        <v>0.147095179233622</v>
      </c>
      <c r="C12" s="48">
        <v>0.29499999999999998</v>
      </c>
      <c r="D12" s="12">
        <f t="shared" si="0"/>
        <v>6.2206320766377998E-2</v>
      </c>
    </row>
    <row r="13" spans="1:4" x14ac:dyDescent="0.25">
      <c r="A13" s="48">
        <v>8.4844000000000003E-2</v>
      </c>
      <c r="B13" s="48">
        <v>0.147095179233622</v>
      </c>
      <c r="C13" s="48">
        <v>0.29499999999999998</v>
      </c>
      <c r="D13" s="12">
        <f t="shared" si="0"/>
        <v>6.3060820766377979E-2</v>
      </c>
    </row>
    <row r="14" spans="1:4" x14ac:dyDescent="0.25">
      <c r="A14" s="48">
        <v>8.5939500000000002E-2</v>
      </c>
      <c r="B14" s="48">
        <v>0.147095179233622</v>
      </c>
      <c r="C14" s="48">
        <v>0.29499999999999998</v>
      </c>
      <c r="D14" s="12">
        <f t="shared" si="0"/>
        <v>6.1965320766377979E-2</v>
      </c>
    </row>
    <row r="15" spans="1:4" x14ac:dyDescent="0.25">
      <c r="A15" s="48">
        <v>8.6696499999999996E-2</v>
      </c>
      <c r="B15" s="48">
        <v>0.147095179233622</v>
      </c>
      <c r="C15" s="48">
        <v>0.29799999999999999</v>
      </c>
      <c r="D15" s="12">
        <f t="shared" si="0"/>
        <v>6.4208320766378002E-2</v>
      </c>
    </row>
    <row r="16" spans="1:4" x14ac:dyDescent="0.25">
      <c r="A16" s="48">
        <v>8.8646500000000003E-2</v>
      </c>
      <c r="B16" s="48">
        <v>0.147095179233622</v>
      </c>
      <c r="C16" s="48">
        <v>0.29799999999999999</v>
      </c>
      <c r="D16" s="12">
        <f t="shared" si="0"/>
        <v>6.2258320766377995E-2</v>
      </c>
    </row>
    <row r="17" spans="1:4" x14ac:dyDescent="0.25">
      <c r="A17" s="48">
        <v>8.8646500000000003E-2</v>
      </c>
      <c r="B17" s="48">
        <v>0.147095179233622</v>
      </c>
      <c r="C17" s="48">
        <v>0.29799999999999999</v>
      </c>
      <c r="D17" s="12">
        <f t="shared" si="0"/>
        <v>6.2258320766377995E-2</v>
      </c>
    </row>
    <row r="18" spans="1:4" x14ac:dyDescent="0.25">
      <c r="A18" s="48">
        <v>8.8646500000000003E-2</v>
      </c>
      <c r="B18" s="48">
        <v>0.147095179233622</v>
      </c>
      <c r="C18" s="48">
        <v>0.29799999999999999</v>
      </c>
      <c r="D18" s="12">
        <f t="shared" si="0"/>
        <v>6.2258320766377995E-2</v>
      </c>
    </row>
    <row r="19" spans="1:4" x14ac:dyDescent="0.25">
      <c r="A19" s="48">
        <v>8.84075E-2</v>
      </c>
      <c r="B19" s="48">
        <v>0.147095179233622</v>
      </c>
      <c r="C19" s="48">
        <v>0.29799999999999999</v>
      </c>
      <c r="D19" s="12">
        <f t="shared" si="0"/>
        <v>6.2497320766377984E-2</v>
      </c>
    </row>
    <row r="20" spans="1:4" x14ac:dyDescent="0.25">
      <c r="A20" s="48">
        <v>8.8569999999999996E-2</v>
      </c>
      <c r="B20" s="48">
        <v>0.147095179233622</v>
      </c>
      <c r="C20" s="48">
        <v>0.29799999999999999</v>
      </c>
      <c r="D20" s="12">
        <f t="shared" si="0"/>
        <v>6.2334820766377974E-2</v>
      </c>
    </row>
    <row r="21" spans="1:4" x14ac:dyDescent="0.25">
      <c r="C21" s="21" t="s">
        <v>95</v>
      </c>
      <c r="D21" s="21">
        <f>AVERAGE(D5:D20)</f>
        <v>6.1919195766377992E-2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589C6-B74B-43D3-8529-BD8564F59676}">
  <ds:schemaRefs>
    <ds:schemaRef ds:uri="http://schemas.microsoft.com/office/2006/metadata/properties"/>
    <ds:schemaRef ds:uri="http://schemas.microsoft.com/office/infopath/2007/PartnerControls"/>
    <ds:schemaRef ds:uri="bc66a12d-422f-46eb-8711-8734656fa1ad"/>
    <ds:schemaRef ds:uri="09278d32-0650-4b18-af85-79262d978988"/>
  </ds:schemaRefs>
</ds:datastoreItem>
</file>

<file path=customXml/itemProps2.xml><?xml version="1.0" encoding="utf-8"?>
<ds:datastoreItem xmlns:ds="http://schemas.openxmlformats.org/officeDocument/2006/customXml" ds:itemID="{5AEE9DA9-A79F-41B6-8401-F368AA5C5D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CBFCD6-EAAE-4857-A694-7DF9811214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Décomposition Cellule TOPCON</vt:lpstr>
      <vt:lpstr>Chaîne de valeur Solaire</vt:lpstr>
      <vt:lpstr>Décomposition Module</vt:lpstr>
      <vt:lpstr>Calcule Offset cell-estimated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2025-05-06T08:41:40Z</cp:lastPrinted>
  <dcterms:created xsi:type="dcterms:W3CDTF">2025-01-29T10:07:54Z</dcterms:created>
  <dcterms:modified xsi:type="dcterms:W3CDTF">2025-05-06T09:13:29Z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