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A2ABF31B-3C4A-422B-8B26-C6DA4A672E0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écomposition Cellule TOPCON" sheetId="1" r:id="rId1"/>
    <sheet name="Chaîne de valeur Solaire" sheetId="2" r:id="rId2"/>
    <sheet name="Décomposition Module" sheetId="3" r:id="rId3"/>
    <sheet name="Calcule Offset cell-estima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M18" i="3"/>
  <c r="S13" i="3"/>
  <c r="Q21" i="3"/>
  <c r="P21" i="3"/>
  <c r="O15" i="3"/>
  <c r="N14" i="3"/>
  <c r="O14" i="3" s="1"/>
  <c r="J57" i="1"/>
  <c r="K57" i="1"/>
  <c r="I57" i="1"/>
  <c r="N62" i="1"/>
  <c r="N64" i="1"/>
  <c r="N63" i="1"/>
  <c r="G51" i="1"/>
  <c r="E47" i="1"/>
  <c r="B15" i="1"/>
  <c r="B12" i="1"/>
  <c r="B13" i="1" s="1"/>
  <c r="D21" i="4" l="1"/>
  <c r="N65" i="1"/>
  <c r="G47" i="1" s="1"/>
  <c r="J56" i="1" s="1"/>
  <c r="I56" i="1"/>
  <c r="C47" i="1"/>
  <c r="C50" i="1" s="1"/>
  <c r="E45" i="1"/>
  <c r="E46" i="1"/>
  <c r="E42" i="1"/>
  <c r="E43" i="1"/>
  <c r="E44" i="1"/>
  <c r="E41" i="1"/>
  <c r="G50" i="1" l="1"/>
  <c r="K56" i="1"/>
  <c r="E50" i="1"/>
  <c r="B14" i="1"/>
  <c r="B17" i="1" l="1"/>
  <c r="B16" i="1"/>
</calcChain>
</file>

<file path=xl/sharedStrings.xml><?xml version="1.0" encoding="utf-8"?>
<sst xmlns="http://schemas.openxmlformats.org/spreadsheetml/2006/main" count="114" uniqueCount="97">
  <si>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</si>
  <si>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</si>
  <si>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</si>
  <si>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</si>
  <si>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</si>
  <si>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</si>
  <si>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</si>
  <si>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</si>
  <si>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</si>
  <si>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</si>
  <si>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</si>
  <si>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</si>
  <si>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</si>
  <si>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</si>
  <si>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</si>
  <si>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</si>
  <si>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</si>
  <si>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</si>
  <si>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</si>
  <si>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</si>
  <si>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</si>
  <si>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</si>
  <si>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</si>
  <si>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</si>
  <si>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</si>
  <si>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</si>
  <si>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</si>
  <si>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</si>
  <si>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</si>
  <si>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</si>
  <si>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</si>
  <si>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</si>
  <si>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</si>
  <si>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</si>
  <si>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</si>
  <si>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</si>
  <si>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</si>
  <si>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</si>
  <si>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</si>
  <si>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</si>
  <si>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</si>
  <si>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</si>
  <si>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</si>
  <si>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</si>
  <si>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</si>
  <si>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</si>
  <si>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</si>
  <si>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</si>
  <si>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</si>
  <si>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</si>
  <si>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</si>
  <si>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</si>
  <si>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</si>
  <si>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</si>
  <si>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</si>
  <si>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</si>
  <si>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</si>
  <si>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</si>
  <si>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</si>
  <si>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</si>
  <si>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</si>
  <si>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</si>
  <si>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</si>
  <si>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</si>
  <si>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</si>
  <si>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</si>
  <si>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</si>
  <si>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</si>
  <si>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</si>
  <si>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</si>
  <si>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</si>
  <si>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</si>
  <si>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</si>
  <si>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</si>
  <si>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</si>
  <si>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</si>
  <si>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</si>
  <si>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</si>
  <si>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</si>
  <si>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</si>
  <si>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</si>
  <si>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</si>
  <si>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</si>
  <si>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</si>
  <si>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</si>
  <si>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</si>
  <si>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</si>
  <si>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</si>
  <si>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% Autres</t>
  </si>
  <si>
    <t>Prix unitaire (CNY)</t>
  </si>
  <si>
    <t>Prix (CNY/W)</t>
  </si>
  <si>
    <t>SPREAD (CNY)</t>
  </si>
  <si>
    <t>somme ARG</t>
  </si>
  <si>
    <t>wafer_W</t>
  </si>
  <si>
    <t>prix cellule(cny/W)</t>
  </si>
  <si>
    <t>difference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</si>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</sst>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14" fillId="14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zoomScale="81" zoomScaleNormal="99" workbookViewId="0">
      <selection activeCell="I13" sqref="I13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18"/>
    </row>
    <row r="2" spans="1:15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8"/>
    </row>
    <row r="3" spans="1:15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2.4108199999999997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0.23660608719720888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18"/>
    </row>
    <row r="35" spans="1:15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18"/>
    </row>
    <row r="36" spans="1:15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18"/>
    </row>
    <row r="37" spans="1:15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N65</f>
        <v>0.70279043500000005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1.892790435</v>
      </c>
      <c r="H50" s="21" t="s">
        <v>43</v>
      </c>
      <c r="O50" s="18"/>
    </row>
    <row r="51" spans="1:15" x14ac:dyDescent="0.25">
      <c r="G51" s="23">
        <f>0.298*B7</f>
        <v>2.4108199999999997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0.49360798400544215</v>
      </c>
      <c r="J56" s="30">
        <f>G47/G51</f>
        <v>0.291515100671141</v>
      </c>
      <c r="K56" s="31">
        <f>100% - SUM(I56,J56)</f>
        <v>0.21487691532341691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0.70279043500000005</v>
      </c>
      <c r="K57" s="21">
        <f t="shared" si="1"/>
        <v>0.51802956499999986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3" t="s">
        <v>71</v>
      </c>
      <c r="J62" s="53"/>
      <c r="K62" s="53"/>
      <c r="L62" s="42">
        <v>0.2</v>
      </c>
      <c r="M62" s="41">
        <v>5335</v>
      </c>
      <c r="N62" s="12">
        <f>L62*$E$47*M62/1000000</f>
        <v>8.6320300000000016E-2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3" t="s">
        <v>72</v>
      </c>
      <c r="J63" s="53"/>
      <c r="K63" s="53"/>
      <c r="L63" s="42">
        <v>0.65</v>
      </c>
      <c r="M63" s="41">
        <v>8037</v>
      </c>
      <c r="N63" s="12">
        <f>L63*$E$47*M63/1000000</f>
        <v>0.42262564500000005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3" t="s">
        <v>73</v>
      </c>
      <c r="J64" s="53"/>
      <c r="K64" s="53"/>
      <c r="L64" s="42">
        <v>0.3</v>
      </c>
      <c r="M64" s="41">
        <v>7987</v>
      </c>
      <c r="N64" s="12">
        <f>L64*$E$47*M64/1000000</f>
        <v>0.19384448999999998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0.70279043500000005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4" t="s">
        <v>78</v>
      </c>
      <c r="K68" s="54"/>
      <c r="L68" s="54"/>
      <c r="M68" s="54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4"/>
      <c r="K69" s="54"/>
      <c r="L69" s="54"/>
      <c r="M69" s="54"/>
      <c r="O69" s="18"/>
    </row>
    <row r="70" spans="1:15" x14ac:dyDescent="0.25">
      <c r="F70" s="16"/>
      <c r="H70" s="40"/>
      <c r="J70" s="54"/>
      <c r="K70" s="54"/>
      <c r="L70" s="54"/>
      <c r="M70" s="54"/>
      <c r="O70" s="18"/>
    </row>
    <row r="71" spans="1:15" x14ac:dyDescent="0.25">
      <c r="B71" s="49" t="s">
        <v>37</v>
      </c>
      <c r="C71" s="49"/>
      <c r="D71" s="49"/>
      <c r="E71" s="49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5" t="s">
        <v>79</v>
      </c>
      <c r="I73" s="53" t="s">
        <v>80</v>
      </c>
      <c r="J73" s="53"/>
      <c r="K73" s="53"/>
      <c r="O73" s="18"/>
    </row>
    <row r="74" spans="1:15" x14ac:dyDescent="0.25">
      <c r="H74" s="55"/>
      <c r="I74" s="53" t="s">
        <v>81</v>
      </c>
      <c r="J74" s="53"/>
      <c r="K74" s="53"/>
      <c r="O74" s="18"/>
    </row>
    <row r="75" spans="1:15" x14ac:dyDescent="0.25">
      <c r="H75" s="55"/>
      <c r="I75" s="53" t="s">
        <v>82</v>
      </c>
      <c r="J75" s="53"/>
      <c r="K75" s="53"/>
      <c r="O75" s="18"/>
    </row>
    <row r="76" spans="1:15" x14ac:dyDescent="0.25">
      <c r="H76" s="15"/>
      <c r="O76" s="18"/>
    </row>
    <row r="77" spans="1:15" ht="15" customHeight="1" x14ac:dyDescent="0.25">
      <c r="A77" s="50" t="s">
        <v>40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</row>
    <row r="78" spans="1:15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</row>
    <row r="79" spans="1:15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4" zoomScale="85" zoomScaleNormal="85" workbookViewId="0">
      <selection activeCell="J27" sqref="J27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56" t="s">
        <v>65</v>
      </c>
      <c r="H1" s="56"/>
      <c r="I1" s="56"/>
      <c r="J1" s="56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56"/>
      <c r="H2" s="56"/>
      <c r="I2" s="56"/>
      <c r="J2" s="56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58" t="s">
        <v>64</v>
      </c>
      <c r="J8" s="58"/>
      <c r="K8" s="58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71" t="s">
        <v>61</v>
      </c>
      <c r="P13" s="7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57" t="s">
        <v>58</v>
      </c>
      <c r="H17" s="57"/>
      <c r="I17" s="57"/>
      <c r="J17" s="32"/>
      <c r="K17" s="59" t="s">
        <v>59</v>
      </c>
      <c r="L17" s="60"/>
      <c r="M17" s="61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57"/>
      <c r="H18" s="57"/>
      <c r="I18" s="57"/>
      <c r="J18" s="32"/>
      <c r="K18" s="62"/>
      <c r="L18" s="63"/>
      <c r="M18" s="64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57"/>
      <c r="H19" s="57"/>
      <c r="I19" s="57"/>
      <c r="J19" s="32"/>
      <c r="K19" s="65"/>
      <c r="L19" s="66"/>
      <c r="M19" s="67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68" t="s">
        <v>60</v>
      </c>
      <c r="C20" s="69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70" t="s">
        <v>69</v>
      </c>
      <c r="U20" s="70"/>
      <c r="V20" s="70" t="s">
        <v>70</v>
      </c>
      <c r="W20" s="70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73" t="s">
        <v>68</v>
      </c>
      <c r="U21" s="73"/>
      <c r="V21" s="70"/>
      <c r="W21" s="70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71" t="s">
        <v>53</v>
      </c>
      <c r="P22" s="7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72"/>
      <c r="C40" s="72"/>
      <c r="D40" s="7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72"/>
      <c r="C41" s="72"/>
      <c r="D41" s="72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V20:W20"/>
    <mergeCell ref="V21:W21"/>
    <mergeCell ref="O13:P13"/>
    <mergeCell ref="O22:P22"/>
    <mergeCell ref="B40:D41"/>
    <mergeCell ref="T20:U20"/>
    <mergeCell ref="T21:U21"/>
    <mergeCell ref="G1:J2"/>
    <mergeCell ref="G17:I19"/>
    <mergeCell ref="I8:K8"/>
    <mergeCell ref="K17:M19"/>
    <mergeCell ref="B20:C20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21"/>
  <sheetViews>
    <sheetView workbookViewId="0">
      <selection activeCell="Q23" sqref="Q23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9" max="19" width="15.42578125" customWidth="1"/>
  </cols>
  <sheetData>
    <row r="1" spans="1:19" x14ac:dyDescent="0.25">
      <c r="A1" s="74" t="s">
        <v>83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9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9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12" spans="1:19" x14ac:dyDescent="0.25">
      <c r="S12" s="46" t="s">
        <v>91</v>
      </c>
    </row>
    <row r="13" spans="1:19" x14ac:dyDescent="0.25">
      <c r="M13" s="43" t="s">
        <v>90</v>
      </c>
      <c r="N13" s="44" t="s">
        <v>86</v>
      </c>
      <c r="O13" s="44" t="s">
        <v>89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7" x14ac:dyDescent="0.25">
      <c r="M18">
        <f>M14-M15</f>
        <v>0.432</v>
      </c>
    </row>
    <row r="20" spans="13:17" x14ac:dyDescent="0.25">
      <c r="P20" s="44" t="s">
        <v>87</v>
      </c>
      <c r="Q20" s="44" t="s">
        <v>88</v>
      </c>
    </row>
    <row r="21" spans="13:17" x14ac:dyDescent="0.25">
      <c r="O21" s="44" t="s">
        <v>84</v>
      </c>
      <c r="P21" s="45">
        <f>(O15*54)/O14</f>
        <v>0.40821917808219166</v>
      </c>
      <c r="Q21" s="45">
        <f>(1-P21)</f>
        <v>0.59178082191780834</v>
      </c>
    </row>
  </sheetData>
  <mergeCells count="1">
    <mergeCell ref="A1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D54B-5760-45E9-BDC4-CE443C54D520}">
  <dimension ref="A4:D21"/>
  <sheetViews>
    <sheetView workbookViewId="0">
      <selection activeCell="E27" sqref="E27"/>
    </sheetView>
  </sheetViews>
  <sheetFormatPr baseColWidth="10" defaultRowHeight="15" x14ac:dyDescent="0.25"/>
  <cols>
    <col min="3" max="3" width="20.42578125" customWidth="1"/>
  </cols>
  <sheetData>
    <row r="4" spans="1:4" x14ac:dyDescent="0.25">
      <c r="A4" s="47" t="s">
        <v>92</v>
      </c>
      <c r="B4" s="47" t="s">
        <v>93</v>
      </c>
      <c r="C4" s="47" t="s">
        <v>94</v>
      </c>
      <c r="D4" s="47" t="s">
        <v>95</v>
      </c>
    </row>
    <row r="5" spans="1:4" x14ac:dyDescent="0.25">
      <c r="A5" s="48">
        <v>8.41615E-2</v>
      </c>
      <c r="B5" s="48">
        <v>0.147095179233622</v>
      </c>
      <c r="C5" s="48">
        <v>0.28999999999999998</v>
      </c>
      <c r="D5" s="12">
        <f t="shared" ref="D5:D20" si="0">C5-(B5+A5)</f>
        <v>5.8743320766377977E-2</v>
      </c>
    </row>
    <row r="6" spans="1:4" x14ac:dyDescent="0.25">
      <c r="A6" s="48">
        <v>8.4421499999999997E-2</v>
      </c>
      <c r="B6" s="48">
        <v>0.147095179233622</v>
      </c>
      <c r="C6" s="48">
        <v>0.28999999999999998</v>
      </c>
      <c r="D6" s="12">
        <f t="shared" si="0"/>
        <v>5.8483320766377966E-2</v>
      </c>
    </row>
    <row r="7" spans="1:4" x14ac:dyDescent="0.25">
      <c r="A7" s="48">
        <v>8.4681500000000007E-2</v>
      </c>
      <c r="B7" s="48">
        <v>0.147095179233622</v>
      </c>
      <c r="C7" s="48">
        <v>0.29299999999999998</v>
      </c>
      <c r="D7" s="12">
        <f t="shared" si="0"/>
        <v>6.1223320766377987E-2</v>
      </c>
    </row>
    <row r="8" spans="1:4" x14ac:dyDescent="0.25">
      <c r="A8" s="48">
        <v>8.5830500000000004E-2</v>
      </c>
      <c r="B8" s="48">
        <v>0.147095179233622</v>
      </c>
      <c r="C8" s="48">
        <v>0.29499999999999998</v>
      </c>
      <c r="D8" s="12">
        <f t="shared" si="0"/>
        <v>6.2074320766377977E-2</v>
      </c>
    </row>
    <row r="9" spans="1:4" x14ac:dyDescent="0.25">
      <c r="A9" s="48">
        <v>8.5526500000000005E-2</v>
      </c>
      <c r="B9" s="48">
        <v>0.147095179233622</v>
      </c>
      <c r="C9" s="48">
        <v>0.29499999999999998</v>
      </c>
      <c r="D9" s="12">
        <f t="shared" si="0"/>
        <v>6.2378320766377976E-2</v>
      </c>
    </row>
    <row r="10" spans="1:4" x14ac:dyDescent="0.25">
      <c r="A10" s="48">
        <v>8.5526500000000005E-2</v>
      </c>
      <c r="B10" s="48">
        <v>0.147095179233622</v>
      </c>
      <c r="C10" s="48">
        <v>0.29499999999999998</v>
      </c>
      <c r="D10" s="12">
        <f t="shared" si="0"/>
        <v>6.2378320766377976E-2</v>
      </c>
    </row>
    <row r="11" spans="1:4" x14ac:dyDescent="0.25">
      <c r="A11" s="48">
        <v>8.5526500000000005E-2</v>
      </c>
      <c r="B11" s="48">
        <v>0.147095179233622</v>
      </c>
      <c r="C11" s="48">
        <v>0.29499999999999998</v>
      </c>
      <c r="D11" s="12">
        <f t="shared" si="0"/>
        <v>6.2378320766377976E-2</v>
      </c>
    </row>
    <row r="12" spans="1:4" x14ac:dyDescent="0.25">
      <c r="A12" s="48">
        <v>8.5698499999999997E-2</v>
      </c>
      <c r="B12" s="48">
        <v>0.147095179233622</v>
      </c>
      <c r="C12" s="48">
        <v>0.29499999999999998</v>
      </c>
      <c r="D12" s="12">
        <f t="shared" si="0"/>
        <v>6.2206320766377998E-2</v>
      </c>
    </row>
    <row r="13" spans="1:4" x14ac:dyDescent="0.25">
      <c r="A13" s="48">
        <v>8.4844000000000003E-2</v>
      </c>
      <c r="B13" s="48">
        <v>0.147095179233622</v>
      </c>
      <c r="C13" s="48">
        <v>0.29499999999999998</v>
      </c>
      <c r="D13" s="12">
        <f t="shared" si="0"/>
        <v>6.3060820766377979E-2</v>
      </c>
    </row>
    <row r="14" spans="1:4" x14ac:dyDescent="0.25">
      <c r="A14" s="48">
        <v>8.5939500000000002E-2</v>
      </c>
      <c r="B14" s="48">
        <v>0.147095179233622</v>
      </c>
      <c r="C14" s="48">
        <v>0.29499999999999998</v>
      </c>
      <c r="D14" s="12">
        <f t="shared" si="0"/>
        <v>6.1965320766377979E-2</v>
      </c>
    </row>
    <row r="15" spans="1:4" x14ac:dyDescent="0.25">
      <c r="A15" s="48">
        <v>8.6696499999999996E-2</v>
      </c>
      <c r="B15" s="48">
        <v>0.147095179233622</v>
      </c>
      <c r="C15" s="48">
        <v>0.29799999999999999</v>
      </c>
      <c r="D15" s="12">
        <f t="shared" si="0"/>
        <v>6.4208320766378002E-2</v>
      </c>
    </row>
    <row r="16" spans="1:4" x14ac:dyDescent="0.25">
      <c r="A16" s="48">
        <v>8.8646500000000003E-2</v>
      </c>
      <c r="B16" s="48">
        <v>0.147095179233622</v>
      </c>
      <c r="C16" s="48">
        <v>0.29799999999999999</v>
      </c>
      <c r="D16" s="12">
        <f t="shared" si="0"/>
        <v>6.2258320766377995E-2</v>
      </c>
    </row>
    <row r="17" spans="1:4" x14ac:dyDescent="0.25">
      <c r="A17" s="48">
        <v>8.8646500000000003E-2</v>
      </c>
      <c r="B17" s="48">
        <v>0.147095179233622</v>
      </c>
      <c r="C17" s="48">
        <v>0.29799999999999999</v>
      </c>
      <c r="D17" s="12">
        <f t="shared" si="0"/>
        <v>6.2258320766377995E-2</v>
      </c>
    </row>
    <row r="18" spans="1:4" x14ac:dyDescent="0.25">
      <c r="A18" s="48">
        <v>8.8646500000000003E-2</v>
      </c>
      <c r="B18" s="48">
        <v>0.147095179233622</v>
      </c>
      <c r="C18" s="48">
        <v>0.29799999999999999</v>
      </c>
      <c r="D18" s="12">
        <f t="shared" si="0"/>
        <v>6.2258320766377995E-2</v>
      </c>
    </row>
    <row r="19" spans="1:4" x14ac:dyDescent="0.25">
      <c r="A19" s="48">
        <v>8.84075E-2</v>
      </c>
      <c r="B19" s="48">
        <v>0.147095179233622</v>
      </c>
      <c r="C19" s="48">
        <v>0.29799999999999999</v>
      </c>
      <c r="D19" s="12">
        <f t="shared" si="0"/>
        <v>6.2497320766377984E-2</v>
      </c>
    </row>
    <row r="20" spans="1:4" x14ac:dyDescent="0.25">
      <c r="A20" s="48">
        <v>8.8569999999999996E-2</v>
      </c>
      <c r="B20" s="48">
        <v>0.147095179233622</v>
      </c>
      <c r="C20" s="48">
        <v>0.29799999999999999</v>
      </c>
      <c r="D20" s="12">
        <f t="shared" si="0"/>
        <v>6.2334820766377974E-2</v>
      </c>
    </row>
    <row r="21" spans="1:4" x14ac:dyDescent="0.25">
      <c r="C21" s="21" t="s">
        <v>96</v>
      </c>
      <c r="D21" s="21">
        <f>AVERAGE(D5:D20)</f>
        <v>6.1919195766377992E-2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Décomposition Cellule TOPCON</vt:lpstr>
      <vt:lpstr>Chaîne de valeur Solaire</vt:lpstr>
      <vt:lpstr>Décomposition Module</vt:lpstr>
      <vt:lpstr>Calcule Offset cell-estimated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2025-03-19T13:16:22Z</dcterms:modified>
</cp:coreProperties>
</file>