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ostens\Google Drive\UGent\R\SourceTree\CyrielVervers\CalveHutches\"/>
    </mc:Choice>
  </mc:AlternateContent>
  <bookViews>
    <workbookView xWindow="0" yWindow="0" windowWidth="28800" windowHeight="11985" activeTab="1"/>
  </bookViews>
  <sheets>
    <sheet name="ORIGINAL_DATA" sheetId="1" r:id="rId1"/>
    <sheet name="DATA" sheetId="2" r:id="rId2"/>
    <sheet name="Blad3" sheetId="3" r:id="rId3"/>
  </sheets>
  <calcPr calcId="162913" concurrentCalc="0"/>
</workbook>
</file>

<file path=xl/calcChain.xml><?xml version="1.0" encoding="utf-8"?>
<calcChain xmlns="http://schemas.openxmlformats.org/spreadsheetml/2006/main">
  <c r="I65" i="2" l="1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P65" i="2"/>
  <c r="Q65" i="2"/>
  <c r="P33" i="2"/>
  <c r="Q33" i="2"/>
  <c r="I33" i="2"/>
  <c r="P64" i="2"/>
  <c r="Q64" i="2"/>
  <c r="P32" i="2"/>
  <c r="Q32" i="2"/>
  <c r="I32" i="2"/>
  <c r="P63" i="2"/>
  <c r="Q63" i="2"/>
  <c r="P31" i="2"/>
  <c r="Q31" i="2"/>
  <c r="I31" i="2"/>
  <c r="P62" i="2"/>
  <c r="Q62" i="2"/>
  <c r="P30" i="2"/>
  <c r="Q30" i="2"/>
  <c r="I30" i="2"/>
  <c r="P61" i="2"/>
  <c r="Q61" i="2"/>
  <c r="P29" i="2"/>
  <c r="Q29" i="2"/>
  <c r="I29" i="2"/>
  <c r="Q60" i="2"/>
  <c r="P28" i="2"/>
  <c r="Q28" i="2"/>
  <c r="I28" i="2"/>
  <c r="P59" i="2"/>
  <c r="Q59" i="2"/>
  <c r="P27" i="2"/>
  <c r="Q27" i="2"/>
  <c r="I27" i="2"/>
  <c r="Q58" i="2"/>
  <c r="Q26" i="2"/>
  <c r="I26" i="2"/>
  <c r="P57" i="2"/>
  <c r="Q57" i="2"/>
  <c r="Q25" i="2"/>
  <c r="I25" i="2"/>
  <c r="Q56" i="2"/>
  <c r="P24" i="2"/>
  <c r="Q24" i="2"/>
  <c r="I24" i="2"/>
  <c r="P55" i="2"/>
  <c r="Q55" i="2"/>
  <c r="P23" i="2"/>
  <c r="Q23" i="2"/>
  <c r="I23" i="2"/>
  <c r="Q54" i="2"/>
  <c r="P22" i="2"/>
  <c r="Q22" i="2"/>
  <c r="I22" i="2"/>
  <c r="P53" i="2"/>
  <c r="Q53" i="2"/>
  <c r="P21" i="2"/>
  <c r="Q21" i="2"/>
  <c r="I21" i="2"/>
  <c r="P52" i="2"/>
  <c r="Q52" i="2"/>
  <c r="P20" i="2"/>
  <c r="Q20" i="2"/>
  <c r="I20" i="2"/>
  <c r="Q51" i="2"/>
  <c r="P19" i="2"/>
  <c r="Q19" i="2"/>
  <c r="I19" i="2"/>
  <c r="Q50" i="2"/>
  <c r="Q18" i="2"/>
  <c r="I18" i="2"/>
  <c r="P49" i="2"/>
  <c r="Q49" i="2"/>
  <c r="P17" i="2"/>
  <c r="Q17" i="2"/>
  <c r="I17" i="2"/>
  <c r="P48" i="2"/>
  <c r="Q48" i="2"/>
  <c r="P16" i="2"/>
  <c r="Q16" i="2"/>
  <c r="I16" i="2"/>
  <c r="P47" i="2"/>
  <c r="Q47" i="2"/>
  <c r="P15" i="2"/>
  <c r="Q15" i="2"/>
  <c r="I15" i="2"/>
  <c r="Q46" i="2"/>
  <c r="P14" i="2"/>
  <c r="Q14" i="2"/>
  <c r="I14" i="2"/>
  <c r="P45" i="2"/>
  <c r="Q45" i="2"/>
  <c r="P13" i="2"/>
  <c r="Q13" i="2"/>
  <c r="I13" i="2"/>
  <c r="P44" i="2"/>
  <c r="Q44" i="2"/>
  <c r="P12" i="2"/>
  <c r="Q12" i="2"/>
  <c r="I12" i="2"/>
  <c r="P43" i="2"/>
  <c r="Q43" i="2"/>
  <c r="P11" i="2"/>
  <c r="Q11" i="2"/>
  <c r="I11" i="2"/>
  <c r="P42" i="2"/>
  <c r="Q42" i="2"/>
  <c r="P10" i="2"/>
  <c r="Q10" i="2"/>
  <c r="I10" i="2"/>
  <c r="P41" i="2"/>
  <c r="Q41" i="2"/>
  <c r="P9" i="2"/>
  <c r="Q9" i="2"/>
  <c r="I9" i="2"/>
  <c r="P40" i="2"/>
  <c r="Q40" i="2"/>
  <c r="P8" i="2"/>
  <c r="Q8" i="2"/>
  <c r="I8" i="2"/>
  <c r="P39" i="2"/>
  <c r="Q39" i="2"/>
  <c r="Q7" i="2"/>
  <c r="I7" i="2"/>
  <c r="P38" i="2"/>
  <c r="Q38" i="2"/>
  <c r="Q6" i="2"/>
  <c r="I6" i="2"/>
  <c r="P37" i="2"/>
  <c r="Q37" i="2"/>
  <c r="P5" i="2"/>
  <c r="Q5" i="2"/>
  <c r="I5" i="2"/>
  <c r="P36" i="2"/>
  <c r="Q36" i="2"/>
  <c r="P4" i="2"/>
  <c r="Q4" i="2"/>
  <c r="I4" i="2"/>
  <c r="Q35" i="2"/>
  <c r="Q3" i="2"/>
  <c r="I3" i="2"/>
  <c r="P34" i="2"/>
  <c r="Q34" i="2"/>
  <c r="Q2" i="2"/>
  <c r="I2" i="2"/>
  <c r="C23" i="1"/>
  <c r="D22" i="1"/>
  <c r="D23" i="1"/>
  <c r="E22" i="1"/>
  <c r="E23" i="1"/>
  <c r="F22" i="1"/>
  <c r="F23" i="1"/>
  <c r="G22" i="1"/>
  <c r="G23" i="1"/>
  <c r="H22" i="1"/>
  <c r="H23" i="1"/>
  <c r="I22" i="1"/>
  <c r="I23" i="1"/>
  <c r="J22" i="1"/>
  <c r="J23" i="1"/>
  <c r="K22" i="1"/>
  <c r="K23" i="1"/>
  <c r="L22" i="1"/>
  <c r="L23" i="1"/>
  <c r="M22" i="1"/>
  <c r="M23" i="1"/>
  <c r="N23" i="1"/>
  <c r="O22" i="1"/>
  <c r="O23" i="1"/>
  <c r="P22" i="1"/>
  <c r="P23" i="1"/>
  <c r="Q22" i="1"/>
  <c r="Q23" i="1"/>
  <c r="R23" i="1"/>
  <c r="S23" i="1"/>
  <c r="T22" i="1"/>
  <c r="T23" i="1"/>
  <c r="U22" i="1"/>
  <c r="U23" i="1"/>
  <c r="V23" i="1"/>
  <c r="W22" i="1"/>
  <c r="W23" i="1"/>
  <c r="X23" i="1"/>
  <c r="Y22" i="1"/>
  <c r="Y23" i="1"/>
  <c r="Z23" i="1"/>
  <c r="AA22" i="1"/>
  <c r="AA23" i="1"/>
  <c r="AB23" i="1"/>
  <c r="AC22" i="1"/>
  <c r="AC23" i="1"/>
  <c r="AD22" i="1"/>
  <c r="AD23" i="1"/>
  <c r="AE22" i="1"/>
  <c r="AE23" i="1"/>
  <c r="AF22" i="1"/>
  <c r="AF23" i="1"/>
  <c r="AG22" i="1"/>
  <c r="AG23" i="1"/>
  <c r="B22" i="1"/>
  <c r="B23" i="1"/>
  <c r="C19" i="1"/>
  <c r="D18" i="1"/>
  <c r="D19" i="1"/>
  <c r="E18" i="1"/>
  <c r="E19" i="1"/>
  <c r="F19" i="1"/>
  <c r="G19" i="1"/>
  <c r="H18" i="1"/>
  <c r="H19" i="1"/>
  <c r="I18" i="1"/>
  <c r="I19" i="1"/>
  <c r="J18" i="1"/>
  <c r="J19" i="1"/>
  <c r="K18" i="1"/>
  <c r="K19" i="1"/>
  <c r="L18" i="1"/>
  <c r="L19" i="1"/>
  <c r="M18" i="1"/>
  <c r="M19" i="1"/>
  <c r="N18" i="1"/>
  <c r="N19" i="1"/>
  <c r="O18" i="1"/>
  <c r="O19" i="1"/>
  <c r="P18" i="1"/>
  <c r="P19" i="1"/>
  <c r="Q18" i="1"/>
  <c r="Q19" i="1"/>
  <c r="R19" i="1"/>
  <c r="S18" i="1"/>
  <c r="S19" i="1"/>
  <c r="T18" i="1"/>
  <c r="T19" i="1"/>
  <c r="U18" i="1"/>
  <c r="U19" i="1"/>
  <c r="V18" i="1"/>
  <c r="V19" i="1"/>
  <c r="W18" i="1"/>
  <c r="W19" i="1"/>
  <c r="X18" i="1"/>
  <c r="X19" i="1"/>
  <c r="Y19" i="1"/>
  <c r="Z19" i="1"/>
  <c r="AA18" i="1"/>
  <c r="AA19" i="1"/>
  <c r="AB18" i="1"/>
  <c r="AB19" i="1"/>
  <c r="AC18" i="1"/>
  <c r="AC19" i="1"/>
  <c r="AD18" i="1"/>
  <c r="AD19" i="1"/>
  <c r="AE18" i="1"/>
  <c r="AE19" i="1"/>
  <c r="AF18" i="1"/>
  <c r="AF19" i="1"/>
  <c r="AG18" i="1"/>
  <c r="AG19" i="1"/>
  <c r="B1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B10" i="1"/>
</calcChain>
</file>

<file path=xl/sharedStrings.xml><?xml version="1.0" encoding="utf-8"?>
<sst xmlns="http://schemas.openxmlformats.org/spreadsheetml/2006/main" count="195" uniqueCount="37">
  <si>
    <t>kalfhokje nr</t>
  </si>
  <si>
    <t>neusvloei</t>
  </si>
  <si>
    <t>leeftijd</t>
  </si>
  <si>
    <t>voeding</t>
  </si>
  <si>
    <t>behandelingen</t>
  </si>
  <si>
    <t>geslacht</t>
  </si>
  <si>
    <t>rectale temperatuur</t>
  </si>
  <si>
    <t>hoest</t>
  </si>
  <si>
    <t>controlestaal</t>
  </si>
  <si>
    <t>vrouwelijk</t>
  </si>
  <si>
    <t>controlestaal 2</t>
  </si>
  <si>
    <t>traanvloei/oogvloei</t>
  </si>
  <si>
    <t>algemene score</t>
  </si>
  <si>
    <t>correctie met controlestaal</t>
  </si>
  <si>
    <t xml:space="preserve">CFU per liter in hokje:1 </t>
  </si>
  <si>
    <t>CFU per liter in hokje:2</t>
  </si>
  <si>
    <t xml:space="preserve">boxfactor </t>
  </si>
  <si>
    <t xml:space="preserve">dikte van de bedding </t>
  </si>
  <si>
    <t>HUTCH</t>
  </si>
  <si>
    <t>BOXFACTOR</t>
  </si>
  <si>
    <t>BEDDING</t>
  </si>
  <si>
    <t>NOSE</t>
  </si>
  <si>
    <t>EYES</t>
  </si>
  <si>
    <t>COUGH</t>
  </si>
  <si>
    <t>TEMP</t>
  </si>
  <si>
    <t>GENERAL</t>
  </si>
  <si>
    <t>AGE</t>
  </si>
  <si>
    <t>FEED</t>
  </si>
  <si>
    <t>TREATMENT</t>
  </si>
  <si>
    <t>GENDER</t>
  </si>
  <si>
    <t>SWITCH</t>
  </si>
  <si>
    <t>YES</t>
  </si>
  <si>
    <t>NO</t>
  </si>
  <si>
    <t>SAMPLE</t>
  </si>
  <si>
    <t>CORR</t>
  </si>
  <si>
    <t>CFU</t>
  </si>
  <si>
    <t>CORR_SAMPLE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</si>
</sst>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"/>
  <sheetViews>
    <sheetView workbookViewId="0">
      <selection sqref="A1:XFD23"/>
    </sheetView>
  </sheetViews>
  <sheetFormatPr defaultRowHeight="14.25" x14ac:dyDescent="0.45"/>
  <cols>
    <col min="1" max="1" width="25.265625" bestFit="1" customWidth="1"/>
  </cols>
  <sheetData>
    <row r="1" spans="1:33" x14ac:dyDescent="0.4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3" spans="1:33" x14ac:dyDescent="0.4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17</v>
      </c>
      <c r="B4">
        <v>13</v>
      </c>
      <c r="C4">
        <v>11</v>
      </c>
      <c r="D4">
        <v>17</v>
      </c>
      <c r="E4">
        <v>16</v>
      </c>
      <c r="F4">
        <v>12</v>
      </c>
      <c r="G4">
        <v>22</v>
      </c>
      <c r="H4">
        <v>16</v>
      </c>
      <c r="I4">
        <v>25</v>
      </c>
      <c r="J4">
        <v>22</v>
      </c>
      <c r="K4">
        <v>19</v>
      </c>
      <c r="L4">
        <v>24</v>
      </c>
      <c r="M4">
        <v>29</v>
      </c>
      <c r="N4">
        <v>25</v>
      </c>
      <c r="O4">
        <v>27</v>
      </c>
      <c r="P4">
        <v>23</v>
      </c>
      <c r="Q4">
        <v>26</v>
      </c>
      <c r="R4">
        <v>22</v>
      </c>
      <c r="S4">
        <v>23</v>
      </c>
      <c r="T4">
        <v>23</v>
      </c>
      <c r="U4">
        <v>26</v>
      </c>
      <c r="V4">
        <v>28</v>
      </c>
      <c r="W4">
        <v>24</v>
      </c>
      <c r="X4">
        <v>29</v>
      </c>
      <c r="Y4">
        <v>35</v>
      </c>
      <c r="Z4">
        <v>30</v>
      </c>
      <c r="AA4">
        <v>24</v>
      </c>
      <c r="AB4">
        <v>26</v>
      </c>
      <c r="AC4">
        <v>28</v>
      </c>
      <c r="AD4">
        <v>31</v>
      </c>
      <c r="AE4">
        <v>36</v>
      </c>
      <c r="AF4">
        <v>32</v>
      </c>
      <c r="AG4">
        <v>29</v>
      </c>
    </row>
    <row r="6" spans="1:33" x14ac:dyDescent="0.45">
      <c r="A6" t="s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</row>
    <row r="7" spans="1:33" x14ac:dyDescent="0.45">
      <c r="A7" t="s">
        <v>11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7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2</v>
      </c>
      <c r="AG8">
        <v>0</v>
      </c>
    </row>
    <row r="9" spans="1:33" x14ac:dyDescent="0.45">
      <c r="A9" t="s">
        <v>6</v>
      </c>
      <c r="B9">
        <v>1</v>
      </c>
      <c r="C9">
        <v>1</v>
      </c>
      <c r="D9">
        <v>0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1</v>
      </c>
      <c r="AD9">
        <v>2</v>
      </c>
      <c r="AE9">
        <v>1</v>
      </c>
      <c r="AF9">
        <v>1</v>
      </c>
      <c r="AG9">
        <v>2</v>
      </c>
    </row>
    <row r="10" spans="1:33" x14ac:dyDescent="0.45">
      <c r="A10" t="s">
        <v>12</v>
      </c>
      <c r="B10">
        <f>SUM(B6:B9)</f>
        <v>2</v>
      </c>
      <c r="C10">
        <f t="shared" ref="C10:AG10" si="0">SUM(C6:C9)</f>
        <v>1</v>
      </c>
      <c r="D10">
        <f t="shared" si="0"/>
        <v>0</v>
      </c>
      <c r="E10">
        <f t="shared" si="0"/>
        <v>5</v>
      </c>
      <c r="F10">
        <f t="shared" si="0"/>
        <v>1</v>
      </c>
      <c r="G10">
        <f t="shared" si="0"/>
        <v>0</v>
      </c>
      <c r="H10">
        <f t="shared" si="0"/>
        <v>1</v>
      </c>
      <c r="I10">
        <f t="shared" si="0"/>
        <v>1</v>
      </c>
      <c r="J10">
        <f t="shared" si="0"/>
        <v>0</v>
      </c>
      <c r="K10">
        <f t="shared" si="0"/>
        <v>1</v>
      </c>
      <c r="L10">
        <f t="shared" si="0"/>
        <v>1</v>
      </c>
      <c r="M10">
        <f t="shared" si="0"/>
        <v>1</v>
      </c>
      <c r="N10">
        <f t="shared" si="0"/>
        <v>2</v>
      </c>
      <c r="O10">
        <f t="shared" si="0"/>
        <v>1</v>
      </c>
      <c r="P10">
        <f t="shared" si="0"/>
        <v>2</v>
      </c>
      <c r="Q10">
        <f t="shared" si="0"/>
        <v>4</v>
      </c>
      <c r="R10">
        <f t="shared" si="0"/>
        <v>1</v>
      </c>
      <c r="S10">
        <f t="shared" si="0"/>
        <v>1</v>
      </c>
      <c r="T10">
        <f t="shared" si="0"/>
        <v>1</v>
      </c>
      <c r="U10">
        <f t="shared" si="0"/>
        <v>1</v>
      </c>
      <c r="V10">
        <f t="shared" si="0"/>
        <v>1</v>
      </c>
      <c r="W10">
        <f t="shared" si="0"/>
        <v>2</v>
      </c>
      <c r="X10">
        <f t="shared" si="0"/>
        <v>1</v>
      </c>
      <c r="Y10">
        <f t="shared" si="0"/>
        <v>1</v>
      </c>
      <c r="Z10">
        <f t="shared" si="0"/>
        <v>2</v>
      </c>
      <c r="AA10">
        <f t="shared" si="0"/>
        <v>1</v>
      </c>
      <c r="AB10">
        <f t="shared" si="0"/>
        <v>1</v>
      </c>
      <c r="AC10">
        <f t="shared" si="0"/>
        <v>2</v>
      </c>
      <c r="AD10">
        <f t="shared" si="0"/>
        <v>2</v>
      </c>
      <c r="AE10">
        <f t="shared" si="0"/>
        <v>1</v>
      </c>
      <c r="AF10">
        <f t="shared" si="0"/>
        <v>4</v>
      </c>
      <c r="AG10">
        <f t="shared" si="0"/>
        <v>2</v>
      </c>
    </row>
    <row r="12" spans="1:33" x14ac:dyDescent="0.45">
      <c r="A12" t="s">
        <v>2</v>
      </c>
      <c r="B12">
        <v>14</v>
      </c>
      <c r="C12">
        <v>16</v>
      </c>
      <c r="D12">
        <v>17</v>
      </c>
      <c r="E12">
        <v>19</v>
      </c>
      <c r="F12">
        <v>19</v>
      </c>
      <c r="G12">
        <v>24</v>
      </c>
      <c r="H12">
        <v>25</v>
      </c>
      <c r="I12">
        <v>28</v>
      </c>
      <c r="J12">
        <v>28</v>
      </c>
      <c r="K12">
        <v>29</v>
      </c>
      <c r="L12">
        <v>30</v>
      </c>
      <c r="M12">
        <v>31</v>
      </c>
      <c r="N12">
        <v>32</v>
      </c>
      <c r="O12">
        <v>33</v>
      </c>
      <c r="P12">
        <v>33</v>
      </c>
      <c r="Q12">
        <v>36</v>
      </c>
      <c r="R12">
        <v>38</v>
      </c>
      <c r="S12">
        <v>39</v>
      </c>
      <c r="T12">
        <v>39</v>
      </c>
      <c r="U12">
        <v>42</v>
      </c>
      <c r="V12">
        <v>42</v>
      </c>
      <c r="W12">
        <v>46</v>
      </c>
      <c r="X12">
        <v>46</v>
      </c>
      <c r="Y12">
        <v>47</v>
      </c>
      <c r="Z12">
        <v>47</v>
      </c>
      <c r="AA12">
        <v>49</v>
      </c>
      <c r="AB12">
        <v>49</v>
      </c>
      <c r="AC12">
        <v>49</v>
      </c>
      <c r="AD12">
        <v>52</v>
      </c>
      <c r="AE12">
        <v>53</v>
      </c>
      <c r="AF12">
        <v>53</v>
      </c>
      <c r="AG12">
        <v>53</v>
      </c>
    </row>
    <row r="13" spans="1:33" x14ac:dyDescent="0.45">
      <c r="A13" t="s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3</v>
      </c>
      <c r="V13">
        <v>3</v>
      </c>
      <c r="W13">
        <v>3</v>
      </c>
      <c r="X13">
        <v>3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</row>
    <row r="14" spans="1:33" x14ac:dyDescent="0.45">
      <c r="A14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45">
      <c r="A15" t="s">
        <v>5</v>
      </c>
      <c r="B15" t="s">
        <v>9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 t="s">
        <v>9</v>
      </c>
      <c r="S15" t="s">
        <v>9</v>
      </c>
      <c r="T15" t="s">
        <v>9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B15" t="s">
        <v>9</v>
      </c>
      <c r="AC15" t="s">
        <v>9</v>
      </c>
      <c r="AD15" t="s">
        <v>9</v>
      </c>
      <c r="AE15" t="s">
        <v>9</v>
      </c>
      <c r="AF15" t="s">
        <v>9</v>
      </c>
      <c r="AG15" t="s">
        <v>9</v>
      </c>
    </row>
    <row r="17" spans="1:33" x14ac:dyDescent="0.45">
      <c r="A17" t="s">
        <v>8</v>
      </c>
      <c r="B17">
        <v>35</v>
      </c>
      <c r="C17">
        <v>35</v>
      </c>
      <c r="D17">
        <v>43</v>
      </c>
      <c r="E17">
        <v>43</v>
      </c>
      <c r="F17">
        <v>23</v>
      </c>
      <c r="G17">
        <v>23</v>
      </c>
      <c r="H17">
        <v>41</v>
      </c>
      <c r="I17">
        <v>41</v>
      </c>
      <c r="J17">
        <v>12</v>
      </c>
      <c r="K17">
        <v>12</v>
      </c>
      <c r="L17">
        <v>20</v>
      </c>
      <c r="M17">
        <v>20</v>
      </c>
      <c r="N17">
        <v>24</v>
      </c>
      <c r="O17">
        <v>24</v>
      </c>
      <c r="P17">
        <v>13</v>
      </c>
      <c r="Q17">
        <v>13</v>
      </c>
      <c r="R17">
        <v>23</v>
      </c>
      <c r="S17">
        <v>23</v>
      </c>
      <c r="T17">
        <v>17</v>
      </c>
      <c r="U17">
        <v>17</v>
      </c>
      <c r="V17">
        <v>32</v>
      </c>
      <c r="W17">
        <v>32</v>
      </c>
      <c r="X17">
        <v>44</v>
      </c>
      <c r="Y17">
        <v>44</v>
      </c>
      <c r="Z17">
        <v>23</v>
      </c>
      <c r="AA17">
        <v>23</v>
      </c>
      <c r="AB17">
        <v>38</v>
      </c>
      <c r="AC17">
        <v>38</v>
      </c>
      <c r="AD17">
        <v>53</v>
      </c>
      <c r="AE17">
        <v>53</v>
      </c>
      <c r="AF17">
        <v>55</v>
      </c>
      <c r="AG17">
        <v>55</v>
      </c>
    </row>
    <row r="18" spans="1:33" x14ac:dyDescent="0.45">
      <c r="A18" t="s">
        <v>14</v>
      </c>
      <c r="B18">
        <v>322</v>
      </c>
      <c r="C18">
        <v>453</v>
      </c>
      <c r="D18">
        <f>148*4</f>
        <v>592</v>
      </c>
      <c r="E18">
        <f>91*4</f>
        <v>364</v>
      </c>
      <c r="F18">
        <v>444</v>
      </c>
      <c r="G18">
        <v>503</v>
      </c>
      <c r="H18">
        <f>58*4</f>
        <v>232</v>
      </c>
      <c r="I18">
        <f>92*4</f>
        <v>368</v>
      </c>
      <c r="J18">
        <f>87*4</f>
        <v>348</v>
      </c>
      <c r="K18">
        <f>53*4</f>
        <v>212</v>
      </c>
      <c r="L18">
        <f>97*4</f>
        <v>388</v>
      </c>
      <c r="M18">
        <f>93*4</f>
        <v>372</v>
      </c>
      <c r="N18">
        <f>112*4</f>
        <v>448</v>
      </c>
      <c r="O18">
        <f>127*4</f>
        <v>508</v>
      </c>
      <c r="P18">
        <f>99*4</f>
        <v>396</v>
      </c>
      <c r="Q18">
        <f>95*4</f>
        <v>380</v>
      </c>
      <c r="R18">
        <v>412</v>
      </c>
      <c r="S18">
        <f>56*4</f>
        <v>224</v>
      </c>
      <c r="T18">
        <f>77*4</f>
        <v>308</v>
      </c>
      <c r="U18">
        <f>73*4</f>
        <v>292</v>
      </c>
      <c r="V18">
        <f>126*4</f>
        <v>504</v>
      </c>
      <c r="W18">
        <f>88*4</f>
        <v>352</v>
      </c>
      <c r="X18">
        <f>103*4</f>
        <v>412</v>
      </c>
      <c r="Y18">
        <v>328</v>
      </c>
      <c r="Z18">
        <v>335</v>
      </c>
      <c r="AA18">
        <f>34*4</f>
        <v>136</v>
      </c>
      <c r="AB18">
        <f>88*4</f>
        <v>352</v>
      </c>
      <c r="AC18">
        <f>62*4</f>
        <v>248</v>
      </c>
      <c r="AD18">
        <f>60*4</f>
        <v>240</v>
      </c>
      <c r="AE18">
        <f>33*4</f>
        <v>132</v>
      </c>
      <c r="AF18">
        <f>40*4</f>
        <v>160</v>
      </c>
      <c r="AG18">
        <f>44*4</f>
        <v>176</v>
      </c>
    </row>
    <row r="19" spans="1:33" x14ac:dyDescent="0.45">
      <c r="A19" t="s">
        <v>13</v>
      </c>
      <c r="B19">
        <f>B18-B17</f>
        <v>287</v>
      </c>
      <c r="C19">
        <f t="shared" ref="C19:AG19" si="1">C18-C17</f>
        <v>418</v>
      </c>
      <c r="D19">
        <f t="shared" si="1"/>
        <v>549</v>
      </c>
      <c r="E19">
        <f t="shared" si="1"/>
        <v>321</v>
      </c>
      <c r="F19">
        <f t="shared" si="1"/>
        <v>421</v>
      </c>
      <c r="G19">
        <f t="shared" si="1"/>
        <v>480</v>
      </c>
      <c r="H19">
        <f t="shared" si="1"/>
        <v>191</v>
      </c>
      <c r="I19">
        <f t="shared" si="1"/>
        <v>327</v>
      </c>
      <c r="J19">
        <f t="shared" si="1"/>
        <v>336</v>
      </c>
      <c r="K19">
        <f t="shared" si="1"/>
        <v>200</v>
      </c>
      <c r="L19">
        <f t="shared" si="1"/>
        <v>368</v>
      </c>
      <c r="M19">
        <f t="shared" si="1"/>
        <v>352</v>
      </c>
      <c r="N19">
        <f t="shared" si="1"/>
        <v>424</v>
      </c>
      <c r="O19">
        <f t="shared" si="1"/>
        <v>484</v>
      </c>
      <c r="P19">
        <f t="shared" si="1"/>
        <v>383</v>
      </c>
      <c r="Q19">
        <f t="shared" si="1"/>
        <v>367</v>
      </c>
      <c r="R19">
        <f t="shared" si="1"/>
        <v>389</v>
      </c>
      <c r="S19">
        <f t="shared" si="1"/>
        <v>201</v>
      </c>
      <c r="T19">
        <f t="shared" si="1"/>
        <v>291</v>
      </c>
      <c r="U19">
        <f t="shared" si="1"/>
        <v>275</v>
      </c>
      <c r="V19">
        <f t="shared" si="1"/>
        <v>472</v>
      </c>
      <c r="W19">
        <f t="shared" si="1"/>
        <v>320</v>
      </c>
      <c r="X19">
        <f t="shared" si="1"/>
        <v>368</v>
      </c>
      <c r="Y19">
        <f t="shared" si="1"/>
        <v>284</v>
      </c>
      <c r="Z19">
        <f t="shared" si="1"/>
        <v>312</v>
      </c>
      <c r="AA19">
        <f t="shared" si="1"/>
        <v>113</v>
      </c>
      <c r="AB19">
        <f t="shared" si="1"/>
        <v>314</v>
      </c>
      <c r="AC19">
        <f t="shared" si="1"/>
        <v>210</v>
      </c>
      <c r="AD19">
        <f t="shared" si="1"/>
        <v>187</v>
      </c>
      <c r="AE19">
        <f t="shared" si="1"/>
        <v>79</v>
      </c>
      <c r="AF19">
        <f t="shared" si="1"/>
        <v>105</v>
      </c>
      <c r="AG19">
        <f t="shared" si="1"/>
        <v>121</v>
      </c>
    </row>
    <row r="21" spans="1:33" x14ac:dyDescent="0.45">
      <c r="A21" t="s">
        <v>10</v>
      </c>
      <c r="B21">
        <v>49</v>
      </c>
      <c r="C21">
        <v>49</v>
      </c>
      <c r="D21">
        <v>68</v>
      </c>
      <c r="E21">
        <v>68</v>
      </c>
      <c r="F21">
        <v>39</v>
      </c>
      <c r="G21">
        <v>39</v>
      </c>
      <c r="H21">
        <v>25</v>
      </c>
      <c r="I21">
        <v>25</v>
      </c>
      <c r="J21">
        <v>69</v>
      </c>
      <c r="K21">
        <v>69</v>
      </c>
      <c r="L21">
        <v>39</v>
      </c>
      <c r="M21">
        <v>39</v>
      </c>
      <c r="N21">
        <v>42</v>
      </c>
      <c r="O21">
        <v>42</v>
      </c>
      <c r="P21">
        <v>21</v>
      </c>
      <c r="Q21">
        <v>21</v>
      </c>
      <c r="R21">
        <v>55</v>
      </c>
      <c r="S21">
        <v>55</v>
      </c>
      <c r="T21">
        <v>66</v>
      </c>
      <c r="U21">
        <v>66</v>
      </c>
      <c r="V21">
        <v>48</v>
      </c>
      <c r="W21">
        <v>48</v>
      </c>
      <c r="X21">
        <v>44</v>
      </c>
      <c r="Y21">
        <v>44</v>
      </c>
      <c r="Z21">
        <v>24</v>
      </c>
      <c r="AA21">
        <v>24</v>
      </c>
      <c r="AB21">
        <v>21</v>
      </c>
      <c r="AC21">
        <v>21</v>
      </c>
      <c r="AD21">
        <v>54</v>
      </c>
      <c r="AE21">
        <v>54</v>
      </c>
      <c r="AF21">
        <v>29</v>
      </c>
      <c r="AG21">
        <v>29</v>
      </c>
    </row>
    <row r="22" spans="1:33" x14ac:dyDescent="0.45">
      <c r="A22" t="s">
        <v>15</v>
      </c>
      <c r="B22">
        <f>59*4</f>
        <v>236</v>
      </c>
      <c r="C22">
        <v>259</v>
      </c>
      <c r="D22">
        <f>99*4</f>
        <v>396</v>
      </c>
      <c r="E22">
        <f>44*4</f>
        <v>176</v>
      </c>
      <c r="F22">
        <f>62*4</f>
        <v>248</v>
      </c>
      <c r="G22">
        <f>49*4</f>
        <v>196</v>
      </c>
      <c r="H22">
        <f>89*4</f>
        <v>356</v>
      </c>
      <c r="I22">
        <f>36*4</f>
        <v>144</v>
      </c>
      <c r="J22">
        <f>4*73</f>
        <v>292</v>
      </c>
      <c r="K22">
        <f>34*4</f>
        <v>136</v>
      </c>
      <c r="L22">
        <f>75*4</f>
        <v>300</v>
      </c>
      <c r="M22">
        <f>68*4</f>
        <v>272</v>
      </c>
      <c r="N22">
        <v>205</v>
      </c>
      <c r="O22">
        <f>49*4</f>
        <v>196</v>
      </c>
      <c r="P22">
        <f>83*4</f>
        <v>332</v>
      </c>
      <c r="Q22">
        <f>54*4</f>
        <v>216</v>
      </c>
      <c r="R22">
        <v>225</v>
      </c>
      <c r="S22">
        <v>203</v>
      </c>
      <c r="T22">
        <f>108*4</f>
        <v>432</v>
      </c>
      <c r="U22">
        <f>39*4</f>
        <v>156</v>
      </c>
      <c r="V22">
        <v>402</v>
      </c>
      <c r="W22">
        <f>48*4</f>
        <v>192</v>
      </c>
      <c r="X22">
        <v>348</v>
      </c>
      <c r="Y22">
        <f>108*4</f>
        <v>432</v>
      </c>
      <c r="Z22">
        <v>245</v>
      </c>
      <c r="AA22">
        <f>83*4</f>
        <v>332</v>
      </c>
      <c r="AB22">
        <v>276</v>
      </c>
      <c r="AC22">
        <f>43*4</f>
        <v>172</v>
      </c>
      <c r="AD22">
        <f>28*4</f>
        <v>112</v>
      </c>
      <c r="AE22">
        <f>64*4</f>
        <v>256</v>
      </c>
      <c r="AF22">
        <f>37*4</f>
        <v>148</v>
      </c>
      <c r="AG22">
        <f>32*4</f>
        <v>128</v>
      </c>
    </row>
    <row r="23" spans="1:33" x14ac:dyDescent="0.45">
      <c r="A23" t="s">
        <v>13</v>
      </c>
      <c r="B23">
        <f>B22-B21</f>
        <v>187</v>
      </c>
      <c r="C23">
        <f t="shared" ref="C23:AG23" si="2">C22-C21</f>
        <v>210</v>
      </c>
      <c r="D23">
        <f t="shared" si="2"/>
        <v>328</v>
      </c>
      <c r="E23">
        <f t="shared" si="2"/>
        <v>108</v>
      </c>
      <c r="F23">
        <f t="shared" si="2"/>
        <v>209</v>
      </c>
      <c r="G23">
        <f t="shared" si="2"/>
        <v>157</v>
      </c>
      <c r="H23">
        <f t="shared" si="2"/>
        <v>331</v>
      </c>
      <c r="I23">
        <f t="shared" si="2"/>
        <v>119</v>
      </c>
      <c r="J23">
        <f t="shared" si="2"/>
        <v>223</v>
      </c>
      <c r="K23">
        <f t="shared" si="2"/>
        <v>67</v>
      </c>
      <c r="L23">
        <f t="shared" si="2"/>
        <v>261</v>
      </c>
      <c r="M23">
        <f t="shared" si="2"/>
        <v>233</v>
      </c>
      <c r="N23">
        <f t="shared" si="2"/>
        <v>163</v>
      </c>
      <c r="O23">
        <f t="shared" si="2"/>
        <v>154</v>
      </c>
      <c r="P23">
        <f t="shared" si="2"/>
        <v>311</v>
      </c>
      <c r="Q23">
        <f t="shared" si="2"/>
        <v>195</v>
      </c>
      <c r="R23">
        <f t="shared" si="2"/>
        <v>170</v>
      </c>
      <c r="S23">
        <f t="shared" si="2"/>
        <v>148</v>
      </c>
      <c r="T23">
        <f t="shared" si="2"/>
        <v>366</v>
      </c>
      <c r="U23">
        <f t="shared" si="2"/>
        <v>90</v>
      </c>
      <c r="V23">
        <f t="shared" si="2"/>
        <v>354</v>
      </c>
      <c r="W23">
        <f t="shared" si="2"/>
        <v>144</v>
      </c>
      <c r="X23">
        <f t="shared" si="2"/>
        <v>304</v>
      </c>
      <c r="Y23">
        <f t="shared" si="2"/>
        <v>388</v>
      </c>
      <c r="Z23">
        <f t="shared" si="2"/>
        <v>221</v>
      </c>
      <c r="AA23">
        <f t="shared" si="2"/>
        <v>308</v>
      </c>
      <c r="AB23">
        <f t="shared" si="2"/>
        <v>255</v>
      </c>
      <c r="AC23">
        <f t="shared" si="2"/>
        <v>151</v>
      </c>
      <c r="AD23">
        <f t="shared" si="2"/>
        <v>58</v>
      </c>
      <c r="AE23">
        <f t="shared" si="2"/>
        <v>202</v>
      </c>
      <c r="AF23">
        <f t="shared" si="2"/>
        <v>119</v>
      </c>
      <c r="AG23">
        <f t="shared" si="2"/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topLeftCell="B1" workbookViewId="0">
      <selection activeCell="S6" sqref="S6"/>
    </sheetView>
  </sheetViews>
  <sheetFormatPr defaultRowHeight="14.25" x14ac:dyDescent="0.45"/>
  <cols>
    <col min="15" max="15" width="11" bestFit="1" customWidth="1"/>
    <col min="16" max="16" width="19.3984375" bestFit="1" customWidth="1"/>
    <col min="17" max="17" width="22.19921875" bestFit="1" customWidth="1"/>
    <col min="18" max="18" width="12.46484375" bestFit="1" customWidth="1"/>
    <col min="19" max="19" width="18.9296875" bestFit="1" customWidth="1"/>
    <col min="20" max="20" width="22.19921875" bestFit="1" customWidth="1"/>
  </cols>
  <sheetData>
    <row r="1" spans="1:17" x14ac:dyDescent="0.45">
      <c r="A1" t="s">
        <v>18</v>
      </c>
      <c r="B1" t="s">
        <v>19</v>
      </c>
      <c r="C1" t="s">
        <v>30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33</v>
      </c>
      <c r="O1" t="s">
        <v>34</v>
      </c>
      <c r="P1" t="s">
        <v>35</v>
      </c>
      <c r="Q1" t="s">
        <v>36</v>
      </c>
    </row>
    <row r="2" spans="1:17" x14ac:dyDescent="0.45">
      <c r="A2">
        <v>1</v>
      </c>
      <c r="B2">
        <v>1</v>
      </c>
      <c r="C2" t="s">
        <v>31</v>
      </c>
      <c r="D2">
        <v>13</v>
      </c>
      <c r="E2">
        <v>0</v>
      </c>
      <c r="F2">
        <v>1</v>
      </c>
      <c r="G2">
        <v>0</v>
      </c>
      <c r="H2">
        <v>1</v>
      </c>
      <c r="I2">
        <f t="shared" ref="I2:I33" si="0">SUM(E2:H2)</f>
        <v>2</v>
      </c>
      <c r="J2">
        <v>14</v>
      </c>
      <c r="K2">
        <v>3</v>
      </c>
      <c r="L2">
        <v>0</v>
      </c>
      <c r="M2" t="s">
        <v>9</v>
      </c>
      <c r="N2">
        <v>1</v>
      </c>
      <c r="O2">
        <v>35</v>
      </c>
      <c r="P2">
        <v>322</v>
      </c>
      <c r="Q2">
        <f t="shared" ref="Q2:Q33" si="1">P2-O2</f>
        <v>287</v>
      </c>
    </row>
    <row r="3" spans="1:17" x14ac:dyDescent="0.45">
      <c r="A3">
        <v>2</v>
      </c>
      <c r="B3">
        <v>1</v>
      </c>
      <c r="C3" t="s">
        <v>31</v>
      </c>
      <c r="D3">
        <v>11</v>
      </c>
      <c r="E3">
        <v>0</v>
      </c>
      <c r="F3">
        <v>0</v>
      </c>
      <c r="G3">
        <v>0</v>
      </c>
      <c r="H3">
        <v>1</v>
      </c>
      <c r="I3">
        <f t="shared" si="0"/>
        <v>1</v>
      </c>
      <c r="J3">
        <v>16</v>
      </c>
      <c r="K3">
        <v>3</v>
      </c>
      <c r="L3">
        <v>0</v>
      </c>
      <c r="M3" t="s">
        <v>9</v>
      </c>
      <c r="N3">
        <v>1</v>
      </c>
      <c r="O3">
        <v>35</v>
      </c>
      <c r="P3">
        <v>453</v>
      </c>
      <c r="Q3">
        <f t="shared" si="1"/>
        <v>418</v>
      </c>
    </row>
    <row r="4" spans="1:17" x14ac:dyDescent="0.45">
      <c r="A4">
        <v>3</v>
      </c>
      <c r="B4">
        <v>1</v>
      </c>
      <c r="C4" t="s">
        <v>31</v>
      </c>
      <c r="D4">
        <v>17</v>
      </c>
      <c r="E4">
        <v>0</v>
      </c>
      <c r="F4">
        <v>0</v>
      </c>
      <c r="G4">
        <v>0</v>
      </c>
      <c r="H4">
        <v>0</v>
      </c>
      <c r="I4">
        <f t="shared" si="0"/>
        <v>0</v>
      </c>
      <c r="J4">
        <v>17</v>
      </c>
      <c r="K4">
        <v>3</v>
      </c>
      <c r="L4">
        <v>0</v>
      </c>
      <c r="M4" t="s">
        <v>9</v>
      </c>
      <c r="N4">
        <v>1</v>
      </c>
      <c r="O4">
        <v>43</v>
      </c>
      <c r="P4">
        <f>148*4</f>
        <v>592</v>
      </c>
      <c r="Q4">
        <f t="shared" si="1"/>
        <v>549</v>
      </c>
    </row>
    <row r="5" spans="1:17" x14ac:dyDescent="0.45">
      <c r="A5">
        <v>4</v>
      </c>
      <c r="B5">
        <v>1</v>
      </c>
      <c r="C5" t="s">
        <v>31</v>
      </c>
      <c r="D5">
        <v>16</v>
      </c>
      <c r="E5">
        <v>1</v>
      </c>
      <c r="F5">
        <v>0</v>
      </c>
      <c r="G5">
        <v>2</v>
      </c>
      <c r="H5">
        <v>2</v>
      </c>
      <c r="I5">
        <f t="shared" si="0"/>
        <v>5</v>
      </c>
      <c r="J5">
        <v>19</v>
      </c>
      <c r="K5">
        <v>3</v>
      </c>
      <c r="L5">
        <v>0</v>
      </c>
      <c r="M5" t="s">
        <v>9</v>
      </c>
      <c r="N5">
        <v>1</v>
      </c>
      <c r="O5">
        <v>43</v>
      </c>
      <c r="P5">
        <f>91*4</f>
        <v>364</v>
      </c>
      <c r="Q5">
        <f t="shared" si="1"/>
        <v>321</v>
      </c>
    </row>
    <row r="6" spans="1:17" x14ac:dyDescent="0.45">
      <c r="A6">
        <v>5</v>
      </c>
      <c r="B6">
        <v>1</v>
      </c>
      <c r="C6" t="s">
        <v>31</v>
      </c>
      <c r="D6">
        <v>12</v>
      </c>
      <c r="E6">
        <v>0</v>
      </c>
      <c r="F6">
        <v>0</v>
      </c>
      <c r="G6">
        <v>0</v>
      </c>
      <c r="H6">
        <v>1</v>
      </c>
      <c r="I6">
        <f t="shared" si="0"/>
        <v>1</v>
      </c>
      <c r="J6">
        <v>19</v>
      </c>
      <c r="K6">
        <v>3</v>
      </c>
      <c r="L6">
        <v>0</v>
      </c>
      <c r="M6" t="s">
        <v>9</v>
      </c>
      <c r="N6">
        <v>1</v>
      </c>
      <c r="O6">
        <v>23</v>
      </c>
      <c r="P6">
        <v>444</v>
      </c>
      <c r="Q6">
        <f t="shared" si="1"/>
        <v>421</v>
      </c>
    </row>
    <row r="7" spans="1:17" x14ac:dyDescent="0.45">
      <c r="A7">
        <v>6</v>
      </c>
      <c r="B7">
        <v>1</v>
      </c>
      <c r="C7" t="s">
        <v>31</v>
      </c>
      <c r="D7">
        <v>22</v>
      </c>
      <c r="E7">
        <v>0</v>
      </c>
      <c r="F7">
        <v>0</v>
      </c>
      <c r="G7">
        <v>0</v>
      </c>
      <c r="H7">
        <v>0</v>
      </c>
      <c r="I7">
        <f t="shared" si="0"/>
        <v>0</v>
      </c>
      <c r="J7">
        <v>24</v>
      </c>
      <c r="K7">
        <v>3</v>
      </c>
      <c r="L7">
        <v>0</v>
      </c>
      <c r="M7" t="s">
        <v>9</v>
      </c>
      <c r="N7">
        <v>1</v>
      </c>
      <c r="O7">
        <v>23</v>
      </c>
      <c r="P7">
        <v>503</v>
      </c>
      <c r="Q7">
        <f t="shared" si="1"/>
        <v>480</v>
      </c>
    </row>
    <row r="8" spans="1:17" x14ac:dyDescent="0.45">
      <c r="A8">
        <v>7</v>
      </c>
      <c r="B8">
        <v>1</v>
      </c>
      <c r="C8" t="s">
        <v>31</v>
      </c>
      <c r="D8">
        <v>16</v>
      </c>
      <c r="E8">
        <v>0</v>
      </c>
      <c r="F8">
        <v>0</v>
      </c>
      <c r="G8">
        <v>0</v>
      </c>
      <c r="H8">
        <v>1</v>
      </c>
      <c r="I8">
        <f t="shared" si="0"/>
        <v>1</v>
      </c>
      <c r="J8">
        <v>25</v>
      </c>
      <c r="K8">
        <v>4</v>
      </c>
      <c r="L8">
        <v>0</v>
      </c>
      <c r="M8" t="s">
        <v>9</v>
      </c>
      <c r="N8">
        <v>1</v>
      </c>
      <c r="O8">
        <v>41</v>
      </c>
      <c r="P8">
        <f>58*4</f>
        <v>232</v>
      </c>
      <c r="Q8">
        <f t="shared" si="1"/>
        <v>191</v>
      </c>
    </row>
    <row r="9" spans="1:17" x14ac:dyDescent="0.45">
      <c r="A9">
        <v>8</v>
      </c>
      <c r="B9">
        <v>1</v>
      </c>
      <c r="C9" t="s">
        <v>31</v>
      </c>
      <c r="D9">
        <v>25</v>
      </c>
      <c r="E9">
        <v>0</v>
      </c>
      <c r="F9">
        <v>0</v>
      </c>
      <c r="G9">
        <v>1</v>
      </c>
      <c r="H9">
        <v>0</v>
      </c>
      <c r="I9">
        <f t="shared" si="0"/>
        <v>1</v>
      </c>
      <c r="J9">
        <v>28</v>
      </c>
      <c r="K9">
        <v>4</v>
      </c>
      <c r="L9">
        <v>0</v>
      </c>
      <c r="M9" t="s">
        <v>9</v>
      </c>
      <c r="N9">
        <v>1</v>
      </c>
      <c r="O9">
        <v>41</v>
      </c>
      <c r="P9">
        <f>92*4</f>
        <v>368</v>
      </c>
      <c r="Q9">
        <f t="shared" si="1"/>
        <v>327</v>
      </c>
    </row>
    <row r="10" spans="1:17" x14ac:dyDescent="0.45">
      <c r="A10">
        <v>9</v>
      </c>
      <c r="B10">
        <v>1</v>
      </c>
      <c r="C10" t="s">
        <v>31</v>
      </c>
      <c r="D10">
        <v>22</v>
      </c>
      <c r="E10">
        <v>0</v>
      </c>
      <c r="F10">
        <v>0</v>
      </c>
      <c r="G10">
        <v>0</v>
      </c>
      <c r="H10">
        <v>0</v>
      </c>
      <c r="I10">
        <f t="shared" si="0"/>
        <v>0</v>
      </c>
      <c r="J10">
        <v>28</v>
      </c>
      <c r="K10">
        <v>4</v>
      </c>
      <c r="L10">
        <v>0</v>
      </c>
      <c r="M10" t="s">
        <v>9</v>
      </c>
      <c r="N10">
        <v>1</v>
      </c>
      <c r="O10">
        <v>12</v>
      </c>
      <c r="P10">
        <f>87*4</f>
        <v>348</v>
      </c>
      <c r="Q10">
        <f t="shared" si="1"/>
        <v>336</v>
      </c>
    </row>
    <row r="11" spans="1:17" x14ac:dyDescent="0.45">
      <c r="A11">
        <v>10</v>
      </c>
      <c r="B11">
        <v>1</v>
      </c>
      <c r="C11" t="s">
        <v>31</v>
      </c>
      <c r="D11">
        <v>19</v>
      </c>
      <c r="E11">
        <v>0</v>
      </c>
      <c r="F11">
        <v>0</v>
      </c>
      <c r="G11">
        <v>0</v>
      </c>
      <c r="H11">
        <v>1</v>
      </c>
      <c r="I11">
        <f t="shared" si="0"/>
        <v>1</v>
      </c>
      <c r="J11">
        <v>29</v>
      </c>
      <c r="K11">
        <v>4</v>
      </c>
      <c r="L11">
        <v>0</v>
      </c>
      <c r="M11" t="s">
        <v>9</v>
      </c>
      <c r="N11">
        <v>1</v>
      </c>
      <c r="O11">
        <v>12</v>
      </c>
      <c r="P11">
        <f>53*4</f>
        <v>212</v>
      </c>
      <c r="Q11">
        <f t="shared" si="1"/>
        <v>200</v>
      </c>
    </row>
    <row r="12" spans="1:17" x14ac:dyDescent="0.45">
      <c r="A12">
        <v>11</v>
      </c>
      <c r="B12">
        <v>1</v>
      </c>
      <c r="C12" t="s">
        <v>31</v>
      </c>
      <c r="D12">
        <v>24</v>
      </c>
      <c r="E12">
        <v>0</v>
      </c>
      <c r="F12">
        <v>0</v>
      </c>
      <c r="G12">
        <v>0</v>
      </c>
      <c r="H12">
        <v>1</v>
      </c>
      <c r="I12">
        <f t="shared" si="0"/>
        <v>1</v>
      </c>
      <c r="J12">
        <v>30</v>
      </c>
      <c r="K12">
        <v>4</v>
      </c>
      <c r="L12">
        <v>0</v>
      </c>
      <c r="M12" t="s">
        <v>9</v>
      </c>
      <c r="N12">
        <v>1</v>
      </c>
      <c r="O12">
        <v>20</v>
      </c>
      <c r="P12">
        <f>97*4</f>
        <v>388</v>
      </c>
      <c r="Q12">
        <f t="shared" si="1"/>
        <v>368</v>
      </c>
    </row>
    <row r="13" spans="1:17" x14ac:dyDescent="0.45">
      <c r="A13">
        <v>12</v>
      </c>
      <c r="B13">
        <v>1</v>
      </c>
      <c r="C13" t="s">
        <v>31</v>
      </c>
      <c r="D13">
        <v>29</v>
      </c>
      <c r="E13">
        <v>0</v>
      </c>
      <c r="F13">
        <v>0</v>
      </c>
      <c r="G13">
        <v>0</v>
      </c>
      <c r="H13">
        <v>1</v>
      </c>
      <c r="I13">
        <f t="shared" si="0"/>
        <v>1</v>
      </c>
      <c r="J13">
        <v>31</v>
      </c>
      <c r="K13">
        <v>4</v>
      </c>
      <c r="L13">
        <v>0</v>
      </c>
      <c r="M13" t="s">
        <v>9</v>
      </c>
      <c r="N13">
        <v>1</v>
      </c>
      <c r="O13">
        <v>20</v>
      </c>
      <c r="P13">
        <f>93*4</f>
        <v>372</v>
      </c>
      <c r="Q13">
        <f t="shared" si="1"/>
        <v>352</v>
      </c>
    </row>
    <row r="14" spans="1:17" x14ac:dyDescent="0.45">
      <c r="A14">
        <v>13</v>
      </c>
      <c r="B14">
        <v>1</v>
      </c>
      <c r="C14" t="s">
        <v>31</v>
      </c>
      <c r="D14">
        <v>25</v>
      </c>
      <c r="E14">
        <v>1</v>
      </c>
      <c r="F14">
        <v>0</v>
      </c>
      <c r="G14">
        <v>0</v>
      </c>
      <c r="H14">
        <v>1</v>
      </c>
      <c r="I14">
        <f t="shared" si="0"/>
        <v>2</v>
      </c>
      <c r="J14">
        <v>32</v>
      </c>
      <c r="K14">
        <v>4</v>
      </c>
      <c r="L14">
        <v>0</v>
      </c>
      <c r="M14" t="s">
        <v>9</v>
      </c>
      <c r="N14">
        <v>1</v>
      </c>
      <c r="O14">
        <v>24</v>
      </c>
      <c r="P14">
        <f>112*4</f>
        <v>448</v>
      </c>
      <c r="Q14">
        <f t="shared" si="1"/>
        <v>424</v>
      </c>
    </row>
    <row r="15" spans="1:17" x14ac:dyDescent="0.45">
      <c r="A15">
        <v>14</v>
      </c>
      <c r="B15">
        <v>1</v>
      </c>
      <c r="C15" t="s">
        <v>31</v>
      </c>
      <c r="D15">
        <v>27</v>
      </c>
      <c r="E15">
        <v>0</v>
      </c>
      <c r="F15">
        <v>0</v>
      </c>
      <c r="G15">
        <v>0</v>
      </c>
      <c r="H15">
        <v>1</v>
      </c>
      <c r="I15">
        <f t="shared" si="0"/>
        <v>1</v>
      </c>
      <c r="J15">
        <v>33</v>
      </c>
      <c r="K15">
        <v>4</v>
      </c>
      <c r="L15">
        <v>0</v>
      </c>
      <c r="M15" t="s">
        <v>9</v>
      </c>
      <c r="N15">
        <v>1</v>
      </c>
      <c r="O15">
        <v>24</v>
      </c>
      <c r="P15">
        <f>127*4</f>
        <v>508</v>
      </c>
      <c r="Q15">
        <f t="shared" si="1"/>
        <v>484</v>
      </c>
    </row>
    <row r="16" spans="1:17" x14ac:dyDescent="0.45">
      <c r="A16">
        <v>15</v>
      </c>
      <c r="B16">
        <v>1</v>
      </c>
      <c r="C16" t="s">
        <v>31</v>
      </c>
      <c r="D16">
        <v>23</v>
      </c>
      <c r="E16">
        <v>0</v>
      </c>
      <c r="F16">
        <v>1</v>
      </c>
      <c r="G16">
        <v>0</v>
      </c>
      <c r="H16">
        <v>1</v>
      </c>
      <c r="I16">
        <f t="shared" si="0"/>
        <v>2</v>
      </c>
      <c r="J16">
        <v>33</v>
      </c>
      <c r="K16">
        <v>4</v>
      </c>
      <c r="L16">
        <v>0</v>
      </c>
      <c r="M16" t="s">
        <v>9</v>
      </c>
      <c r="N16">
        <v>1</v>
      </c>
      <c r="O16">
        <v>13</v>
      </c>
      <c r="P16">
        <f>99*4</f>
        <v>396</v>
      </c>
      <c r="Q16">
        <f t="shared" si="1"/>
        <v>383</v>
      </c>
    </row>
    <row r="17" spans="1:17" x14ac:dyDescent="0.45">
      <c r="A17">
        <v>16</v>
      </c>
      <c r="B17">
        <v>1</v>
      </c>
      <c r="C17" t="s">
        <v>31</v>
      </c>
      <c r="D17">
        <v>26</v>
      </c>
      <c r="E17">
        <v>2</v>
      </c>
      <c r="F17">
        <v>1</v>
      </c>
      <c r="G17">
        <v>0</v>
      </c>
      <c r="H17">
        <v>1</v>
      </c>
      <c r="I17">
        <f t="shared" si="0"/>
        <v>4</v>
      </c>
      <c r="J17">
        <v>36</v>
      </c>
      <c r="K17">
        <v>4</v>
      </c>
      <c r="L17">
        <v>0</v>
      </c>
      <c r="M17" t="s">
        <v>9</v>
      </c>
      <c r="N17">
        <v>1</v>
      </c>
      <c r="O17">
        <v>13</v>
      </c>
      <c r="P17">
        <f>95*4</f>
        <v>380</v>
      </c>
      <c r="Q17">
        <f t="shared" si="1"/>
        <v>367</v>
      </c>
    </row>
    <row r="18" spans="1:17" x14ac:dyDescent="0.45">
      <c r="A18">
        <v>17</v>
      </c>
      <c r="B18">
        <v>1</v>
      </c>
      <c r="C18" t="s">
        <v>32</v>
      </c>
      <c r="D18">
        <v>22</v>
      </c>
      <c r="E18">
        <v>0</v>
      </c>
      <c r="F18">
        <v>0</v>
      </c>
      <c r="G18">
        <v>0</v>
      </c>
      <c r="H18">
        <v>1</v>
      </c>
      <c r="I18">
        <f t="shared" si="0"/>
        <v>1</v>
      </c>
      <c r="J18">
        <v>38</v>
      </c>
      <c r="K18">
        <v>4</v>
      </c>
      <c r="L18">
        <v>0</v>
      </c>
      <c r="M18" t="s">
        <v>9</v>
      </c>
      <c r="N18">
        <v>1</v>
      </c>
      <c r="O18">
        <v>23</v>
      </c>
      <c r="P18">
        <v>412</v>
      </c>
      <c r="Q18">
        <f t="shared" si="1"/>
        <v>389</v>
      </c>
    </row>
    <row r="19" spans="1:17" x14ac:dyDescent="0.45">
      <c r="A19">
        <v>18</v>
      </c>
      <c r="B19">
        <v>1</v>
      </c>
      <c r="C19" t="s">
        <v>32</v>
      </c>
      <c r="D19">
        <v>23</v>
      </c>
      <c r="E19">
        <v>0</v>
      </c>
      <c r="F19">
        <v>0</v>
      </c>
      <c r="G19">
        <v>0</v>
      </c>
      <c r="H19">
        <v>1</v>
      </c>
      <c r="I19">
        <f t="shared" si="0"/>
        <v>1</v>
      </c>
      <c r="J19">
        <v>39</v>
      </c>
      <c r="K19">
        <v>4</v>
      </c>
      <c r="L19">
        <v>0</v>
      </c>
      <c r="M19" t="s">
        <v>9</v>
      </c>
      <c r="N19">
        <v>1</v>
      </c>
      <c r="O19">
        <v>23</v>
      </c>
      <c r="P19">
        <f>56*4</f>
        <v>224</v>
      </c>
      <c r="Q19">
        <f t="shared" si="1"/>
        <v>201</v>
      </c>
    </row>
    <row r="20" spans="1:17" x14ac:dyDescent="0.45">
      <c r="A20">
        <v>19</v>
      </c>
      <c r="B20">
        <v>1</v>
      </c>
      <c r="C20" t="s">
        <v>32</v>
      </c>
      <c r="D20">
        <v>23</v>
      </c>
      <c r="E20">
        <v>0</v>
      </c>
      <c r="F20">
        <v>0</v>
      </c>
      <c r="G20">
        <v>0</v>
      </c>
      <c r="H20">
        <v>1</v>
      </c>
      <c r="I20">
        <f t="shared" si="0"/>
        <v>1</v>
      </c>
      <c r="J20">
        <v>39</v>
      </c>
      <c r="K20">
        <v>4</v>
      </c>
      <c r="L20">
        <v>0</v>
      </c>
      <c r="M20" t="s">
        <v>9</v>
      </c>
      <c r="N20">
        <v>1</v>
      </c>
      <c r="O20">
        <v>17</v>
      </c>
      <c r="P20">
        <f>77*4</f>
        <v>308</v>
      </c>
      <c r="Q20">
        <f t="shared" si="1"/>
        <v>291</v>
      </c>
    </row>
    <row r="21" spans="1:17" x14ac:dyDescent="0.45">
      <c r="A21">
        <v>20</v>
      </c>
      <c r="B21">
        <v>1</v>
      </c>
      <c r="C21" t="s">
        <v>32</v>
      </c>
      <c r="D21">
        <v>26</v>
      </c>
      <c r="E21">
        <v>0</v>
      </c>
      <c r="F21">
        <v>0</v>
      </c>
      <c r="G21">
        <v>0</v>
      </c>
      <c r="H21">
        <v>1</v>
      </c>
      <c r="I21">
        <f t="shared" si="0"/>
        <v>1</v>
      </c>
      <c r="J21">
        <v>42</v>
      </c>
      <c r="K21">
        <v>3</v>
      </c>
      <c r="L21">
        <v>0</v>
      </c>
      <c r="M21" t="s">
        <v>9</v>
      </c>
      <c r="N21">
        <v>1</v>
      </c>
      <c r="O21">
        <v>17</v>
      </c>
      <c r="P21">
        <f>73*4</f>
        <v>292</v>
      </c>
      <c r="Q21">
        <f t="shared" si="1"/>
        <v>275</v>
      </c>
    </row>
    <row r="22" spans="1:17" x14ac:dyDescent="0.45">
      <c r="A22">
        <v>21</v>
      </c>
      <c r="B22">
        <v>1</v>
      </c>
      <c r="C22" t="s">
        <v>32</v>
      </c>
      <c r="D22">
        <v>28</v>
      </c>
      <c r="E22">
        <v>0</v>
      </c>
      <c r="F22">
        <v>0</v>
      </c>
      <c r="G22">
        <v>0</v>
      </c>
      <c r="H22">
        <v>1</v>
      </c>
      <c r="I22">
        <f t="shared" si="0"/>
        <v>1</v>
      </c>
      <c r="J22">
        <v>42</v>
      </c>
      <c r="K22">
        <v>3</v>
      </c>
      <c r="L22">
        <v>0</v>
      </c>
      <c r="M22" t="s">
        <v>9</v>
      </c>
      <c r="N22">
        <v>1</v>
      </c>
      <c r="O22">
        <v>32</v>
      </c>
      <c r="P22">
        <f>126*4</f>
        <v>504</v>
      </c>
      <c r="Q22">
        <f t="shared" si="1"/>
        <v>472</v>
      </c>
    </row>
    <row r="23" spans="1:17" x14ac:dyDescent="0.45">
      <c r="A23">
        <v>22</v>
      </c>
      <c r="B23">
        <v>1</v>
      </c>
      <c r="C23" t="s">
        <v>32</v>
      </c>
      <c r="D23">
        <v>24</v>
      </c>
      <c r="E23">
        <v>0</v>
      </c>
      <c r="F23">
        <v>1</v>
      </c>
      <c r="G23">
        <v>0</v>
      </c>
      <c r="H23">
        <v>1</v>
      </c>
      <c r="I23">
        <f t="shared" si="0"/>
        <v>2</v>
      </c>
      <c r="J23">
        <v>46</v>
      </c>
      <c r="K23">
        <v>3</v>
      </c>
      <c r="L23">
        <v>0</v>
      </c>
      <c r="M23" t="s">
        <v>9</v>
      </c>
      <c r="N23">
        <v>1</v>
      </c>
      <c r="O23">
        <v>32</v>
      </c>
      <c r="P23">
        <f>88*4</f>
        <v>352</v>
      </c>
      <c r="Q23">
        <f t="shared" si="1"/>
        <v>320</v>
      </c>
    </row>
    <row r="24" spans="1:17" x14ac:dyDescent="0.45">
      <c r="A24">
        <v>23</v>
      </c>
      <c r="B24">
        <v>1</v>
      </c>
      <c r="C24" t="s">
        <v>32</v>
      </c>
      <c r="D24">
        <v>29</v>
      </c>
      <c r="E24">
        <v>0</v>
      </c>
      <c r="F24">
        <v>0</v>
      </c>
      <c r="G24">
        <v>0</v>
      </c>
      <c r="H24">
        <v>1</v>
      </c>
      <c r="I24">
        <f t="shared" si="0"/>
        <v>1</v>
      </c>
      <c r="J24">
        <v>46</v>
      </c>
      <c r="K24">
        <v>3</v>
      </c>
      <c r="L24">
        <v>0</v>
      </c>
      <c r="M24" t="s">
        <v>9</v>
      </c>
      <c r="N24">
        <v>1</v>
      </c>
      <c r="O24">
        <v>44</v>
      </c>
      <c r="P24">
        <f>103*4</f>
        <v>412</v>
      </c>
      <c r="Q24">
        <f t="shared" si="1"/>
        <v>368</v>
      </c>
    </row>
    <row r="25" spans="1:17" x14ac:dyDescent="0.45">
      <c r="A25">
        <v>24</v>
      </c>
      <c r="B25">
        <v>1</v>
      </c>
      <c r="C25" t="s">
        <v>32</v>
      </c>
      <c r="D25">
        <v>35</v>
      </c>
      <c r="E25">
        <v>0</v>
      </c>
      <c r="F25">
        <v>0</v>
      </c>
      <c r="G25">
        <v>0</v>
      </c>
      <c r="H25">
        <v>1</v>
      </c>
      <c r="I25">
        <f t="shared" si="0"/>
        <v>1</v>
      </c>
      <c r="J25">
        <v>47</v>
      </c>
      <c r="K25">
        <v>2</v>
      </c>
      <c r="L25">
        <v>0</v>
      </c>
      <c r="M25" t="s">
        <v>9</v>
      </c>
      <c r="N25">
        <v>1</v>
      </c>
      <c r="O25">
        <v>44</v>
      </c>
      <c r="P25">
        <v>328</v>
      </c>
      <c r="Q25">
        <f t="shared" si="1"/>
        <v>284</v>
      </c>
    </row>
    <row r="26" spans="1:17" x14ac:dyDescent="0.45">
      <c r="A26">
        <v>25</v>
      </c>
      <c r="B26">
        <v>1</v>
      </c>
      <c r="C26" t="s">
        <v>32</v>
      </c>
      <c r="D26">
        <v>30</v>
      </c>
      <c r="E26">
        <v>1</v>
      </c>
      <c r="F26">
        <v>0</v>
      </c>
      <c r="G26">
        <v>0</v>
      </c>
      <c r="H26">
        <v>1</v>
      </c>
      <c r="I26">
        <f t="shared" si="0"/>
        <v>2</v>
      </c>
      <c r="J26">
        <v>47</v>
      </c>
      <c r="K26">
        <v>2</v>
      </c>
      <c r="L26">
        <v>0</v>
      </c>
      <c r="M26" t="s">
        <v>9</v>
      </c>
      <c r="N26">
        <v>1</v>
      </c>
      <c r="O26">
        <v>23</v>
      </c>
      <c r="P26">
        <v>335</v>
      </c>
      <c r="Q26">
        <f t="shared" si="1"/>
        <v>312</v>
      </c>
    </row>
    <row r="27" spans="1:17" x14ac:dyDescent="0.45">
      <c r="A27">
        <v>26</v>
      </c>
      <c r="B27">
        <v>1</v>
      </c>
      <c r="C27" t="s">
        <v>32</v>
      </c>
      <c r="D27">
        <v>24</v>
      </c>
      <c r="E27">
        <v>0</v>
      </c>
      <c r="F27">
        <v>0</v>
      </c>
      <c r="G27">
        <v>0</v>
      </c>
      <c r="H27">
        <v>1</v>
      </c>
      <c r="I27">
        <f t="shared" si="0"/>
        <v>1</v>
      </c>
      <c r="J27">
        <v>49</v>
      </c>
      <c r="K27">
        <v>2</v>
      </c>
      <c r="L27">
        <v>0</v>
      </c>
      <c r="M27" t="s">
        <v>9</v>
      </c>
      <c r="N27">
        <v>1</v>
      </c>
      <c r="O27">
        <v>23</v>
      </c>
      <c r="P27">
        <f>34*4</f>
        <v>136</v>
      </c>
      <c r="Q27">
        <f t="shared" si="1"/>
        <v>113</v>
      </c>
    </row>
    <row r="28" spans="1:17" x14ac:dyDescent="0.45">
      <c r="A28">
        <v>27</v>
      </c>
      <c r="B28">
        <v>1</v>
      </c>
      <c r="C28" t="s">
        <v>32</v>
      </c>
      <c r="D28">
        <v>26</v>
      </c>
      <c r="E28">
        <v>0</v>
      </c>
      <c r="F28">
        <v>0</v>
      </c>
      <c r="G28">
        <v>1</v>
      </c>
      <c r="H28">
        <v>0</v>
      </c>
      <c r="I28">
        <f t="shared" si="0"/>
        <v>1</v>
      </c>
      <c r="J28">
        <v>49</v>
      </c>
      <c r="K28">
        <v>2</v>
      </c>
      <c r="L28">
        <v>0</v>
      </c>
      <c r="M28" t="s">
        <v>9</v>
      </c>
      <c r="N28">
        <v>1</v>
      </c>
      <c r="O28">
        <v>38</v>
      </c>
      <c r="P28">
        <f>88*4</f>
        <v>352</v>
      </c>
      <c r="Q28">
        <f t="shared" si="1"/>
        <v>314</v>
      </c>
    </row>
    <row r="29" spans="1:17" x14ac:dyDescent="0.45">
      <c r="A29">
        <v>28</v>
      </c>
      <c r="B29">
        <v>1</v>
      </c>
      <c r="C29" t="s">
        <v>32</v>
      </c>
      <c r="D29">
        <v>28</v>
      </c>
      <c r="E29">
        <v>0</v>
      </c>
      <c r="F29">
        <v>1</v>
      </c>
      <c r="G29">
        <v>0</v>
      </c>
      <c r="H29">
        <v>1</v>
      </c>
      <c r="I29">
        <f t="shared" si="0"/>
        <v>2</v>
      </c>
      <c r="J29">
        <v>49</v>
      </c>
      <c r="K29">
        <v>2</v>
      </c>
      <c r="L29">
        <v>0</v>
      </c>
      <c r="M29" t="s">
        <v>9</v>
      </c>
      <c r="N29">
        <v>1</v>
      </c>
      <c r="O29">
        <v>38</v>
      </c>
      <c r="P29">
        <f>62*4</f>
        <v>248</v>
      </c>
      <c r="Q29">
        <f t="shared" si="1"/>
        <v>210</v>
      </c>
    </row>
    <row r="30" spans="1:17" x14ac:dyDescent="0.45">
      <c r="A30">
        <v>29</v>
      </c>
      <c r="B30">
        <v>1</v>
      </c>
      <c r="C30" t="s">
        <v>32</v>
      </c>
      <c r="D30">
        <v>31</v>
      </c>
      <c r="E30">
        <v>0</v>
      </c>
      <c r="F30">
        <v>0</v>
      </c>
      <c r="G30">
        <v>0</v>
      </c>
      <c r="H30">
        <v>2</v>
      </c>
      <c r="I30">
        <f t="shared" si="0"/>
        <v>2</v>
      </c>
      <c r="J30">
        <v>52</v>
      </c>
      <c r="K30">
        <v>2</v>
      </c>
      <c r="L30">
        <v>0</v>
      </c>
      <c r="M30" t="s">
        <v>9</v>
      </c>
      <c r="N30">
        <v>1</v>
      </c>
      <c r="O30">
        <v>53</v>
      </c>
      <c r="P30">
        <f>60*4</f>
        <v>240</v>
      </c>
      <c r="Q30">
        <f t="shared" si="1"/>
        <v>187</v>
      </c>
    </row>
    <row r="31" spans="1:17" x14ac:dyDescent="0.45">
      <c r="A31">
        <v>30</v>
      </c>
      <c r="B31">
        <v>1</v>
      </c>
      <c r="C31" t="s">
        <v>32</v>
      </c>
      <c r="D31">
        <v>36</v>
      </c>
      <c r="E31">
        <v>0</v>
      </c>
      <c r="F31">
        <v>0</v>
      </c>
      <c r="G31">
        <v>0</v>
      </c>
      <c r="H31">
        <v>1</v>
      </c>
      <c r="I31">
        <f t="shared" si="0"/>
        <v>1</v>
      </c>
      <c r="J31">
        <v>53</v>
      </c>
      <c r="K31">
        <v>2</v>
      </c>
      <c r="L31">
        <v>0</v>
      </c>
      <c r="M31" t="s">
        <v>9</v>
      </c>
      <c r="N31">
        <v>1</v>
      </c>
      <c r="O31">
        <v>53</v>
      </c>
      <c r="P31">
        <f>33*4</f>
        <v>132</v>
      </c>
      <c r="Q31">
        <f t="shared" si="1"/>
        <v>79</v>
      </c>
    </row>
    <row r="32" spans="1:17" x14ac:dyDescent="0.45">
      <c r="A32">
        <v>31</v>
      </c>
      <c r="B32">
        <v>1</v>
      </c>
      <c r="C32" t="s">
        <v>32</v>
      </c>
      <c r="D32">
        <v>32</v>
      </c>
      <c r="E32">
        <v>1</v>
      </c>
      <c r="F32">
        <v>0</v>
      </c>
      <c r="G32">
        <v>2</v>
      </c>
      <c r="H32">
        <v>1</v>
      </c>
      <c r="I32">
        <f t="shared" si="0"/>
        <v>4</v>
      </c>
      <c r="J32">
        <v>53</v>
      </c>
      <c r="K32">
        <v>2</v>
      </c>
      <c r="L32">
        <v>0</v>
      </c>
      <c r="M32" t="s">
        <v>9</v>
      </c>
      <c r="N32">
        <v>1</v>
      </c>
      <c r="O32">
        <v>55</v>
      </c>
      <c r="P32">
        <f>40*4</f>
        <v>160</v>
      </c>
      <c r="Q32">
        <f t="shared" si="1"/>
        <v>105</v>
      </c>
    </row>
    <row r="33" spans="1:17" x14ac:dyDescent="0.45">
      <c r="A33">
        <v>32</v>
      </c>
      <c r="B33">
        <v>1</v>
      </c>
      <c r="C33" t="s">
        <v>32</v>
      </c>
      <c r="D33">
        <v>29</v>
      </c>
      <c r="E33">
        <v>0</v>
      </c>
      <c r="F33">
        <v>0</v>
      </c>
      <c r="G33">
        <v>0</v>
      </c>
      <c r="H33">
        <v>2</v>
      </c>
      <c r="I33">
        <f t="shared" si="0"/>
        <v>2</v>
      </c>
      <c r="J33">
        <v>53</v>
      </c>
      <c r="K33">
        <v>2</v>
      </c>
      <c r="L33">
        <v>0</v>
      </c>
      <c r="M33" t="s">
        <v>9</v>
      </c>
      <c r="N33">
        <v>1</v>
      </c>
      <c r="O33">
        <v>55</v>
      </c>
      <c r="P33">
        <f>44*4</f>
        <v>176</v>
      </c>
      <c r="Q33">
        <f t="shared" si="1"/>
        <v>121</v>
      </c>
    </row>
    <row r="34" spans="1:17" x14ac:dyDescent="0.45">
      <c r="A34">
        <v>1</v>
      </c>
      <c r="B34">
        <v>1</v>
      </c>
      <c r="C34" t="s">
        <v>31</v>
      </c>
      <c r="D34">
        <v>13</v>
      </c>
      <c r="E34">
        <v>0</v>
      </c>
      <c r="F34">
        <v>1</v>
      </c>
      <c r="G34">
        <v>0</v>
      </c>
      <c r="H34">
        <v>1</v>
      </c>
      <c r="I34">
        <f t="shared" ref="I34:I65" si="2">SUM(E34:H34)</f>
        <v>2</v>
      </c>
      <c r="J34">
        <v>14</v>
      </c>
      <c r="K34">
        <v>3</v>
      </c>
      <c r="L34">
        <v>0</v>
      </c>
      <c r="M34" t="s">
        <v>9</v>
      </c>
      <c r="N34">
        <v>2</v>
      </c>
      <c r="O34">
        <v>49</v>
      </c>
      <c r="P34">
        <f>59*4</f>
        <v>236</v>
      </c>
      <c r="Q34">
        <f t="shared" ref="Q34:Q65" si="3">P34-O34</f>
        <v>187</v>
      </c>
    </row>
    <row r="35" spans="1:17" x14ac:dyDescent="0.45">
      <c r="A35">
        <v>2</v>
      </c>
      <c r="B35">
        <v>1</v>
      </c>
      <c r="C35" t="s">
        <v>31</v>
      </c>
      <c r="D35">
        <v>11</v>
      </c>
      <c r="E35">
        <v>0</v>
      </c>
      <c r="F35">
        <v>0</v>
      </c>
      <c r="G35">
        <v>0</v>
      </c>
      <c r="H35">
        <v>1</v>
      </c>
      <c r="I35">
        <f t="shared" si="2"/>
        <v>1</v>
      </c>
      <c r="J35">
        <v>16</v>
      </c>
      <c r="K35">
        <v>3</v>
      </c>
      <c r="L35">
        <v>0</v>
      </c>
      <c r="M35" t="s">
        <v>9</v>
      </c>
      <c r="N35">
        <v>2</v>
      </c>
      <c r="O35">
        <v>49</v>
      </c>
      <c r="P35">
        <v>259</v>
      </c>
      <c r="Q35">
        <f t="shared" si="3"/>
        <v>210</v>
      </c>
    </row>
    <row r="36" spans="1:17" x14ac:dyDescent="0.45">
      <c r="A36">
        <v>3</v>
      </c>
      <c r="B36">
        <v>1</v>
      </c>
      <c r="C36" t="s">
        <v>31</v>
      </c>
      <c r="D36">
        <v>17</v>
      </c>
      <c r="E36">
        <v>0</v>
      </c>
      <c r="F36">
        <v>0</v>
      </c>
      <c r="G36">
        <v>0</v>
      </c>
      <c r="H36">
        <v>0</v>
      </c>
      <c r="I36">
        <f t="shared" si="2"/>
        <v>0</v>
      </c>
      <c r="J36">
        <v>17</v>
      </c>
      <c r="K36">
        <v>3</v>
      </c>
      <c r="L36">
        <v>0</v>
      </c>
      <c r="M36" t="s">
        <v>9</v>
      </c>
      <c r="N36">
        <v>2</v>
      </c>
      <c r="O36">
        <v>68</v>
      </c>
      <c r="P36">
        <f>99*4</f>
        <v>396</v>
      </c>
      <c r="Q36">
        <f t="shared" si="3"/>
        <v>328</v>
      </c>
    </row>
    <row r="37" spans="1:17" x14ac:dyDescent="0.45">
      <c r="A37">
        <v>4</v>
      </c>
      <c r="B37">
        <v>1</v>
      </c>
      <c r="C37" t="s">
        <v>31</v>
      </c>
      <c r="D37">
        <v>16</v>
      </c>
      <c r="E37">
        <v>1</v>
      </c>
      <c r="F37">
        <v>0</v>
      </c>
      <c r="G37">
        <v>2</v>
      </c>
      <c r="H37">
        <v>2</v>
      </c>
      <c r="I37">
        <f t="shared" si="2"/>
        <v>5</v>
      </c>
      <c r="J37">
        <v>19</v>
      </c>
      <c r="K37">
        <v>3</v>
      </c>
      <c r="L37">
        <v>0</v>
      </c>
      <c r="M37" t="s">
        <v>9</v>
      </c>
      <c r="N37">
        <v>2</v>
      </c>
      <c r="O37">
        <v>68</v>
      </c>
      <c r="P37">
        <f>44*4</f>
        <v>176</v>
      </c>
      <c r="Q37">
        <f t="shared" si="3"/>
        <v>108</v>
      </c>
    </row>
    <row r="38" spans="1:17" x14ac:dyDescent="0.45">
      <c r="A38">
        <v>5</v>
      </c>
      <c r="B38">
        <v>1</v>
      </c>
      <c r="C38" t="s">
        <v>31</v>
      </c>
      <c r="D38">
        <v>12</v>
      </c>
      <c r="E38">
        <v>0</v>
      </c>
      <c r="F38">
        <v>0</v>
      </c>
      <c r="G38">
        <v>0</v>
      </c>
      <c r="H38">
        <v>1</v>
      </c>
      <c r="I38">
        <f t="shared" si="2"/>
        <v>1</v>
      </c>
      <c r="J38">
        <v>19</v>
      </c>
      <c r="K38">
        <v>3</v>
      </c>
      <c r="L38">
        <v>0</v>
      </c>
      <c r="M38" t="s">
        <v>9</v>
      </c>
      <c r="N38">
        <v>2</v>
      </c>
      <c r="O38">
        <v>39</v>
      </c>
      <c r="P38">
        <f>62*4</f>
        <v>248</v>
      </c>
      <c r="Q38">
        <f t="shared" si="3"/>
        <v>209</v>
      </c>
    </row>
    <row r="39" spans="1:17" x14ac:dyDescent="0.45">
      <c r="A39">
        <v>6</v>
      </c>
      <c r="B39">
        <v>1</v>
      </c>
      <c r="C39" t="s">
        <v>31</v>
      </c>
      <c r="D39">
        <v>22</v>
      </c>
      <c r="E39">
        <v>0</v>
      </c>
      <c r="F39">
        <v>0</v>
      </c>
      <c r="G39">
        <v>0</v>
      </c>
      <c r="H39">
        <v>0</v>
      </c>
      <c r="I39">
        <f t="shared" si="2"/>
        <v>0</v>
      </c>
      <c r="J39">
        <v>24</v>
      </c>
      <c r="K39">
        <v>3</v>
      </c>
      <c r="L39">
        <v>0</v>
      </c>
      <c r="M39" t="s">
        <v>9</v>
      </c>
      <c r="N39">
        <v>2</v>
      </c>
      <c r="O39">
        <v>39</v>
      </c>
      <c r="P39">
        <f>49*4</f>
        <v>196</v>
      </c>
      <c r="Q39">
        <f t="shared" si="3"/>
        <v>157</v>
      </c>
    </row>
    <row r="40" spans="1:17" x14ac:dyDescent="0.45">
      <c r="A40">
        <v>7</v>
      </c>
      <c r="B40">
        <v>1</v>
      </c>
      <c r="C40" t="s">
        <v>31</v>
      </c>
      <c r="D40">
        <v>16</v>
      </c>
      <c r="E40">
        <v>0</v>
      </c>
      <c r="F40">
        <v>0</v>
      </c>
      <c r="G40">
        <v>0</v>
      </c>
      <c r="H40">
        <v>1</v>
      </c>
      <c r="I40">
        <f t="shared" si="2"/>
        <v>1</v>
      </c>
      <c r="J40">
        <v>25</v>
      </c>
      <c r="K40">
        <v>4</v>
      </c>
      <c r="L40">
        <v>0</v>
      </c>
      <c r="M40" t="s">
        <v>9</v>
      </c>
      <c r="N40">
        <v>2</v>
      </c>
      <c r="O40">
        <v>25</v>
      </c>
      <c r="P40">
        <f>89*4</f>
        <v>356</v>
      </c>
      <c r="Q40">
        <f t="shared" si="3"/>
        <v>331</v>
      </c>
    </row>
    <row r="41" spans="1:17" x14ac:dyDescent="0.45">
      <c r="A41">
        <v>8</v>
      </c>
      <c r="B41">
        <v>1</v>
      </c>
      <c r="C41" t="s">
        <v>31</v>
      </c>
      <c r="D41">
        <v>25</v>
      </c>
      <c r="E41">
        <v>0</v>
      </c>
      <c r="F41">
        <v>0</v>
      </c>
      <c r="G41">
        <v>1</v>
      </c>
      <c r="H41">
        <v>0</v>
      </c>
      <c r="I41">
        <f t="shared" si="2"/>
        <v>1</v>
      </c>
      <c r="J41">
        <v>28</v>
      </c>
      <c r="K41">
        <v>4</v>
      </c>
      <c r="L41">
        <v>0</v>
      </c>
      <c r="M41" t="s">
        <v>9</v>
      </c>
      <c r="N41">
        <v>2</v>
      </c>
      <c r="O41">
        <v>25</v>
      </c>
      <c r="P41">
        <f>36*4</f>
        <v>144</v>
      </c>
      <c r="Q41">
        <f t="shared" si="3"/>
        <v>119</v>
      </c>
    </row>
    <row r="42" spans="1:17" x14ac:dyDescent="0.45">
      <c r="A42">
        <v>9</v>
      </c>
      <c r="B42">
        <v>1</v>
      </c>
      <c r="C42" t="s">
        <v>31</v>
      </c>
      <c r="D42">
        <v>22</v>
      </c>
      <c r="E42">
        <v>0</v>
      </c>
      <c r="F42">
        <v>0</v>
      </c>
      <c r="G42">
        <v>0</v>
      </c>
      <c r="H42">
        <v>0</v>
      </c>
      <c r="I42">
        <f t="shared" si="2"/>
        <v>0</v>
      </c>
      <c r="J42">
        <v>28</v>
      </c>
      <c r="K42">
        <v>4</v>
      </c>
      <c r="L42">
        <v>0</v>
      </c>
      <c r="M42" t="s">
        <v>9</v>
      </c>
      <c r="N42">
        <v>2</v>
      </c>
      <c r="O42">
        <v>69</v>
      </c>
      <c r="P42">
        <f>4*73</f>
        <v>292</v>
      </c>
      <c r="Q42">
        <f t="shared" si="3"/>
        <v>223</v>
      </c>
    </row>
    <row r="43" spans="1:17" x14ac:dyDescent="0.45">
      <c r="A43">
        <v>10</v>
      </c>
      <c r="B43">
        <v>1</v>
      </c>
      <c r="C43" t="s">
        <v>31</v>
      </c>
      <c r="D43">
        <v>19</v>
      </c>
      <c r="E43">
        <v>0</v>
      </c>
      <c r="F43">
        <v>0</v>
      </c>
      <c r="G43">
        <v>0</v>
      </c>
      <c r="H43">
        <v>1</v>
      </c>
      <c r="I43">
        <f t="shared" si="2"/>
        <v>1</v>
      </c>
      <c r="J43">
        <v>29</v>
      </c>
      <c r="K43">
        <v>4</v>
      </c>
      <c r="L43">
        <v>0</v>
      </c>
      <c r="M43" t="s">
        <v>9</v>
      </c>
      <c r="N43">
        <v>2</v>
      </c>
      <c r="O43">
        <v>69</v>
      </c>
      <c r="P43">
        <f>34*4</f>
        <v>136</v>
      </c>
      <c r="Q43">
        <f t="shared" si="3"/>
        <v>67</v>
      </c>
    </row>
    <row r="44" spans="1:17" x14ac:dyDescent="0.45">
      <c r="A44">
        <v>11</v>
      </c>
      <c r="B44">
        <v>1</v>
      </c>
      <c r="C44" t="s">
        <v>31</v>
      </c>
      <c r="D44">
        <v>24</v>
      </c>
      <c r="E44">
        <v>0</v>
      </c>
      <c r="F44">
        <v>0</v>
      </c>
      <c r="G44">
        <v>0</v>
      </c>
      <c r="H44">
        <v>1</v>
      </c>
      <c r="I44">
        <f t="shared" si="2"/>
        <v>1</v>
      </c>
      <c r="J44">
        <v>30</v>
      </c>
      <c r="K44">
        <v>4</v>
      </c>
      <c r="L44">
        <v>0</v>
      </c>
      <c r="M44" t="s">
        <v>9</v>
      </c>
      <c r="N44">
        <v>2</v>
      </c>
      <c r="O44">
        <v>39</v>
      </c>
      <c r="P44">
        <f>75*4</f>
        <v>300</v>
      </c>
      <c r="Q44">
        <f t="shared" si="3"/>
        <v>261</v>
      </c>
    </row>
    <row r="45" spans="1:17" x14ac:dyDescent="0.45">
      <c r="A45">
        <v>12</v>
      </c>
      <c r="B45">
        <v>1</v>
      </c>
      <c r="C45" t="s">
        <v>31</v>
      </c>
      <c r="D45">
        <v>29</v>
      </c>
      <c r="E45">
        <v>0</v>
      </c>
      <c r="F45">
        <v>0</v>
      </c>
      <c r="G45">
        <v>0</v>
      </c>
      <c r="H45">
        <v>1</v>
      </c>
      <c r="I45">
        <f t="shared" si="2"/>
        <v>1</v>
      </c>
      <c r="J45">
        <v>31</v>
      </c>
      <c r="K45">
        <v>4</v>
      </c>
      <c r="L45">
        <v>0</v>
      </c>
      <c r="M45" t="s">
        <v>9</v>
      </c>
      <c r="N45">
        <v>2</v>
      </c>
      <c r="O45">
        <v>39</v>
      </c>
      <c r="P45">
        <f>68*4</f>
        <v>272</v>
      </c>
      <c r="Q45">
        <f t="shared" si="3"/>
        <v>233</v>
      </c>
    </row>
    <row r="46" spans="1:17" x14ac:dyDescent="0.45">
      <c r="A46">
        <v>13</v>
      </c>
      <c r="B46">
        <v>1</v>
      </c>
      <c r="C46" t="s">
        <v>31</v>
      </c>
      <c r="D46">
        <v>25</v>
      </c>
      <c r="E46">
        <v>1</v>
      </c>
      <c r="F46">
        <v>0</v>
      </c>
      <c r="G46">
        <v>0</v>
      </c>
      <c r="H46">
        <v>1</v>
      </c>
      <c r="I46">
        <f t="shared" si="2"/>
        <v>2</v>
      </c>
      <c r="J46">
        <v>32</v>
      </c>
      <c r="K46">
        <v>4</v>
      </c>
      <c r="L46">
        <v>0</v>
      </c>
      <c r="M46" t="s">
        <v>9</v>
      </c>
      <c r="N46">
        <v>2</v>
      </c>
      <c r="O46">
        <v>42</v>
      </c>
      <c r="P46">
        <v>205</v>
      </c>
      <c r="Q46">
        <f t="shared" si="3"/>
        <v>163</v>
      </c>
    </row>
    <row r="47" spans="1:17" x14ac:dyDescent="0.45">
      <c r="A47">
        <v>14</v>
      </c>
      <c r="B47">
        <v>1</v>
      </c>
      <c r="C47" t="s">
        <v>31</v>
      </c>
      <c r="D47">
        <v>27</v>
      </c>
      <c r="E47">
        <v>0</v>
      </c>
      <c r="F47">
        <v>0</v>
      </c>
      <c r="G47">
        <v>0</v>
      </c>
      <c r="H47">
        <v>1</v>
      </c>
      <c r="I47">
        <f t="shared" si="2"/>
        <v>1</v>
      </c>
      <c r="J47">
        <v>33</v>
      </c>
      <c r="K47">
        <v>4</v>
      </c>
      <c r="L47">
        <v>0</v>
      </c>
      <c r="M47" t="s">
        <v>9</v>
      </c>
      <c r="N47">
        <v>2</v>
      </c>
      <c r="O47">
        <v>42</v>
      </c>
      <c r="P47">
        <f>49*4</f>
        <v>196</v>
      </c>
      <c r="Q47">
        <f t="shared" si="3"/>
        <v>154</v>
      </c>
    </row>
    <row r="48" spans="1:17" x14ac:dyDescent="0.45">
      <c r="A48">
        <v>15</v>
      </c>
      <c r="B48">
        <v>1</v>
      </c>
      <c r="C48" t="s">
        <v>31</v>
      </c>
      <c r="D48">
        <v>23</v>
      </c>
      <c r="E48">
        <v>0</v>
      </c>
      <c r="F48">
        <v>1</v>
      </c>
      <c r="G48">
        <v>0</v>
      </c>
      <c r="H48">
        <v>1</v>
      </c>
      <c r="I48">
        <f t="shared" si="2"/>
        <v>2</v>
      </c>
      <c r="J48">
        <v>33</v>
      </c>
      <c r="K48">
        <v>4</v>
      </c>
      <c r="L48">
        <v>0</v>
      </c>
      <c r="M48" t="s">
        <v>9</v>
      </c>
      <c r="N48">
        <v>2</v>
      </c>
      <c r="O48">
        <v>21</v>
      </c>
      <c r="P48">
        <f>83*4</f>
        <v>332</v>
      </c>
      <c r="Q48">
        <f t="shared" si="3"/>
        <v>311</v>
      </c>
    </row>
    <row r="49" spans="1:17" x14ac:dyDescent="0.45">
      <c r="A49">
        <v>16</v>
      </c>
      <c r="B49">
        <v>1</v>
      </c>
      <c r="C49" t="s">
        <v>31</v>
      </c>
      <c r="D49">
        <v>26</v>
      </c>
      <c r="E49">
        <v>2</v>
      </c>
      <c r="F49">
        <v>1</v>
      </c>
      <c r="G49">
        <v>0</v>
      </c>
      <c r="H49">
        <v>1</v>
      </c>
      <c r="I49">
        <f t="shared" si="2"/>
        <v>4</v>
      </c>
      <c r="J49">
        <v>36</v>
      </c>
      <c r="K49">
        <v>4</v>
      </c>
      <c r="L49">
        <v>0</v>
      </c>
      <c r="M49" t="s">
        <v>9</v>
      </c>
      <c r="N49">
        <v>2</v>
      </c>
      <c r="O49">
        <v>21</v>
      </c>
      <c r="P49">
        <f>54*4</f>
        <v>216</v>
      </c>
      <c r="Q49">
        <f t="shared" si="3"/>
        <v>195</v>
      </c>
    </row>
    <row r="50" spans="1:17" x14ac:dyDescent="0.45">
      <c r="A50">
        <v>17</v>
      </c>
      <c r="B50">
        <v>1</v>
      </c>
      <c r="C50" t="s">
        <v>32</v>
      </c>
      <c r="D50">
        <v>22</v>
      </c>
      <c r="E50">
        <v>0</v>
      </c>
      <c r="F50">
        <v>0</v>
      </c>
      <c r="G50">
        <v>0</v>
      </c>
      <c r="H50">
        <v>1</v>
      </c>
      <c r="I50">
        <f t="shared" si="2"/>
        <v>1</v>
      </c>
      <c r="J50">
        <v>38</v>
      </c>
      <c r="K50">
        <v>4</v>
      </c>
      <c r="L50">
        <v>0</v>
      </c>
      <c r="M50" t="s">
        <v>9</v>
      </c>
      <c r="N50">
        <v>2</v>
      </c>
      <c r="O50">
        <v>55</v>
      </c>
      <c r="P50">
        <v>225</v>
      </c>
      <c r="Q50">
        <f t="shared" si="3"/>
        <v>170</v>
      </c>
    </row>
    <row r="51" spans="1:17" x14ac:dyDescent="0.45">
      <c r="A51">
        <v>18</v>
      </c>
      <c r="B51">
        <v>1</v>
      </c>
      <c r="C51" t="s">
        <v>32</v>
      </c>
      <c r="D51">
        <v>23</v>
      </c>
      <c r="E51">
        <v>0</v>
      </c>
      <c r="F51">
        <v>0</v>
      </c>
      <c r="G51">
        <v>0</v>
      </c>
      <c r="H51">
        <v>1</v>
      </c>
      <c r="I51">
        <f t="shared" si="2"/>
        <v>1</v>
      </c>
      <c r="J51">
        <v>39</v>
      </c>
      <c r="K51">
        <v>4</v>
      </c>
      <c r="L51">
        <v>0</v>
      </c>
      <c r="M51" t="s">
        <v>9</v>
      </c>
      <c r="N51">
        <v>2</v>
      </c>
      <c r="O51">
        <v>55</v>
      </c>
      <c r="P51">
        <v>203</v>
      </c>
      <c r="Q51">
        <f t="shared" si="3"/>
        <v>148</v>
      </c>
    </row>
    <row r="52" spans="1:17" x14ac:dyDescent="0.45">
      <c r="A52">
        <v>19</v>
      </c>
      <c r="B52">
        <v>1</v>
      </c>
      <c r="C52" t="s">
        <v>32</v>
      </c>
      <c r="D52">
        <v>23</v>
      </c>
      <c r="E52">
        <v>0</v>
      </c>
      <c r="F52">
        <v>0</v>
      </c>
      <c r="G52">
        <v>0</v>
      </c>
      <c r="H52">
        <v>1</v>
      </c>
      <c r="I52">
        <f t="shared" si="2"/>
        <v>1</v>
      </c>
      <c r="J52">
        <v>39</v>
      </c>
      <c r="K52">
        <v>4</v>
      </c>
      <c r="L52">
        <v>0</v>
      </c>
      <c r="M52" t="s">
        <v>9</v>
      </c>
      <c r="N52">
        <v>2</v>
      </c>
      <c r="O52">
        <v>66</v>
      </c>
      <c r="P52">
        <f>108*4</f>
        <v>432</v>
      </c>
      <c r="Q52">
        <f t="shared" si="3"/>
        <v>366</v>
      </c>
    </row>
    <row r="53" spans="1:17" x14ac:dyDescent="0.45">
      <c r="A53">
        <v>20</v>
      </c>
      <c r="B53">
        <v>1</v>
      </c>
      <c r="C53" t="s">
        <v>32</v>
      </c>
      <c r="D53">
        <v>26</v>
      </c>
      <c r="E53">
        <v>0</v>
      </c>
      <c r="F53">
        <v>0</v>
      </c>
      <c r="G53">
        <v>0</v>
      </c>
      <c r="H53">
        <v>1</v>
      </c>
      <c r="I53">
        <f t="shared" si="2"/>
        <v>1</v>
      </c>
      <c r="J53">
        <v>42</v>
      </c>
      <c r="K53">
        <v>3</v>
      </c>
      <c r="L53">
        <v>0</v>
      </c>
      <c r="M53" t="s">
        <v>9</v>
      </c>
      <c r="N53">
        <v>2</v>
      </c>
      <c r="O53">
        <v>66</v>
      </c>
      <c r="P53">
        <f>39*4</f>
        <v>156</v>
      </c>
      <c r="Q53">
        <f t="shared" si="3"/>
        <v>90</v>
      </c>
    </row>
    <row r="54" spans="1:17" x14ac:dyDescent="0.45">
      <c r="A54">
        <v>21</v>
      </c>
      <c r="B54">
        <v>1</v>
      </c>
      <c r="C54" t="s">
        <v>32</v>
      </c>
      <c r="D54">
        <v>28</v>
      </c>
      <c r="E54">
        <v>0</v>
      </c>
      <c r="F54">
        <v>0</v>
      </c>
      <c r="G54">
        <v>0</v>
      </c>
      <c r="H54">
        <v>1</v>
      </c>
      <c r="I54">
        <f t="shared" si="2"/>
        <v>1</v>
      </c>
      <c r="J54">
        <v>42</v>
      </c>
      <c r="K54">
        <v>3</v>
      </c>
      <c r="L54">
        <v>0</v>
      </c>
      <c r="M54" t="s">
        <v>9</v>
      </c>
      <c r="N54">
        <v>2</v>
      </c>
      <c r="O54">
        <v>48</v>
      </c>
      <c r="P54">
        <v>402</v>
      </c>
      <c r="Q54">
        <f t="shared" si="3"/>
        <v>354</v>
      </c>
    </row>
    <row r="55" spans="1:17" x14ac:dyDescent="0.45">
      <c r="A55">
        <v>22</v>
      </c>
      <c r="B55">
        <v>1</v>
      </c>
      <c r="C55" t="s">
        <v>32</v>
      </c>
      <c r="D55">
        <v>24</v>
      </c>
      <c r="E55">
        <v>0</v>
      </c>
      <c r="F55">
        <v>1</v>
      </c>
      <c r="G55">
        <v>0</v>
      </c>
      <c r="H55">
        <v>1</v>
      </c>
      <c r="I55">
        <f t="shared" si="2"/>
        <v>2</v>
      </c>
      <c r="J55">
        <v>46</v>
      </c>
      <c r="K55">
        <v>3</v>
      </c>
      <c r="L55">
        <v>0</v>
      </c>
      <c r="M55" t="s">
        <v>9</v>
      </c>
      <c r="N55">
        <v>2</v>
      </c>
      <c r="O55">
        <v>48</v>
      </c>
      <c r="P55">
        <f>48*4</f>
        <v>192</v>
      </c>
      <c r="Q55">
        <f t="shared" si="3"/>
        <v>144</v>
      </c>
    </row>
    <row r="56" spans="1:17" x14ac:dyDescent="0.45">
      <c r="A56">
        <v>23</v>
      </c>
      <c r="B56">
        <v>1</v>
      </c>
      <c r="C56" t="s">
        <v>32</v>
      </c>
      <c r="D56">
        <v>29</v>
      </c>
      <c r="E56">
        <v>0</v>
      </c>
      <c r="F56">
        <v>0</v>
      </c>
      <c r="G56">
        <v>0</v>
      </c>
      <c r="H56">
        <v>1</v>
      </c>
      <c r="I56">
        <f t="shared" si="2"/>
        <v>1</v>
      </c>
      <c r="J56">
        <v>46</v>
      </c>
      <c r="K56">
        <v>3</v>
      </c>
      <c r="L56">
        <v>0</v>
      </c>
      <c r="M56" t="s">
        <v>9</v>
      </c>
      <c r="N56">
        <v>2</v>
      </c>
      <c r="O56">
        <v>44</v>
      </c>
      <c r="P56">
        <v>348</v>
      </c>
      <c r="Q56">
        <f t="shared" si="3"/>
        <v>304</v>
      </c>
    </row>
    <row r="57" spans="1:17" x14ac:dyDescent="0.45">
      <c r="A57">
        <v>24</v>
      </c>
      <c r="B57">
        <v>1</v>
      </c>
      <c r="C57" t="s">
        <v>32</v>
      </c>
      <c r="D57">
        <v>35</v>
      </c>
      <c r="E57">
        <v>0</v>
      </c>
      <c r="F57">
        <v>0</v>
      </c>
      <c r="G57">
        <v>0</v>
      </c>
      <c r="H57">
        <v>1</v>
      </c>
      <c r="I57">
        <f t="shared" si="2"/>
        <v>1</v>
      </c>
      <c r="J57">
        <v>47</v>
      </c>
      <c r="K57">
        <v>2</v>
      </c>
      <c r="L57">
        <v>0</v>
      </c>
      <c r="M57" t="s">
        <v>9</v>
      </c>
      <c r="N57">
        <v>2</v>
      </c>
      <c r="O57">
        <v>44</v>
      </c>
      <c r="P57">
        <f>108*4</f>
        <v>432</v>
      </c>
      <c r="Q57">
        <f t="shared" si="3"/>
        <v>388</v>
      </c>
    </row>
    <row r="58" spans="1:17" x14ac:dyDescent="0.45">
      <c r="A58">
        <v>25</v>
      </c>
      <c r="B58">
        <v>1</v>
      </c>
      <c r="C58" t="s">
        <v>32</v>
      </c>
      <c r="D58">
        <v>30</v>
      </c>
      <c r="E58">
        <v>1</v>
      </c>
      <c r="F58">
        <v>0</v>
      </c>
      <c r="G58">
        <v>0</v>
      </c>
      <c r="H58">
        <v>1</v>
      </c>
      <c r="I58">
        <f t="shared" si="2"/>
        <v>2</v>
      </c>
      <c r="J58">
        <v>47</v>
      </c>
      <c r="K58">
        <v>2</v>
      </c>
      <c r="L58">
        <v>0</v>
      </c>
      <c r="M58" t="s">
        <v>9</v>
      </c>
      <c r="N58">
        <v>2</v>
      </c>
      <c r="O58">
        <v>24</v>
      </c>
      <c r="P58">
        <v>245</v>
      </c>
      <c r="Q58">
        <f t="shared" si="3"/>
        <v>221</v>
      </c>
    </row>
    <row r="59" spans="1:17" x14ac:dyDescent="0.45">
      <c r="A59">
        <v>26</v>
      </c>
      <c r="B59">
        <v>1</v>
      </c>
      <c r="C59" t="s">
        <v>32</v>
      </c>
      <c r="D59">
        <v>24</v>
      </c>
      <c r="E59">
        <v>0</v>
      </c>
      <c r="F59">
        <v>0</v>
      </c>
      <c r="G59">
        <v>0</v>
      </c>
      <c r="H59">
        <v>1</v>
      </c>
      <c r="I59">
        <f t="shared" si="2"/>
        <v>1</v>
      </c>
      <c r="J59">
        <v>49</v>
      </c>
      <c r="K59">
        <v>2</v>
      </c>
      <c r="L59">
        <v>0</v>
      </c>
      <c r="M59" t="s">
        <v>9</v>
      </c>
      <c r="N59">
        <v>2</v>
      </c>
      <c r="O59">
        <v>24</v>
      </c>
      <c r="P59">
        <f>83*4</f>
        <v>332</v>
      </c>
      <c r="Q59">
        <f t="shared" si="3"/>
        <v>308</v>
      </c>
    </row>
    <row r="60" spans="1:17" x14ac:dyDescent="0.45">
      <c r="A60">
        <v>27</v>
      </c>
      <c r="B60">
        <v>1</v>
      </c>
      <c r="C60" t="s">
        <v>32</v>
      </c>
      <c r="D60">
        <v>26</v>
      </c>
      <c r="E60">
        <v>0</v>
      </c>
      <c r="F60">
        <v>0</v>
      </c>
      <c r="G60">
        <v>1</v>
      </c>
      <c r="H60">
        <v>0</v>
      </c>
      <c r="I60">
        <f t="shared" si="2"/>
        <v>1</v>
      </c>
      <c r="J60">
        <v>49</v>
      </c>
      <c r="K60">
        <v>2</v>
      </c>
      <c r="L60">
        <v>0</v>
      </c>
      <c r="M60" t="s">
        <v>9</v>
      </c>
      <c r="N60">
        <v>2</v>
      </c>
      <c r="O60">
        <v>21</v>
      </c>
      <c r="P60">
        <v>276</v>
      </c>
      <c r="Q60">
        <f t="shared" si="3"/>
        <v>255</v>
      </c>
    </row>
    <row r="61" spans="1:17" x14ac:dyDescent="0.45">
      <c r="A61">
        <v>28</v>
      </c>
      <c r="B61">
        <v>1</v>
      </c>
      <c r="C61" t="s">
        <v>32</v>
      </c>
      <c r="D61">
        <v>28</v>
      </c>
      <c r="E61">
        <v>0</v>
      </c>
      <c r="F61">
        <v>1</v>
      </c>
      <c r="G61">
        <v>0</v>
      </c>
      <c r="H61">
        <v>1</v>
      </c>
      <c r="I61">
        <f t="shared" si="2"/>
        <v>2</v>
      </c>
      <c r="J61">
        <v>49</v>
      </c>
      <c r="K61">
        <v>2</v>
      </c>
      <c r="L61">
        <v>0</v>
      </c>
      <c r="M61" t="s">
        <v>9</v>
      </c>
      <c r="N61">
        <v>2</v>
      </c>
      <c r="O61">
        <v>21</v>
      </c>
      <c r="P61">
        <f>43*4</f>
        <v>172</v>
      </c>
      <c r="Q61">
        <f t="shared" si="3"/>
        <v>151</v>
      </c>
    </row>
    <row r="62" spans="1:17" x14ac:dyDescent="0.45">
      <c r="A62">
        <v>29</v>
      </c>
      <c r="B62">
        <v>1</v>
      </c>
      <c r="C62" t="s">
        <v>32</v>
      </c>
      <c r="D62">
        <v>31</v>
      </c>
      <c r="E62">
        <v>0</v>
      </c>
      <c r="F62">
        <v>0</v>
      </c>
      <c r="G62">
        <v>0</v>
      </c>
      <c r="H62">
        <v>2</v>
      </c>
      <c r="I62">
        <f t="shared" si="2"/>
        <v>2</v>
      </c>
      <c r="J62">
        <v>52</v>
      </c>
      <c r="K62">
        <v>2</v>
      </c>
      <c r="L62">
        <v>0</v>
      </c>
      <c r="M62" t="s">
        <v>9</v>
      </c>
      <c r="N62">
        <v>2</v>
      </c>
      <c r="O62">
        <v>54</v>
      </c>
      <c r="P62">
        <f>28*4</f>
        <v>112</v>
      </c>
      <c r="Q62">
        <f t="shared" si="3"/>
        <v>58</v>
      </c>
    </row>
    <row r="63" spans="1:17" x14ac:dyDescent="0.45">
      <c r="A63">
        <v>30</v>
      </c>
      <c r="B63">
        <v>1</v>
      </c>
      <c r="C63" t="s">
        <v>32</v>
      </c>
      <c r="D63">
        <v>36</v>
      </c>
      <c r="E63">
        <v>0</v>
      </c>
      <c r="F63">
        <v>0</v>
      </c>
      <c r="G63">
        <v>0</v>
      </c>
      <c r="H63">
        <v>1</v>
      </c>
      <c r="I63">
        <f t="shared" si="2"/>
        <v>1</v>
      </c>
      <c r="J63">
        <v>53</v>
      </c>
      <c r="K63">
        <v>2</v>
      </c>
      <c r="L63">
        <v>0</v>
      </c>
      <c r="M63" t="s">
        <v>9</v>
      </c>
      <c r="N63">
        <v>2</v>
      </c>
      <c r="O63">
        <v>54</v>
      </c>
      <c r="P63">
        <f>64*4</f>
        <v>256</v>
      </c>
      <c r="Q63">
        <f t="shared" si="3"/>
        <v>202</v>
      </c>
    </row>
    <row r="64" spans="1:17" x14ac:dyDescent="0.45">
      <c r="A64">
        <v>31</v>
      </c>
      <c r="B64">
        <v>1</v>
      </c>
      <c r="C64" t="s">
        <v>32</v>
      </c>
      <c r="D64">
        <v>32</v>
      </c>
      <c r="E64">
        <v>1</v>
      </c>
      <c r="F64">
        <v>0</v>
      </c>
      <c r="G64">
        <v>2</v>
      </c>
      <c r="H64">
        <v>1</v>
      </c>
      <c r="I64">
        <f t="shared" si="2"/>
        <v>4</v>
      </c>
      <c r="J64">
        <v>53</v>
      </c>
      <c r="K64">
        <v>2</v>
      </c>
      <c r="L64">
        <v>0</v>
      </c>
      <c r="M64" t="s">
        <v>9</v>
      </c>
      <c r="N64">
        <v>2</v>
      </c>
      <c r="O64">
        <v>29</v>
      </c>
      <c r="P64">
        <f>37*4</f>
        <v>148</v>
      </c>
      <c r="Q64">
        <f t="shared" si="3"/>
        <v>119</v>
      </c>
    </row>
    <row r="65" spans="1:17" x14ac:dyDescent="0.45">
      <c r="A65">
        <v>32</v>
      </c>
      <c r="B65">
        <v>1</v>
      </c>
      <c r="C65" t="s">
        <v>32</v>
      </c>
      <c r="D65">
        <v>29</v>
      </c>
      <c r="E65">
        <v>0</v>
      </c>
      <c r="F65">
        <v>0</v>
      </c>
      <c r="G65">
        <v>0</v>
      </c>
      <c r="H65">
        <v>2</v>
      </c>
      <c r="I65">
        <f t="shared" si="2"/>
        <v>2</v>
      </c>
      <c r="J65">
        <v>53</v>
      </c>
      <c r="K65">
        <v>2</v>
      </c>
      <c r="L65">
        <v>0</v>
      </c>
      <c r="M65" t="s">
        <v>9</v>
      </c>
      <c r="N65">
        <v>2</v>
      </c>
      <c r="O65">
        <v>29</v>
      </c>
      <c r="P65">
        <f>32*4</f>
        <v>128</v>
      </c>
      <c r="Q65">
        <f t="shared" si="3"/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ORIGINAL_DATA</vt:lpstr>
      <vt:lpstr>DATA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 Van De Mierop</dc:creator>
  <cp:lastModifiedBy>Miel Hostens</cp:lastModifiedBy>
  <dcterms:created xsi:type="dcterms:W3CDTF">2018-04-23T15:44:26Z</dcterms:created>
  <dcterms:modified xsi:type="dcterms:W3CDTF">2018-05-15T09:11:08Z</dcterms:modified>
</cp:coreProperties>
</file>