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52021069\"/>
    </mc:Choice>
  </mc:AlternateContent>
  <xr:revisionPtr revIDLastSave="0" documentId="8_{24B926FB-D7A4-4A0D-AB1C-76F3D7578377}" xr6:coauthVersionLast="47" xr6:coauthVersionMax="47" xr10:uidLastSave="{00000000-0000-0000-0000-000000000000}"/>
  <bookViews>
    <workbookView xWindow="-108" yWindow="-108" windowWidth="23256" windowHeight="12456" activeTab="6" xr2:uid="{96CD3CC7-BEE6-2C42-AE32-C760A083CBC5}"/>
  </bookViews>
  <sheets>
    <sheet name="linear" sheetId="1" r:id="rId1"/>
    <sheet name="logarithm" sheetId="2" r:id="rId2"/>
    <sheet name="polynomial" sheetId="3" r:id="rId3"/>
    <sheet name="two_var" sheetId="4" r:id="rId4"/>
    <sheet name="work1" sheetId="5" r:id="rId5"/>
    <sheet name="work2" sheetId="6" r:id="rId6"/>
    <sheet name="work3" sheetId="7" r:id="rId7"/>
    <sheet name="work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5" l="1"/>
  <c r="G28" i="5"/>
  <c r="G23" i="5"/>
  <c r="G18" i="5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3" i="1"/>
  <c r="G3" i="1" s="1"/>
  <c r="H3" i="1" s="1"/>
  <c r="E5" i="5"/>
  <c r="C17" i="5"/>
  <c r="D14" i="5"/>
  <c r="H17" i="5" s="1"/>
  <c r="C14" i="5"/>
  <c r="D17" i="5" s="1"/>
  <c r="B14" i="5"/>
  <c r="B18" i="5" s="1"/>
  <c r="I6" i="5"/>
  <c r="I7" i="5"/>
  <c r="I8" i="5"/>
  <c r="I9" i="5"/>
  <c r="I10" i="5"/>
  <c r="I11" i="5"/>
  <c r="I12" i="5"/>
  <c r="I13" i="5"/>
  <c r="H6" i="5"/>
  <c r="H7" i="5"/>
  <c r="H8" i="5"/>
  <c r="H9" i="5"/>
  <c r="H10" i="5"/>
  <c r="H11" i="5"/>
  <c r="H12" i="5"/>
  <c r="H13" i="5"/>
  <c r="G6" i="5"/>
  <c r="G7" i="5"/>
  <c r="G8" i="5"/>
  <c r="G9" i="5"/>
  <c r="G10" i="5"/>
  <c r="G11" i="5"/>
  <c r="G12" i="5"/>
  <c r="G13" i="5"/>
  <c r="F6" i="5"/>
  <c r="F7" i="5"/>
  <c r="F8" i="5"/>
  <c r="F9" i="5"/>
  <c r="F10" i="5"/>
  <c r="F11" i="5"/>
  <c r="F12" i="5"/>
  <c r="F13" i="5"/>
  <c r="E6" i="5"/>
  <c r="E7" i="5"/>
  <c r="E8" i="5"/>
  <c r="E9" i="5"/>
  <c r="E10" i="5"/>
  <c r="E14" i="5" s="1"/>
  <c r="C18" i="5" s="1"/>
  <c r="E11" i="5"/>
  <c r="E12" i="5"/>
  <c r="E13" i="5"/>
  <c r="I5" i="5"/>
  <c r="I14" i="5" s="1"/>
  <c r="H19" i="5" s="1"/>
  <c r="H5" i="5"/>
  <c r="H14" i="5" s="1"/>
  <c r="H18" i="5" s="1"/>
  <c r="G5" i="5"/>
  <c r="G14" i="5" s="1"/>
  <c r="D19" i="5" s="1"/>
  <c r="F5" i="5"/>
  <c r="F14" i="5" s="1"/>
  <c r="F28" i="4"/>
  <c r="F23" i="4"/>
  <c r="F18" i="4"/>
  <c r="H12" i="4"/>
  <c r="D12" i="4"/>
  <c r="D9" i="4"/>
  <c r="C9" i="4"/>
  <c r="B14" i="4" s="1"/>
  <c r="B9" i="4"/>
  <c r="C12" i="4" s="1"/>
  <c r="I4" i="4"/>
  <c r="I5" i="4"/>
  <c r="I6" i="4"/>
  <c r="I7" i="4"/>
  <c r="I8" i="4"/>
  <c r="H4" i="4"/>
  <c r="H5" i="4"/>
  <c r="H6" i="4"/>
  <c r="H7" i="4"/>
  <c r="H8" i="4"/>
  <c r="G4" i="4"/>
  <c r="G5" i="4"/>
  <c r="G6" i="4"/>
  <c r="G7" i="4"/>
  <c r="G8" i="4"/>
  <c r="F4" i="4"/>
  <c r="F5" i="4"/>
  <c r="F6" i="4"/>
  <c r="F7" i="4"/>
  <c r="F8" i="4"/>
  <c r="F9" i="4" s="1"/>
  <c r="E4" i="4"/>
  <c r="E9" i="4" s="1"/>
  <c r="C13" i="4" s="1"/>
  <c r="E5" i="4"/>
  <c r="E6" i="4"/>
  <c r="E7" i="4"/>
  <c r="E8" i="4"/>
  <c r="I3" i="4"/>
  <c r="I9" i="4" s="1"/>
  <c r="H14" i="4" s="1"/>
  <c r="H3" i="4"/>
  <c r="H9" i="4" s="1"/>
  <c r="H13" i="4" s="1"/>
  <c r="G3" i="4"/>
  <c r="G9" i="4" s="1"/>
  <c r="D14" i="4" s="1"/>
  <c r="F3" i="4"/>
  <c r="E3" i="4"/>
  <c r="G35" i="6"/>
  <c r="G30" i="6"/>
  <c r="G25" i="6"/>
  <c r="J19" i="6"/>
  <c r="C16" i="6"/>
  <c r="B16" i="6"/>
  <c r="C19" i="6" s="1"/>
  <c r="H8" i="6"/>
  <c r="H9" i="6"/>
  <c r="H10" i="6"/>
  <c r="G6" i="6"/>
  <c r="G7" i="6"/>
  <c r="G16" i="6" s="1"/>
  <c r="J20" i="6" s="1"/>
  <c r="G8" i="6"/>
  <c r="G9" i="6"/>
  <c r="G10" i="6"/>
  <c r="G11" i="6"/>
  <c r="G12" i="6"/>
  <c r="G13" i="6"/>
  <c r="G14" i="6"/>
  <c r="F6" i="6"/>
  <c r="F7" i="6"/>
  <c r="F16" i="6" s="1"/>
  <c r="D21" i="6" s="1"/>
  <c r="F8" i="6"/>
  <c r="F9" i="6"/>
  <c r="F10" i="6"/>
  <c r="F11" i="6"/>
  <c r="F12" i="6"/>
  <c r="F13" i="6"/>
  <c r="F14" i="6"/>
  <c r="E6" i="6"/>
  <c r="E7" i="6"/>
  <c r="E16" i="6" s="1"/>
  <c r="E8" i="6"/>
  <c r="E9" i="6"/>
  <c r="E10" i="6"/>
  <c r="E11" i="6"/>
  <c r="E12" i="6"/>
  <c r="E13" i="6"/>
  <c r="E14" i="6"/>
  <c r="D6" i="6"/>
  <c r="H6" i="6" s="1"/>
  <c r="D7" i="6"/>
  <c r="H7" i="6" s="1"/>
  <c r="D8" i="6"/>
  <c r="D9" i="6"/>
  <c r="D10" i="6"/>
  <c r="D11" i="6"/>
  <c r="H11" i="6" s="1"/>
  <c r="D12" i="6"/>
  <c r="H12" i="6" s="1"/>
  <c r="D13" i="6"/>
  <c r="H13" i="6" s="1"/>
  <c r="D14" i="6"/>
  <c r="H14" i="6" s="1"/>
  <c r="H5" i="6"/>
  <c r="G5" i="6"/>
  <c r="F5" i="6"/>
  <c r="E5" i="6"/>
  <c r="D5" i="6"/>
  <c r="D16" i="6" s="1"/>
  <c r="G28" i="3"/>
  <c r="G23" i="3"/>
  <c r="G18" i="3"/>
  <c r="I13" i="3"/>
  <c r="B14" i="3"/>
  <c r="C10" i="3"/>
  <c r="B10" i="3"/>
  <c r="C13" i="3" s="1"/>
  <c r="H4" i="3"/>
  <c r="H5" i="3"/>
  <c r="H6" i="3"/>
  <c r="H7" i="3"/>
  <c r="H8" i="3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D4" i="3"/>
  <c r="D5" i="3"/>
  <c r="D6" i="3"/>
  <c r="D7" i="3"/>
  <c r="D8" i="3"/>
  <c r="H3" i="3"/>
  <c r="H10" i="3" s="1"/>
  <c r="I15" i="3" s="1"/>
  <c r="G3" i="3"/>
  <c r="G10" i="3" s="1"/>
  <c r="I14" i="3" s="1"/>
  <c r="F3" i="3"/>
  <c r="F10" i="3" s="1"/>
  <c r="D15" i="3" s="1"/>
  <c r="E3" i="3"/>
  <c r="E10" i="3" s="1"/>
  <c r="D3" i="3"/>
  <c r="D10" i="3" s="1"/>
  <c r="G7" i="7"/>
  <c r="G8" i="7"/>
  <c r="G5" i="7"/>
  <c r="G16" i="7" s="1"/>
  <c r="F6" i="7"/>
  <c r="F7" i="7"/>
  <c r="F13" i="7"/>
  <c r="F14" i="7"/>
  <c r="F5" i="7"/>
  <c r="E6" i="7"/>
  <c r="G6" i="7" s="1"/>
  <c r="E7" i="7"/>
  <c r="E8" i="7"/>
  <c r="E9" i="7"/>
  <c r="E10" i="7"/>
  <c r="E11" i="7"/>
  <c r="E12" i="7"/>
  <c r="E13" i="7"/>
  <c r="G13" i="7" s="1"/>
  <c r="E14" i="7"/>
  <c r="G14" i="7" s="1"/>
  <c r="E5" i="7"/>
  <c r="E16" i="7" s="1"/>
  <c r="D6" i="7"/>
  <c r="D7" i="7"/>
  <c r="D8" i="7"/>
  <c r="F8" i="7" s="1"/>
  <c r="D9" i="7"/>
  <c r="G9" i="7" s="1"/>
  <c r="D10" i="7"/>
  <c r="G10" i="7" s="1"/>
  <c r="D11" i="7"/>
  <c r="G11" i="7" s="1"/>
  <c r="D12" i="7"/>
  <c r="G12" i="7" s="1"/>
  <c r="D13" i="7"/>
  <c r="D14" i="7"/>
  <c r="D5" i="7"/>
  <c r="D16" i="7" s="1"/>
  <c r="F4" i="2"/>
  <c r="F5" i="2"/>
  <c r="F6" i="2"/>
  <c r="E4" i="2"/>
  <c r="E5" i="2"/>
  <c r="E6" i="2"/>
  <c r="E7" i="2"/>
  <c r="E3" i="2"/>
  <c r="E9" i="2" s="1"/>
  <c r="D4" i="2"/>
  <c r="G4" i="2" s="1"/>
  <c r="D5" i="2"/>
  <c r="G5" i="2" s="1"/>
  <c r="D6" i="2"/>
  <c r="G6" i="2" s="1"/>
  <c r="D7" i="2"/>
  <c r="G7" i="2" s="1"/>
  <c r="D3" i="2"/>
  <c r="G3" i="2" s="1"/>
  <c r="C12" i="8"/>
  <c r="B12" i="8"/>
  <c r="E6" i="8"/>
  <c r="E7" i="8"/>
  <c r="E8" i="8"/>
  <c r="E9" i="8"/>
  <c r="E5" i="8"/>
  <c r="E12" i="8" s="1"/>
  <c r="C15" i="8" s="1"/>
  <c r="D6" i="8"/>
  <c r="D7" i="8"/>
  <c r="D8" i="8"/>
  <c r="D9" i="8"/>
  <c r="D5" i="8"/>
  <c r="D12" i="8" s="1"/>
  <c r="C14" i="8" s="1"/>
  <c r="C11" i="1"/>
  <c r="B11" i="1"/>
  <c r="E4" i="1"/>
  <c r="E11" i="1" s="1"/>
  <c r="E5" i="1"/>
  <c r="E6" i="1"/>
  <c r="E7" i="1"/>
  <c r="E8" i="1"/>
  <c r="E9" i="1"/>
  <c r="E3" i="1"/>
  <c r="D4" i="1"/>
  <c r="D5" i="1"/>
  <c r="D11" i="1" s="1"/>
  <c r="C13" i="1" s="1"/>
  <c r="D6" i="1"/>
  <c r="D7" i="1"/>
  <c r="D8" i="1"/>
  <c r="D9" i="1"/>
  <c r="D3" i="1"/>
  <c r="C20" i="6" l="1"/>
  <c r="B21" i="6"/>
  <c r="D19" i="6"/>
  <c r="G20" i="6" s="1"/>
  <c r="F13" i="4"/>
  <c r="H18" i="4" s="1"/>
  <c r="D18" i="5"/>
  <c r="C19" i="5"/>
  <c r="G9" i="2"/>
  <c r="C14" i="1"/>
  <c r="D13" i="3"/>
  <c r="G14" i="3" s="1"/>
  <c r="C14" i="3"/>
  <c r="B15" i="3"/>
  <c r="H16" i="6"/>
  <c r="J21" i="6" s="1"/>
  <c r="C14" i="4"/>
  <c r="D13" i="4"/>
  <c r="D14" i="3"/>
  <c r="C15" i="3"/>
  <c r="C21" i="6"/>
  <c r="D20" i="6"/>
  <c r="F12" i="7"/>
  <c r="F3" i="2"/>
  <c r="F10" i="7"/>
  <c r="B19" i="5"/>
  <c r="D9" i="2"/>
  <c r="F11" i="7"/>
  <c r="F7" i="2"/>
  <c r="F9" i="7"/>
  <c r="F16" i="7" s="1"/>
  <c r="B20" i="6"/>
  <c r="B13" i="4"/>
  <c r="J25" i="6" l="1"/>
  <c r="J35" i="6"/>
  <c r="J30" i="6"/>
  <c r="D20" i="7"/>
  <c r="D23" i="7" s="1"/>
  <c r="D19" i="7"/>
  <c r="D22" i="7" s="1"/>
  <c r="J18" i="3"/>
  <c r="J23" i="3"/>
  <c r="J28" i="3"/>
  <c r="H23" i="4"/>
  <c r="F9" i="2"/>
  <c r="D12" i="2" s="1"/>
  <c r="G12" i="2" s="1"/>
  <c r="D13" i="2"/>
  <c r="G13" i="2" s="1"/>
  <c r="H28" i="4"/>
</calcChain>
</file>

<file path=xl/sharedStrings.xml><?xml version="1.0" encoding="utf-8"?>
<sst xmlns="http://schemas.openxmlformats.org/spreadsheetml/2006/main" count="140" uniqueCount="56">
  <si>
    <t>x</t>
  </si>
  <si>
    <t>y</t>
  </si>
  <si>
    <t>x^2</t>
  </si>
  <si>
    <t>x*y</t>
  </si>
  <si>
    <t>Y</t>
  </si>
  <si>
    <t>SUM</t>
  </si>
  <si>
    <t>log x</t>
  </si>
  <si>
    <t>log y</t>
  </si>
  <si>
    <t>(log x)^2</t>
  </si>
  <si>
    <t>(log x)(log y)</t>
  </si>
  <si>
    <t>x^3</t>
  </si>
  <si>
    <t>x^4</t>
  </si>
  <si>
    <t>x^2*y</t>
  </si>
  <si>
    <t>N = 7</t>
  </si>
  <si>
    <t>n = 5</t>
  </si>
  <si>
    <t>x1</t>
  </si>
  <si>
    <t>x2</t>
  </si>
  <si>
    <t>x1*x1</t>
  </si>
  <si>
    <t>x1*x2</t>
  </si>
  <si>
    <t>x2*x2</t>
  </si>
  <si>
    <t>x1*y</t>
  </si>
  <si>
    <t>x2*y</t>
  </si>
  <si>
    <t>การถดถอยเชิงเส้น</t>
  </si>
  <si>
    <t>การถดถอยแบบลอกอริทึม</t>
  </si>
  <si>
    <t>การถดถอยแบบพหุนามกำลังสอง</t>
  </si>
  <si>
    <t>การถดถอยเชิงเส้นแบบพหุ</t>
  </si>
  <si>
    <t>a0</t>
  </si>
  <si>
    <t>a1</t>
  </si>
  <si>
    <t>a0=</t>
  </si>
  <si>
    <t>a1=</t>
  </si>
  <si>
    <t>N=5</t>
  </si>
  <si>
    <t>สมการการถดถอยคือ 0.07143+0.83929*x</t>
  </si>
  <si>
    <t>|Y-y|</t>
  </si>
  <si>
    <t>|Y-y|^2</t>
  </si>
  <si>
    <t>สมการที่ได้  y-Cal = -0.3002 + 1.751572*x-Cal</t>
  </si>
  <si>
    <t>สมการคือ</t>
  </si>
  <si>
    <t>y = 0.5009565*x^1.75172</t>
  </si>
  <si>
    <t>beta=</t>
  </si>
  <si>
    <t>alpha=</t>
  </si>
  <si>
    <t>n = 10</t>
  </si>
  <si>
    <t>N = 6</t>
  </si>
  <si>
    <t>DET =</t>
  </si>
  <si>
    <t>Find a0</t>
  </si>
  <si>
    <t>Find a1</t>
  </si>
  <si>
    <t>Find a2</t>
  </si>
  <si>
    <t>a0 =</t>
  </si>
  <si>
    <t>a1 =</t>
  </si>
  <si>
    <t>a2 =</t>
  </si>
  <si>
    <t>MDETERM</t>
  </si>
  <si>
    <t>สมการ</t>
  </si>
  <si>
    <t>y = 2.478 + 2.359*x + 1.860*x^2</t>
  </si>
  <si>
    <t>N = 10</t>
  </si>
  <si>
    <t>a2</t>
  </si>
  <si>
    <t>y = 1.235 + -1.143*x + 6.618*x^2</t>
  </si>
  <si>
    <t>y = 5 + 4*x1 -3*x2</t>
  </si>
  <si>
    <t>N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</si>
</sst>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1" fillId="6" borderId="0" xfId="0" applyFont="1" applyFill="1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7791</xdr:colOff>
      <xdr:row>15</xdr:row>
      <xdr:rowOff>7790</xdr:rowOff>
    </xdr:from>
    <xdr:to>
      <xdr:col>5</xdr:col>
      <xdr:colOff>490859</xdr:colOff>
      <xdr:row>17</xdr:row>
      <xdr:rowOff>207079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64FDC-CB6C-FAE4-C412-A97454BAD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681" y="3981410"/>
          <a:ext cx="3973620" cy="729105"/>
        </a:xfrm>
        <a:prstGeom prst="rect">
          <a:avLst/>
        </a:prstGeom>
      </xdr:spPr>
    </xdr:pic>
    <xdr:clientData/>
  </xdr:twoCellAnchor>
  <xdr:twoCellAnchor editAs="oneCell">
    <xdr:from>
      <xdr:col>1</xdr:col>
      <xdr:colOff>62331</xdr:colOff>
      <xdr:row>19</xdr:row>
      <xdr:rowOff>1</xdr:rowOff>
    </xdr:from>
    <xdr:to>
      <xdr:col>5</xdr:col>
      <xdr:colOff>124662</xdr:colOff>
      <xdr:row>21</xdr:row>
      <xdr:rowOff>209964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0D48FD-032A-B62F-9F73-96C1A573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221" y="5033253"/>
          <a:ext cx="3552883" cy="73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247650</xdr:rowOff>
    </xdr:from>
    <xdr:to>
      <xdr:col>13</xdr:col>
      <xdr:colOff>619788</xdr:colOff>
      <xdr:row>9</xdr:row>
      <xdr:rowOff>124106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72466-88AF-47C7-82EA-2564EFD2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514350"/>
          <a:ext cx="4753638" cy="2010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546100</xdr:colOff>
      <xdr:row>1</xdr:row>
      <xdr:rowOff>12700</xdr:rowOff>
    </xdr:from>
    <xdr:to>
      <xdr:col>11</xdr:col>
      <xdr:colOff>65997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51FE3-CB28-1ABE-200F-5CA53E56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100" y="279400"/>
          <a:ext cx="1996397" cy="193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</xdr:row>
      <xdr:rowOff>0</xdr:rowOff>
    </xdr:from>
    <xdr:to>
      <xdr:col>12</xdr:col>
      <xdr:colOff>421685</xdr:colOff>
      <xdr:row>8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D6B29-A25E-4118-91AB-81D5FBD96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3400" y="266700"/>
          <a:ext cx="904285" cy="1892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302002</xdr:colOff>
      <xdr:row>1</xdr:row>
      <xdr:rowOff>28313</xdr:rowOff>
    </xdr:from>
    <xdr:to>
      <xdr:col>11</xdr:col>
      <xdr:colOff>738708</xdr:colOff>
      <xdr:row>8</xdr:row>
      <xdr:rowOff>190095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2E8DCF-79EF-2B99-FC8C-F4EF4F7BC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2464" y="228520"/>
          <a:ext cx="2099031" cy="1563231"/>
        </a:xfrm>
        <a:prstGeom prst="rect">
          <a:avLst/>
        </a:prstGeom>
      </xdr:spPr>
    </xdr:pic>
    <xdr:clientData/>
  </xdr:twoCellAnchor>
  <xdr:twoCellAnchor editAs="oneCell">
    <xdr:from>
      <xdr:col>12</xdr:col>
      <xdr:colOff>88982</xdr:colOff>
      <xdr:row>0</xdr:row>
      <xdr:rowOff>161784</xdr:rowOff>
    </xdr:from>
    <xdr:to>
      <xdr:col>12</xdr:col>
      <xdr:colOff>824182</xdr:colOff>
      <xdr:row>8</xdr:row>
      <xdr:rowOff>169873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5F78E-449C-58C3-0A82-99EEC3BB8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0128" y="161784"/>
          <a:ext cx="735200" cy="1625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7</xdr:row>
      <xdr:rowOff>190500</xdr:rowOff>
    </xdr:from>
    <xdr:to>
      <xdr:col>12</xdr:col>
      <xdr:colOff>398606</xdr:colOff>
      <xdr:row>13</xdr:row>
      <xdr:rowOff>152257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15558-C9BC-4DDC-9ED5-89E5FA9CB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857375"/>
          <a:ext cx="2094056" cy="1561957"/>
        </a:xfrm>
        <a:prstGeom prst="rect">
          <a:avLst/>
        </a:prstGeom>
      </xdr:spPr>
    </xdr:pic>
    <xdr:clientData/>
  </xdr:twoCellAnchor>
  <xdr:twoCellAnchor editAs="oneCell">
    <xdr:from>
      <xdr:col>12</xdr:col>
      <xdr:colOff>828675</xdr:colOff>
      <xdr:row>7</xdr:row>
      <xdr:rowOff>180975</xdr:rowOff>
    </xdr:from>
    <xdr:to>
      <xdr:col>13</xdr:col>
      <xdr:colOff>725675</xdr:colOff>
      <xdr:row>13</xdr:row>
      <xdr:rowOff>189064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8AA8-7907-43A8-B4A4-173F28146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7075" y="1847850"/>
          <a:ext cx="735200" cy="16082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3</xdr:row>
      <xdr:rowOff>247650</xdr:rowOff>
    </xdr:from>
    <xdr:to>
      <xdr:col>15</xdr:col>
      <xdr:colOff>171934</xdr:colOff>
      <xdr:row>11</xdr:row>
      <xdr:rowOff>219369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CD5BB-AE1A-44C0-A721-F2DF73CD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047750"/>
          <a:ext cx="3467584" cy="21053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809625</xdr:colOff>
      <xdr:row>8</xdr:row>
      <xdr:rowOff>247650</xdr:rowOff>
    </xdr:from>
    <xdr:to>
      <xdr:col>14</xdr:col>
      <xdr:colOff>591213</xdr:colOff>
      <xdr:row>16</xdr:row>
      <xdr:rowOff>124106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849F5-B3B1-4D22-BC27-2DA6CDE0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2381250"/>
          <a:ext cx="4753638" cy="2010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12</xdr:row>
      <xdr:rowOff>219075</xdr:rowOff>
    </xdr:from>
    <xdr:to>
      <xdr:col>11</xdr:col>
      <xdr:colOff>753168</xdr:colOff>
      <xdr:row>20</xdr:row>
      <xdr:rowOff>162215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F68E5D-3F7F-439F-B316-81F85733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3419475"/>
          <a:ext cx="4963218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EE8B-181B-D048-8FE1-B4AED45CD6C2}">
  <dimension ref="A2:H14"/>
  <sheetViews>
    <sheetView topLeftCell="A10" zoomScale="115" zoomScaleNormal="115" workbookViewId="0">
      <selection activeCell="H3" sqref="H3"/>
    </sheetView>
  </sheetViews>
  <sheetFormatPr defaultColWidth="10.8984375" defaultRowHeight="21" x14ac:dyDescent="0.4"/>
  <cols>
    <col min="1" max="3" width="10.8984375" style="2"/>
    <col min="4" max="4" width="12.09765625" style="2" customWidth="1"/>
    <col min="5" max="5" width="12" style="2" customWidth="1"/>
    <col min="6" max="6" width="11.8984375" style="2" customWidth="1"/>
    <col min="7" max="16384" width="10.8984375" style="2"/>
  </cols>
  <sheetData>
    <row r="2" spans="1:8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32</v>
      </c>
      <c r="H2" s="2" t="s">
        <v>33</v>
      </c>
    </row>
    <row r="3" spans="1:8" x14ac:dyDescent="0.4">
      <c r="B3" s="2">
        <v>1</v>
      </c>
      <c r="C3" s="2">
        <v>0.5</v>
      </c>
      <c r="D3" s="2">
        <f>B3^2</f>
        <v>1</v>
      </c>
      <c r="E3" s="2">
        <f>B3*C3</f>
        <v>0.5</v>
      </c>
      <c r="F3" s="2">
        <f>ABS(0.07143+0.83929*B3)</f>
        <v>0.91071999999999997</v>
      </c>
      <c r="G3" s="2">
        <f>ABS(F3-C3)</f>
        <v>0.41071999999999997</v>
      </c>
      <c r="H3" s="2">
        <f>ABS(G3^2)</f>
        <v>0.16869091839999997</v>
      </c>
    </row>
    <row r="4" spans="1:8" x14ac:dyDescent="0.4">
      <c r="B4" s="2">
        <v>2</v>
      </c>
      <c r="C4" s="2">
        <v>2.5</v>
      </c>
      <c r="D4" s="2">
        <f t="shared" ref="D4:D9" si="0">B4^2</f>
        <v>4</v>
      </c>
      <c r="E4" s="2">
        <f t="shared" ref="E4:E9" si="1">B4*C4</f>
        <v>5</v>
      </c>
      <c r="F4" s="2">
        <f t="shared" ref="F4:F9" si="2">ABS(0.07143+0.83929*B4)</f>
        <v>1.7500100000000001</v>
      </c>
      <c r="G4" s="2">
        <f t="shared" ref="G4:G9" si="3">ABS(F4-C4)</f>
        <v>0.74998999999999993</v>
      </c>
      <c r="H4" s="2">
        <f t="shared" ref="H4:H9" si="4">ABS(G4^2)</f>
        <v>0.56248500009999991</v>
      </c>
    </row>
    <row r="5" spans="1:8" x14ac:dyDescent="0.4">
      <c r="B5" s="2">
        <v>3</v>
      </c>
      <c r="C5" s="2">
        <v>2</v>
      </c>
      <c r="D5" s="2">
        <f t="shared" si="0"/>
        <v>9</v>
      </c>
      <c r="E5" s="2">
        <f t="shared" si="1"/>
        <v>6</v>
      </c>
      <c r="F5" s="2">
        <f t="shared" si="2"/>
        <v>2.5892999999999997</v>
      </c>
      <c r="G5" s="2">
        <f t="shared" si="3"/>
        <v>0.58929999999999971</v>
      </c>
      <c r="H5" s="2">
        <f t="shared" si="4"/>
        <v>0.34727448999999966</v>
      </c>
    </row>
    <row r="6" spans="1:8" x14ac:dyDescent="0.4">
      <c r="B6" s="2">
        <v>4</v>
      </c>
      <c r="C6" s="2">
        <v>4</v>
      </c>
      <c r="D6" s="2">
        <f t="shared" si="0"/>
        <v>16</v>
      </c>
      <c r="E6" s="2">
        <f t="shared" si="1"/>
        <v>16</v>
      </c>
      <c r="F6" s="2">
        <f t="shared" si="2"/>
        <v>3.4285899999999998</v>
      </c>
      <c r="G6" s="2">
        <f t="shared" si="3"/>
        <v>0.5714100000000002</v>
      </c>
      <c r="H6" s="2">
        <f t="shared" si="4"/>
        <v>0.32650938810000024</v>
      </c>
    </row>
    <row r="7" spans="1:8" x14ac:dyDescent="0.4">
      <c r="B7" s="2">
        <v>5</v>
      </c>
      <c r="C7" s="2">
        <v>3.5</v>
      </c>
      <c r="D7" s="2">
        <f t="shared" si="0"/>
        <v>25</v>
      </c>
      <c r="E7" s="2">
        <f t="shared" si="1"/>
        <v>17.5</v>
      </c>
      <c r="F7" s="2">
        <f t="shared" si="2"/>
        <v>4.2678799999999999</v>
      </c>
      <c r="G7" s="2">
        <f t="shared" si="3"/>
        <v>0.7678799999999999</v>
      </c>
      <c r="H7" s="2">
        <f t="shared" si="4"/>
        <v>0.58963969439999986</v>
      </c>
    </row>
    <row r="8" spans="1:8" x14ac:dyDescent="0.4">
      <c r="B8" s="2">
        <v>6</v>
      </c>
      <c r="C8" s="2">
        <v>6</v>
      </c>
      <c r="D8" s="2">
        <f t="shared" si="0"/>
        <v>36</v>
      </c>
      <c r="E8" s="2">
        <f t="shared" si="1"/>
        <v>36</v>
      </c>
      <c r="F8" s="2">
        <f t="shared" si="2"/>
        <v>5.10717</v>
      </c>
      <c r="G8" s="2">
        <f t="shared" si="3"/>
        <v>0.89283000000000001</v>
      </c>
      <c r="H8" s="2">
        <f t="shared" si="4"/>
        <v>0.79714540890000007</v>
      </c>
    </row>
    <row r="9" spans="1:8" x14ac:dyDescent="0.4">
      <c r="B9" s="2">
        <v>7</v>
      </c>
      <c r="C9" s="2">
        <v>5.5</v>
      </c>
      <c r="D9" s="2">
        <f t="shared" si="0"/>
        <v>49</v>
      </c>
      <c r="E9" s="2">
        <f t="shared" si="1"/>
        <v>38.5</v>
      </c>
      <c r="F9" s="2">
        <f t="shared" si="2"/>
        <v>5.9464600000000001</v>
      </c>
      <c r="G9" s="2">
        <f t="shared" si="3"/>
        <v>0.44646000000000008</v>
      </c>
      <c r="H9" s="2">
        <f t="shared" si="4"/>
        <v>0.19932653160000008</v>
      </c>
    </row>
    <row r="10" spans="1:8" x14ac:dyDescent="0.4">
      <c r="A10" s="2" t="s">
        <v>13</v>
      </c>
    </row>
    <row r="11" spans="1:8" x14ac:dyDescent="0.4">
      <c r="A11" s="2" t="s">
        <v>5</v>
      </c>
      <c r="B11" s="4">
        <f>SUM(B3:B10)</f>
        <v>28</v>
      </c>
      <c r="C11" s="4">
        <f>SUM(C3:C10)</f>
        <v>24</v>
      </c>
      <c r="D11" s="4">
        <f t="shared" ref="D11:E11" si="5">SUM(D3:D10)</f>
        <v>140</v>
      </c>
      <c r="E11" s="4">
        <f t="shared" si="5"/>
        <v>119.5</v>
      </c>
      <c r="F11" s="4"/>
    </row>
    <row r="13" spans="1:8" x14ac:dyDescent="0.4">
      <c r="B13" s="2" t="s">
        <v>28</v>
      </c>
      <c r="C13" s="2">
        <f>(C11*D11-E11*B11)/(7*D11-B11^2)</f>
        <v>7.1428571428571425E-2</v>
      </c>
    </row>
    <row r="14" spans="1:8" x14ac:dyDescent="0.4">
      <c r="B14" s="2" t="s">
        <v>29</v>
      </c>
      <c r="C14" s="2">
        <f>(7*E11-B11*C11)/(7*D11-B11^2)</f>
        <v>0.8392857142857143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1DB9-0F70-5C42-B79C-4D4454F86B2E}">
  <dimension ref="A2:G17"/>
  <sheetViews>
    <sheetView workbookViewId="0">
      <selection activeCell="F13" sqref="F13"/>
    </sheetView>
  </sheetViews>
  <sheetFormatPr defaultColWidth="10.8984375" defaultRowHeight="21" x14ac:dyDescent="0.4"/>
  <cols>
    <col min="1" max="5" width="10.8984375" style="2"/>
    <col min="6" max="6" width="12.8984375" style="2" customWidth="1"/>
    <col min="7" max="7" width="14.5" style="2" customWidth="1"/>
    <col min="8" max="16384" width="10.8984375" style="2"/>
  </cols>
  <sheetData>
    <row r="2" spans="1:7" x14ac:dyDescent="0.4">
      <c r="B2" s="2" t="s">
        <v>0</v>
      </c>
      <c r="C2" s="2" t="s">
        <v>1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x14ac:dyDescent="0.4">
      <c r="B3" s="2">
        <v>1</v>
      </c>
      <c r="C3" s="2">
        <v>0.5</v>
      </c>
      <c r="D3" s="2">
        <f>LOG(B3)</f>
        <v>0</v>
      </c>
      <c r="E3" s="2">
        <f>LOG(C3)</f>
        <v>-0.3010299956639812</v>
      </c>
      <c r="F3" s="2">
        <f>D3^2</f>
        <v>0</v>
      </c>
      <c r="G3" s="2">
        <f>D3*E3</f>
        <v>0</v>
      </c>
    </row>
    <row r="4" spans="1:7" x14ac:dyDescent="0.4">
      <c r="B4" s="2">
        <v>2</v>
      </c>
      <c r="C4" s="2">
        <v>1.7</v>
      </c>
      <c r="D4" s="2">
        <f t="shared" ref="D4:D7" si="0">LOG(B4)</f>
        <v>0.3010299956639812</v>
      </c>
      <c r="E4" s="2">
        <f t="shared" ref="E4:E7" si="1">LOG(C4)</f>
        <v>0.23044892137827391</v>
      </c>
      <c r="F4" s="2">
        <f t="shared" ref="F4:F7" si="2">D4^2</f>
        <v>9.0619058289456544E-2</v>
      </c>
      <c r="G4" s="2">
        <f t="shared" ref="G4:G7" si="3">D4*E4</f>
        <v>6.9372037803270933E-2</v>
      </c>
    </row>
    <row r="5" spans="1:7" x14ac:dyDescent="0.4">
      <c r="B5" s="2">
        <v>3</v>
      </c>
      <c r="C5" s="2">
        <v>3.4</v>
      </c>
      <c r="D5" s="2">
        <f t="shared" si="0"/>
        <v>0.47712125471966244</v>
      </c>
      <c r="E5" s="2">
        <f t="shared" si="1"/>
        <v>0.53147891704225514</v>
      </c>
      <c r="F5" s="2">
        <f t="shared" si="2"/>
        <v>0.227644691705265</v>
      </c>
      <c r="G5" s="2">
        <f t="shared" si="3"/>
        <v>0.25357988775624818</v>
      </c>
    </row>
    <row r="6" spans="1:7" x14ac:dyDescent="0.4">
      <c r="B6" s="2">
        <v>4</v>
      </c>
      <c r="C6" s="2">
        <v>5.7</v>
      </c>
      <c r="D6" s="2">
        <f t="shared" si="0"/>
        <v>0.6020599913279624</v>
      </c>
      <c r="E6" s="2">
        <f t="shared" si="1"/>
        <v>0.75587485567249146</v>
      </c>
      <c r="F6" s="2">
        <f t="shared" si="2"/>
        <v>0.36247623315782618</v>
      </c>
      <c r="G6" s="2">
        <f t="shared" si="3"/>
        <v>0.45508200905120505</v>
      </c>
    </row>
    <row r="7" spans="1:7" x14ac:dyDescent="0.4">
      <c r="B7" s="2">
        <v>5</v>
      </c>
      <c r="C7" s="2">
        <v>8.4</v>
      </c>
      <c r="D7" s="2">
        <f t="shared" si="0"/>
        <v>0.69897000433601886</v>
      </c>
      <c r="E7" s="2">
        <f t="shared" si="1"/>
        <v>0.9242792860618817</v>
      </c>
      <c r="F7" s="2">
        <f t="shared" si="2"/>
        <v>0.4885590669614942</v>
      </c>
      <c r="G7" s="2">
        <f t="shared" si="3"/>
        <v>0.64604349658636584</v>
      </c>
    </row>
    <row r="8" spans="1:7" x14ac:dyDescent="0.4">
      <c r="A8" s="2" t="s">
        <v>14</v>
      </c>
    </row>
    <row r="9" spans="1:7" x14ac:dyDescent="0.4">
      <c r="A9" s="2" t="s">
        <v>5</v>
      </c>
      <c r="D9" s="4">
        <f>SUM(D3:D8)</f>
        <v>2.0791812460476247</v>
      </c>
      <c r="E9" s="4">
        <f>SUM(E3:E8)</f>
        <v>2.1410519844909208</v>
      </c>
      <c r="F9" s="4">
        <f>SUM(F3:F7)</f>
        <v>1.1692990501140419</v>
      </c>
      <c r="G9" s="4">
        <f>SUM(G3:G7)</f>
        <v>1.4240774311970901</v>
      </c>
    </row>
    <row r="12" spans="1:7" x14ac:dyDescent="0.4">
      <c r="C12" s="2" t="s">
        <v>26</v>
      </c>
      <c r="D12" s="2">
        <f>(E9*F9-G9*D9)/(5*F9-D9^2)</f>
        <v>-0.30021979456993103</v>
      </c>
      <c r="F12" s="2" t="s">
        <v>38</v>
      </c>
      <c r="G12" s="2">
        <f>10^D12</f>
        <v>0.50093364909774885</v>
      </c>
    </row>
    <row r="13" spans="1:7" x14ac:dyDescent="0.4">
      <c r="C13" s="2" t="s">
        <v>27</v>
      </c>
      <c r="D13" s="2">
        <f>(5*G9-D9*E9)/(5*F9-D9^2)</f>
        <v>1.7517236480773599</v>
      </c>
      <c r="F13" s="2" t="s">
        <v>37</v>
      </c>
      <c r="G13" s="2">
        <f>D13</f>
        <v>1.7517236480773599</v>
      </c>
    </row>
    <row r="15" spans="1:7" x14ac:dyDescent="0.4">
      <c r="C15" s="2" t="s">
        <v>34</v>
      </c>
    </row>
    <row r="17" spans="2:4" x14ac:dyDescent="0.4">
      <c r="B17" s="2" t="s">
        <v>35</v>
      </c>
      <c r="D17" s="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269D-E148-2B47-AE05-42FEE8D0D542}">
  <dimension ref="A2:J33"/>
  <sheetViews>
    <sheetView topLeftCell="A7" workbookViewId="0">
      <selection activeCell="E32" sqref="E32"/>
    </sheetView>
  </sheetViews>
  <sheetFormatPr defaultColWidth="10.8984375" defaultRowHeight="21" x14ac:dyDescent="0.4"/>
  <cols>
    <col min="1" max="16384" width="10.8984375" style="2"/>
  </cols>
  <sheetData>
    <row r="2" spans="1:9" x14ac:dyDescent="0.4">
      <c r="B2" s="2" t="s">
        <v>0</v>
      </c>
      <c r="C2" s="2" t="s">
        <v>1</v>
      </c>
      <c r="D2" s="2" t="s">
        <v>2</v>
      </c>
      <c r="E2" s="2" t="s">
        <v>10</v>
      </c>
      <c r="F2" s="2" t="s">
        <v>11</v>
      </c>
      <c r="G2" s="2" t="s">
        <v>3</v>
      </c>
      <c r="H2" s="2" t="s">
        <v>12</v>
      </c>
    </row>
    <row r="3" spans="1:9" x14ac:dyDescent="0.4">
      <c r="B3" s="2">
        <v>0</v>
      </c>
      <c r="C3" s="2">
        <v>2.1</v>
      </c>
      <c r="D3" s="2">
        <f>B3^2</f>
        <v>0</v>
      </c>
      <c r="E3" s="2">
        <f>B3^3</f>
        <v>0</v>
      </c>
      <c r="F3" s="2">
        <f>B3^4</f>
        <v>0</v>
      </c>
      <c r="G3" s="2">
        <f>B3*C3</f>
        <v>0</v>
      </c>
      <c r="H3" s="2">
        <f>B3^2*C3</f>
        <v>0</v>
      </c>
    </row>
    <row r="4" spans="1:9" x14ac:dyDescent="0.4">
      <c r="B4" s="2">
        <v>1</v>
      </c>
      <c r="C4" s="2">
        <v>7.7</v>
      </c>
      <c r="D4" s="2">
        <f t="shared" ref="D4:D8" si="0">B4^2</f>
        <v>1</v>
      </c>
      <c r="E4" s="2">
        <f t="shared" ref="E4:E8" si="1">B4^3</f>
        <v>1</v>
      </c>
      <c r="F4" s="2">
        <f t="shared" ref="F4:F8" si="2">B4^4</f>
        <v>1</v>
      </c>
      <c r="G4" s="2">
        <f t="shared" ref="G4:G8" si="3">B4*C4</f>
        <v>7.7</v>
      </c>
      <c r="H4" s="2">
        <f t="shared" ref="H4:H8" si="4">B4^2*C4</f>
        <v>7.7</v>
      </c>
    </row>
    <row r="5" spans="1:9" x14ac:dyDescent="0.4">
      <c r="B5" s="2">
        <v>2</v>
      </c>
      <c r="C5" s="2">
        <v>13.6</v>
      </c>
      <c r="D5" s="2">
        <f t="shared" si="0"/>
        <v>4</v>
      </c>
      <c r="E5" s="2">
        <f t="shared" si="1"/>
        <v>8</v>
      </c>
      <c r="F5" s="2">
        <f t="shared" si="2"/>
        <v>16</v>
      </c>
      <c r="G5" s="2">
        <f t="shared" si="3"/>
        <v>27.2</v>
      </c>
      <c r="H5" s="2">
        <f t="shared" si="4"/>
        <v>54.4</v>
      </c>
    </row>
    <row r="6" spans="1:9" x14ac:dyDescent="0.4">
      <c r="B6" s="2">
        <v>3</v>
      </c>
      <c r="C6" s="2">
        <v>27.2</v>
      </c>
      <c r="D6" s="2">
        <f t="shared" si="0"/>
        <v>9</v>
      </c>
      <c r="E6" s="2">
        <f t="shared" si="1"/>
        <v>27</v>
      </c>
      <c r="F6" s="2">
        <f t="shared" si="2"/>
        <v>81</v>
      </c>
      <c r="G6" s="2">
        <f t="shared" si="3"/>
        <v>81.599999999999994</v>
      </c>
      <c r="H6" s="2">
        <f t="shared" si="4"/>
        <v>244.79999999999998</v>
      </c>
    </row>
    <row r="7" spans="1:9" x14ac:dyDescent="0.4">
      <c r="B7" s="2">
        <v>4</v>
      </c>
      <c r="C7" s="2">
        <v>40.9</v>
      </c>
      <c r="D7" s="2">
        <f t="shared" si="0"/>
        <v>16</v>
      </c>
      <c r="E7" s="2">
        <f t="shared" si="1"/>
        <v>64</v>
      </c>
      <c r="F7" s="2">
        <f t="shared" si="2"/>
        <v>256</v>
      </c>
      <c r="G7" s="2">
        <f t="shared" si="3"/>
        <v>163.6</v>
      </c>
      <c r="H7" s="2">
        <f t="shared" si="4"/>
        <v>654.4</v>
      </c>
    </row>
    <row r="8" spans="1:9" x14ac:dyDescent="0.4">
      <c r="B8" s="2">
        <v>5</v>
      </c>
      <c r="C8" s="2">
        <v>61.1</v>
      </c>
      <c r="D8" s="2">
        <f t="shared" si="0"/>
        <v>25</v>
      </c>
      <c r="E8" s="2">
        <f t="shared" si="1"/>
        <v>125</v>
      </c>
      <c r="F8" s="2">
        <f t="shared" si="2"/>
        <v>625</v>
      </c>
      <c r="G8" s="2">
        <f t="shared" si="3"/>
        <v>305.5</v>
      </c>
      <c r="H8" s="2">
        <f t="shared" si="4"/>
        <v>1527.5</v>
      </c>
    </row>
    <row r="9" spans="1:9" x14ac:dyDescent="0.4">
      <c r="A9" s="2" t="s">
        <v>40</v>
      </c>
    </row>
    <row r="10" spans="1:9" x14ac:dyDescent="0.4">
      <c r="A10" s="2" t="s">
        <v>5</v>
      </c>
      <c r="B10" s="4">
        <f>SUM(B3:B8)</f>
        <v>15</v>
      </c>
      <c r="C10" s="4">
        <f>SUM(C3:C9)</f>
        <v>152.6</v>
      </c>
      <c r="D10" s="4">
        <f>SUM(D3:D8)</f>
        <v>55</v>
      </c>
      <c r="E10" s="4">
        <f>SUM(E3:E8)</f>
        <v>225</v>
      </c>
      <c r="F10" s="4">
        <f>SUM(F3:F8)</f>
        <v>979</v>
      </c>
      <c r="G10" s="4">
        <f>SUM(G3:G8)</f>
        <v>585.6</v>
      </c>
      <c r="H10" s="4">
        <f>SUM(H3:H8)</f>
        <v>2488.8000000000002</v>
      </c>
    </row>
    <row r="12" spans="1:9" x14ac:dyDescent="0.4">
      <c r="I12" s="2" t="s">
        <v>4</v>
      </c>
    </row>
    <row r="13" spans="1:9" x14ac:dyDescent="0.4">
      <c r="B13" s="2">
        <v>6</v>
      </c>
      <c r="C13" s="2">
        <f>B10</f>
        <v>15</v>
      </c>
      <c r="D13" s="2">
        <f>D10</f>
        <v>55</v>
      </c>
      <c r="G13" s="2" t="s">
        <v>48</v>
      </c>
      <c r="I13" s="10">
        <f>C10</f>
        <v>152.6</v>
      </c>
    </row>
    <row r="14" spans="1:9" x14ac:dyDescent="0.4">
      <c r="B14" s="2">
        <f>B10</f>
        <v>15</v>
      </c>
      <c r="C14" s="2">
        <f>D10</f>
        <v>55</v>
      </c>
      <c r="D14" s="2">
        <f>E10</f>
        <v>225</v>
      </c>
      <c r="F14" s="2" t="s">
        <v>41</v>
      </c>
      <c r="G14" s="11">
        <f>MDETERM(B13:D15)</f>
        <v>3920.0000000000077</v>
      </c>
      <c r="I14" s="10">
        <f>G10</f>
        <v>585.6</v>
      </c>
    </row>
    <row r="15" spans="1:9" x14ac:dyDescent="0.4">
      <c r="B15" s="2">
        <f>D10</f>
        <v>55</v>
      </c>
      <c r="C15" s="2">
        <f>E10</f>
        <v>225</v>
      </c>
      <c r="D15" s="2">
        <f>F10</f>
        <v>979</v>
      </c>
      <c r="I15" s="10">
        <f>H10</f>
        <v>2488.8000000000002</v>
      </c>
    </row>
    <row r="17" spans="1:10" x14ac:dyDescent="0.4">
      <c r="A17" s="2" t="s">
        <v>42</v>
      </c>
    </row>
    <row r="18" spans="1:10" x14ac:dyDescent="0.4">
      <c r="B18" s="10">
        <v>152.6</v>
      </c>
      <c r="C18" s="2">
        <v>15</v>
      </c>
      <c r="D18" s="2">
        <v>55</v>
      </c>
      <c r="F18" s="2" t="s">
        <v>41</v>
      </c>
      <c r="G18" s="2">
        <f>MDETERM(B18:D20)</f>
        <v>9716</v>
      </c>
      <c r="I18" s="2" t="s">
        <v>45</v>
      </c>
      <c r="J18" s="2">
        <f>G18/$G$14</f>
        <v>2.4785714285714238</v>
      </c>
    </row>
    <row r="19" spans="1:10" x14ac:dyDescent="0.4">
      <c r="B19" s="10">
        <v>585.6</v>
      </c>
      <c r="C19" s="2">
        <v>55</v>
      </c>
      <c r="D19" s="2">
        <v>225</v>
      </c>
    </row>
    <row r="20" spans="1:10" x14ac:dyDescent="0.4">
      <c r="B20" s="10">
        <v>2488.8000000000002</v>
      </c>
      <c r="C20" s="2">
        <v>225</v>
      </c>
      <c r="D20" s="2">
        <v>979</v>
      </c>
    </row>
    <row r="22" spans="1:10" x14ac:dyDescent="0.4">
      <c r="A22" s="2" t="s">
        <v>43</v>
      </c>
    </row>
    <row r="23" spans="1:10" x14ac:dyDescent="0.4">
      <c r="B23" s="2">
        <v>6</v>
      </c>
      <c r="C23" s="10">
        <v>152.6</v>
      </c>
      <c r="D23" s="2">
        <v>55</v>
      </c>
      <c r="F23" s="2" t="s">
        <v>41</v>
      </c>
      <c r="G23" s="2">
        <f>MDETERM(B23:D25)</f>
        <v>9248.4000000001161</v>
      </c>
      <c r="I23" s="2" t="s">
        <v>46</v>
      </c>
      <c r="J23" s="2">
        <f>G23/$G$14</f>
        <v>2.3592857142857393</v>
      </c>
    </row>
    <row r="24" spans="1:10" x14ac:dyDescent="0.4">
      <c r="B24" s="2">
        <v>15</v>
      </c>
      <c r="C24" s="10">
        <v>585.6</v>
      </c>
      <c r="D24" s="2">
        <v>225</v>
      </c>
    </row>
    <row r="25" spans="1:10" x14ac:dyDescent="0.4">
      <c r="B25" s="2">
        <v>55</v>
      </c>
      <c r="C25" s="10">
        <v>2488.8000000000002</v>
      </c>
      <c r="D25" s="2">
        <v>979</v>
      </c>
    </row>
    <row r="27" spans="1:10" x14ac:dyDescent="0.4">
      <c r="A27" s="2" t="s">
        <v>44</v>
      </c>
    </row>
    <row r="28" spans="1:10" x14ac:dyDescent="0.4">
      <c r="B28" s="2">
        <v>6</v>
      </c>
      <c r="C28" s="2">
        <v>15</v>
      </c>
      <c r="D28" s="10">
        <v>152.6</v>
      </c>
      <c r="F28" s="2" t="s">
        <v>41</v>
      </c>
      <c r="G28" s="2">
        <f>MDETERM(B28:D30)</f>
        <v>7293.9999999999973</v>
      </c>
      <c r="I28" s="2" t="s">
        <v>47</v>
      </c>
      <c r="J28" s="2">
        <f>G28/$G$14</f>
        <v>1.8607142857142813</v>
      </c>
    </row>
    <row r="29" spans="1:10" x14ac:dyDescent="0.4">
      <c r="B29" s="2">
        <v>15</v>
      </c>
      <c r="C29" s="2">
        <v>55</v>
      </c>
      <c r="D29" s="10">
        <v>585.6</v>
      </c>
    </row>
    <row r="30" spans="1:10" x14ac:dyDescent="0.4">
      <c r="B30" s="2">
        <v>55</v>
      </c>
      <c r="C30" s="2">
        <v>225</v>
      </c>
      <c r="D30" s="10">
        <v>2488.8000000000002</v>
      </c>
    </row>
    <row r="33" spans="4:9" x14ac:dyDescent="0.4">
      <c r="D33" s="12" t="s">
        <v>49</v>
      </c>
      <c r="E33" s="12"/>
      <c r="F33" s="12"/>
      <c r="G33" s="12" t="s">
        <v>50</v>
      </c>
      <c r="H33" s="12"/>
      <c r="I33" s="1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6DDB-0ABF-C449-9DA3-4499FCAD3428}">
  <dimension ref="A2:I32"/>
  <sheetViews>
    <sheetView zoomScaleNormal="100" workbookViewId="0">
      <selection activeCell="E31" sqref="E31"/>
    </sheetView>
  </sheetViews>
  <sheetFormatPr defaultColWidth="10.8984375" defaultRowHeight="15.6" x14ac:dyDescent="0.3"/>
  <cols>
    <col min="1" max="16384" width="10.8984375" style="1"/>
  </cols>
  <sheetData>
    <row r="2" spans="1:9" x14ac:dyDescent="0.3">
      <c r="B2" s="1" t="s">
        <v>15</v>
      </c>
      <c r="C2" s="1" t="s">
        <v>16</v>
      </c>
      <c r="D2" s="1" t="s">
        <v>1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1:9" x14ac:dyDescent="0.3">
      <c r="B3" s="1">
        <v>0</v>
      </c>
      <c r="C3" s="1">
        <v>0</v>
      </c>
      <c r="D3" s="1">
        <v>5</v>
      </c>
      <c r="E3" s="1">
        <f>B3*B3</f>
        <v>0</v>
      </c>
      <c r="F3" s="1">
        <f>B3*C3</f>
        <v>0</v>
      </c>
      <c r="G3" s="1">
        <f>C3*C3</f>
        <v>0</v>
      </c>
      <c r="H3" s="1">
        <f>B3*D3</f>
        <v>0</v>
      </c>
      <c r="I3" s="1">
        <f>C3*D3</f>
        <v>0</v>
      </c>
    </row>
    <row r="4" spans="1:9" x14ac:dyDescent="0.3">
      <c r="B4" s="1">
        <v>2</v>
      </c>
      <c r="C4" s="1">
        <v>1</v>
      </c>
      <c r="D4" s="1">
        <v>10</v>
      </c>
      <c r="E4" s="1">
        <f t="shared" ref="E4:E8" si="0">B4*B4</f>
        <v>4</v>
      </c>
      <c r="F4" s="1">
        <f t="shared" ref="F4:F8" si="1">B4*C4</f>
        <v>2</v>
      </c>
      <c r="G4" s="1">
        <f t="shared" ref="G4:G8" si="2">C4*C4</f>
        <v>1</v>
      </c>
      <c r="H4" s="1">
        <f t="shared" ref="H4:H8" si="3">B4*D4</f>
        <v>20</v>
      </c>
      <c r="I4" s="1">
        <f t="shared" ref="I4:I8" si="4">C4*D4</f>
        <v>10</v>
      </c>
    </row>
    <row r="5" spans="1:9" x14ac:dyDescent="0.3">
      <c r="B5" s="1">
        <v>2.5</v>
      </c>
      <c r="C5" s="1">
        <v>2</v>
      </c>
      <c r="D5" s="1">
        <v>9</v>
      </c>
      <c r="E5" s="1">
        <f t="shared" si="0"/>
        <v>6.25</v>
      </c>
      <c r="F5" s="1">
        <f t="shared" si="1"/>
        <v>5</v>
      </c>
      <c r="G5" s="1">
        <f t="shared" si="2"/>
        <v>4</v>
      </c>
      <c r="H5" s="1">
        <f t="shared" si="3"/>
        <v>22.5</v>
      </c>
      <c r="I5" s="1">
        <f t="shared" si="4"/>
        <v>18</v>
      </c>
    </row>
    <row r="6" spans="1:9" x14ac:dyDescent="0.3">
      <c r="B6" s="1">
        <v>1</v>
      </c>
      <c r="C6" s="1">
        <v>3</v>
      </c>
      <c r="D6" s="1">
        <v>0</v>
      </c>
      <c r="E6" s="1">
        <f t="shared" si="0"/>
        <v>1</v>
      </c>
      <c r="F6" s="1">
        <f t="shared" si="1"/>
        <v>3</v>
      </c>
      <c r="G6" s="1">
        <f t="shared" si="2"/>
        <v>9</v>
      </c>
      <c r="H6" s="1">
        <f t="shared" si="3"/>
        <v>0</v>
      </c>
      <c r="I6" s="1">
        <f t="shared" si="4"/>
        <v>0</v>
      </c>
    </row>
    <row r="7" spans="1:9" x14ac:dyDescent="0.3">
      <c r="B7" s="1">
        <v>4</v>
      </c>
      <c r="C7" s="1">
        <v>6</v>
      </c>
      <c r="D7" s="1">
        <v>3</v>
      </c>
      <c r="E7" s="1">
        <f t="shared" si="0"/>
        <v>16</v>
      </c>
      <c r="F7" s="1">
        <f t="shared" si="1"/>
        <v>24</v>
      </c>
      <c r="G7" s="1">
        <f t="shared" si="2"/>
        <v>36</v>
      </c>
      <c r="H7" s="1">
        <f t="shared" si="3"/>
        <v>12</v>
      </c>
      <c r="I7" s="1">
        <f t="shared" si="4"/>
        <v>18</v>
      </c>
    </row>
    <row r="8" spans="1:9" x14ac:dyDescent="0.3">
      <c r="B8" s="1">
        <v>7</v>
      </c>
      <c r="C8" s="1">
        <v>2</v>
      </c>
      <c r="D8" s="1">
        <v>27</v>
      </c>
      <c r="E8" s="1">
        <f t="shared" si="0"/>
        <v>49</v>
      </c>
      <c r="F8" s="1">
        <f t="shared" si="1"/>
        <v>14</v>
      </c>
      <c r="G8" s="1">
        <f t="shared" si="2"/>
        <v>4</v>
      </c>
      <c r="H8" s="1">
        <f t="shared" si="3"/>
        <v>189</v>
      </c>
      <c r="I8" s="1">
        <f t="shared" si="4"/>
        <v>54</v>
      </c>
    </row>
    <row r="9" spans="1:9" x14ac:dyDescent="0.3">
      <c r="A9" s="1" t="s">
        <v>5</v>
      </c>
      <c r="B9" s="5">
        <f t="shared" ref="B9:I9" si="5">SUM(B3:B8)</f>
        <v>16.5</v>
      </c>
      <c r="C9" s="5">
        <f t="shared" si="5"/>
        <v>14</v>
      </c>
      <c r="D9" s="5">
        <f t="shared" si="5"/>
        <v>54</v>
      </c>
      <c r="E9" s="5">
        <f t="shared" si="5"/>
        <v>76.25</v>
      </c>
      <c r="F9" s="5">
        <f t="shared" si="5"/>
        <v>48</v>
      </c>
      <c r="G9" s="5">
        <f t="shared" si="5"/>
        <v>54</v>
      </c>
      <c r="H9" s="5">
        <f t="shared" si="5"/>
        <v>243.5</v>
      </c>
      <c r="I9" s="5">
        <f t="shared" si="5"/>
        <v>100</v>
      </c>
    </row>
    <row r="10" spans="1:9" x14ac:dyDescent="0.3">
      <c r="A10" s="1" t="s">
        <v>40</v>
      </c>
    </row>
    <row r="11" spans="1:9" x14ac:dyDescent="0.3">
      <c r="H11" s="1" t="s">
        <v>1</v>
      </c>
    </row>
    <row r="12" spans="1:9" x14ac:dyDescent="0.3">
      <c r="B12" s="1">
        <v>6</v>
      </c>
      <c r="C12" s="1">
        <f>B9</f>
        <v>16.5</v>
      </c>
      <c r="D12" s="1">
        <f>C9</f>
        <v>14</v>
      </c>
      <c r="H12" s="1">
        <f>D9</f>
        <v>54</v>
      </c>
    </row>
    <row r="13" spans="1:9" x14ac:dyDescent="0.3">
      <c r="B13" s="1">
        <f>B9</f>
        <v>16.5</v>
      </c>
      <c r="C13" s="1">
        <f>E9</f>
        <v>76.25</v>
      </c>
      <c r="D13" s="1">
        <f>F9</f>
        <v>48</v>
      </c>
      <c r="E13" s="1" t="s">
        <v>41</v>
      </c>
      <c r="F13" s="1">
        <f>MDETERM(B12:D14)</f>
        <v>3410.5</v>
      </c>
      <c r="H13" s="1">
        <f>H9</f>
        <v>243.5</v>
      </c>
    </row>
    <row r="14" spans="1:9" x14ac:dyDescent="0.3">
      <c r="B14" s="1">
        <f>C9</f>
        <v>14</v>
      </c>
      <c r="C14" s="1">
        <f>F9</f>
        <v>48</v>
      </c>
      <c r="D14" s="1">
        <f>G9</f>
        <v>54</v>
      </c>
      <c r="H14" s="1">
        <f>I9</f>
        <v>100</v>
      </c>
    </row>
    <row r="16" spans="1:9" x14ac:dyDescent="0.3">
      <c r="A16" s="1" t="s">
        <v>42</v>
      </c>
    </row>
    <row r="17" spans="1:8" x14ac:dyDescent="0.3">
      <c r="B17" s="14">
        <v>54</v>
      </c>
      <c r="C17" s="1">
        <v>16.5</v>
      </c>
      <c r="D17" s="1">
        <v>14</v>
      </c>
    </row>
    <row r="18" spans="1:8" x14ac:dyDescent="0.3">
      <c r="B18" s="14">
        <v>243.5</v>
      </c>
      <c r="C18" s="1">
        <v>76.25</v>
      </c>
      <c r="D18" s="1">
        <v>48</v>
      </c>
      <c r="E18" s="1" t="s">
        <v>41</v>
      </c>
      <c r="F18" s="1">
        <f>MDETERM(B17:D19)</f>
        <v>17052.500000000011</v>
      </c>
      <c r="G18" s="1" t="s">
        <v>45</v>
      </c>
      <c r="H18" s="1">
        <f>F18/$F$13</f>
        <v>5.0000000000000036</v>
      </c>
    </row>
    <row r="19" spans="1:8" x14ac:dyDescent="0.3">
      <c r="B19" s="14">
        <v>100</v>
      </c>
      <c r="C19" s="1">
        <v>48</v>
      </c>
      <c r="D19" s="1">
        <v>54</v>
      </c>
    </row>
    <row r="21" spans="1:8" x14ac:dyDescent="0.3">
      <c r="A21" s="1" t="s">
        <v>43</v>
      </c>
    </row>
    <row r="22" spans="1:8" x14ac:dyDescent="0.3">
      <c r="B22" s="1">
        <v>6</v>
      </c>
      <c r="C22" s="14">
        <v>54</v>
      </c>
      <c r="D22" s="1">
        <v>14</v>
      </c>
    </row>
    <row r="23" spans="1:8" x14ac:dyDescent="0.3">
      <c r="B23" s="1">
        <v>16.5</v>
      </c>
      <c r="C23" s="14">
        <v>243.5</v>
      </c>
      <c r="D23" s="1">
        <v>48</v>
      </c>
      <c r="E23" s="1" t="s">
        <v>41</v>
      </c>
      <c r="F23" s="1">
        <f>MDETERM(B22:D24)</f>
        <v>13642</v>
      </c>
      <c r="G23" s="1" t="s">
        <v>46</v>
      </c>
      <c r="H23" s="1">
        <f>F23/$F$13</f>
        <v>4</v>
      </c>
    </row>
    <row r="24" spans="1:8" x14ac:dyDescent="0.3">
      <c r="B24" s="1">
        <v>14</v>
      </c>
      <c r="C24" s="14">
        <v>100</v>
      </c>
      <c r="D24" s="1">
        <v>54</v>
      </c>
    </row>
    <row r="26" spans="1:8" x14ac:dyDescent="0.3">
      <c r="A26" s="1" t="s">
        <v>44</v>
      </c>
    </row>
    <row r="27" spans="1:8" x14ac:dyDescent="0.3">
      <c r="B27" s="1">
        <v>6</v>
      </c>
      <c r="C27" s="1">
        <v>16.5</v>
      </c>
      <c r="D27" s="14">
        <v>54</v>
      </c>
    </row>
    <row r="28" spans="1:8" x14ac:dyDescent="0.3">
      <c r="B28" s="1">
        <v>16.5</v>
      </c>
      <c r="C28" s="1">
        <v>76.25</v>
      </c>
      <c r="D28" s="14">
        <v>243.5</v>
      </c>
      <c r="E28" s="1" t="s">
        <v>41</v>
      </c>
      <c r="F28" s="1">
        <f>MDETERM(B27:D29)</f>
        <v>-10231.500000000002</v>
      </c>
      <c r="G28" s="1" t="s">
        <v>47</v>
      </c>
      <c r="H28" s="1">
        <f>F28/$F$13</f>
        <v>-3.0000000000000004</v>
      </c>
    </row>
    <row r="29" spans="1:8" x14ac:dyDescent="0.3">
      <c r="B29" s="1">
        <v>14</v>
      </c>
      <c r="C29" s="1">
        <v>48</v>
      </c>
      <c r="D29" s="14">
        <v>100</v>
      </c>
    </row>
    <row r="32" spans="1:8" x14ac:dyDescent="0.3">
      <c r="C32" s="15" t="s">
        <v>49</v>
      </c>
      <c r="D32" s="15"/>
      <c r="E32" s="15" t="s">
        <v>54</v>
      </c>
      <c r="F32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9BCE-8FAC-5F45-B2BE-178905D2CEED}">
  <dimension ref="A2:AN37"/>
  <sheetViews>
    <sheetView zoomScale="85" zoomScaleNormal="85" workbookViewId="0">
      <selection activeCell="H37" sqref="H37"/>
    </sheetView>
  </sheetViews>
  <sheetFormatPr defaultColWidth="11" defaultRowHeight="15.6" x14ac:dyDescent="0.3"/>
  <sheetData>
    <row r="2" spans="1:40" x14ac:dyDescent="0.3">
      <c r="B2" t="s">
        <v>25</v>
      </c>
    </row>
    <row r="4" spans="1:40" ht="21" x14ac:dyDescent="0.4">
      <c r="A4" s="3"/>
      <c r="B4" s="2" t="s">
        <v>15</v>
      </c>
      <c r="C4" s="2" t="s">
        <v>16</v>
      </c>
      <c r="D4" s="2" t="s">
        <v>1</v>
      </c>
      <c r="E4" s="16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21" x14ac:dyDescent="0.4">
      <c r="A5" s="3"/>
      <c r="B5" s="2">
        <v>0</v>
      </c>
      <c r="C5" s="2">
        <v>0</v>
      </c>
      <c r="D5" s="2">
        <v>15.1</v>
      </c>
      <c r="E5" s="2">
        <f>B5*B5</f>
        <v>0</v>
      </c>
      <c r="F5" s="2">
        <f>B5*C5</f>
        <v>0</v>
      </c>
      <c r="G5" s="2">
        <f>C5*C5</f>
        <v>0</v>
      </c>
      <c r="H5" s="2">
        <f>B5*D5</f>
        <v>0</v>
      </c>
      <c r="I5" s="2">
        <f>C5*D5</f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21" x14ac:dyDescent="0.4">
      <c r="A6" s="3"/>
      <c r="B6" s="2">
        <v>1</v>
      </c>
      <c r="C6" s="2">
        <v>1</v>
      </c>
      <c r="D6" s="2">
        <v>17.899999999999999</v>
      </c>
      <c r="E6" s="2">
        <f t="shared" ref="E6:E13" si="0">B6*B6</f>
        <v>1</v>
      </c>
      <c r="F6" s="2">
        <f t="shared" ref="F6:F13" si="1">B6*C6</f>
        <v>1</v>
      </c>
      <c r="G6" s="2">
        <f t="shared" ref="G6:G13" si="2">C6*C6</f>
        <v>1</v>
      </c>
      <c r="H6" s="2">
        <f t="shared" ref="H6:H13" si="3">B6*D6</f>
        <v>17.899999999999999</v>
      </c>
      <c r="I6" s="2">
        <f t="shared" ref="I6:I13" si="4">C6*D6</f>
        <v>17.899999999999999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21" x14ac:dyDescent="0.4">
      <c r="A7" s="3"/>
      <c r="B7" s="2">
        <v>1</v>
      </c>
      <c r="C7" s="2">
        <v>2</v>
      </c>
      <c r="D7" s="2">
        <v>12.7</v>
      </c>
      <c r="E7" s="2">
        <f t="shared" si="0"/>
        <v>1</v>
      </c>
      <c r="F7" s="2">
        <f t="shared" si="1"/>
        <v>2</v>
      </c>
      <c r="G7" s="2">
        <f t="shared" si="2"/>
        <v>4</v>
      </c>
      <c r="H7" s="2">
        <f t="shared" si="3"/>
        <v>12.7</v>
      </c>
      <c r="I7" s="2">
        <f t="shared" si="4"/>
        <v>25.4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1" x14ac:dyDescent="0.4">
      <c r="A8" s="3"/>
      <c r="B8" s="2">
        <v>2</v>
      </c>
      <c r="C8" s="2">
        <v>1</v>
      </c>
      <c r="D8" s="2">
        <v>25.6</v>
      </c>
      <c r="E8" s="2">
        <f t="shared" si="0"/>
        <v>4</v>
      </c>
      <c r="F8" s="2">
        <f t="shared" si="1"/>
        <v>2</v>
      </c>
      <c r="G8" s="2">
        <f t="shared" si="2"/>
        <v>1</v>
      </c>
      <c r="H8" s="2">
        <f t="shared" si="3"/>
        <v>51.2</v>
      </c>
      <c r="I8" s="2">
        <f t="shared" si="4"/>
        <v>25.6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1" x14ac:dyDescent="0.4">
      <c r="A9" s="3"/>
      <c r="B9" s="2">
        <v>2</v>
      </c>
      <c r="C9" s="2">
        <v>2</v>
      </c>
      <c r="D9" s="2">
        <v>20.5</v>
      </c>
      <c r="E9" s="2">
        <f t="shared" si="0"/>
        <v>4</v>
      </c>
      <c r="F9" s="2">
        <f t="shared" si="1"/>
        <v>4</v>
      </c>
      <c r="G9" s="2">
        <f t="shared" si="2"/>
        <v>4</v>
      </c>
      <c r="H9" s="2">
        <f t="shared" si="3"/>
        <v>41</v>
      </c>
      <c r="I9" s="2">
        <f t="shared" si="4"/>
        <v>41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21" x14ac:dyDescent="0.4">
      <c r="A10" s="3"/>
      <c r="B10" s="2">
        <v>3</v>
      </c>
      <c r="C10" s="2">
        <v>1</v>
      </c>
      <c r="D10" s="2">
        <v>35.1</v>
      </c>
      <c r="E10" s="2">
        <f t="shared" si="0"/>
        <v>9</v>
      </c>
      <c r="F10" s="2">
        <f t="shared" si="1"/>
        <v>3</v>
      </c>
      <c r="G10" s="2">
        <f t="shared" si="2"/>
        <v>1</v>
      </c>
      <c r="H10" s="2">
        <f t="shared" si="3"/>
        <v>105.30000000000001</v>
      </c>
      <c r="I10" s="2">
        <f t="shared" si="4"/>
        <v>35.1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21" x14ac:dyDescent="0.4">
      <c r="A11" s="3"/>
      <c r="B11" s="2">
        <v>3</v>
      </c>
      <c r="C11" s="2">
        <v>2</v>
      </c>
      <c r="D11" s="2">
        <v>19.7</v>
      </c>
      <c r="E11" s="2">
        <f t="shared" si="0"/>
        <v>9</v>
      </c>
      <c r="F11" s="2">
        <f t="shared" si="1"/>
        <v>6</v>
      </c>
      <c r="G11" s="2">
        <f t="shared" si="2"/>
        <v>4</v>
      </c>
      <c r="H11" s="2">
        <f t="shared" si="3"/>
        <v>59.099999999999994</v>
      </c>
      <c r="I11" s="2">
        <f t="shared" si="4"/>
        <v>39.4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21" x14ac:dyDescent="0.4">
      <c r="A12" s="3"/>
      <c r="B12" s="2">
        <v>4</v>
      </c>
      <c r="C12" s="2">
        <v>1</v>
      </c>
      <c r="D12" s="2">
        <v>45.4</v>
      </c>
      <c r="E12" s="2">
        <f t="shared" si="0"/>
        <v>16</v>
      </c>
      <c r="F12" s="2">
        <f t="shared" si="1"/>
        <v>4</v>
      </c>
      <c r="G12" s="2">
        <f t="shared" si="2"/>
        <v>1</v>
      </c>
      <c r="H12" s="2">
        <f t="shared" si="3"/>
        <v>181.6</v>
      </c>
      <c r="I12" s="2">
        <f t="shared" si="4"/>
        <v>45.4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1" x14ac:dyDescent="0.4">
      <c r="A13" s="3"/>
      <c r="B13" s="2">
        <v>4</v>
      </c>
      <c r="C13" s="2">
        <v>2</v>
      </c>
      <c r="D13" s="2">
        <v>40.200000000000003</v>
      </c>
      <c r="E13" s="2">
        <f t="shared" si="0"/>
        <v>16</v>
      </c>
      <c r="F13" s="2">
        <f t="shared" si="1"/>
        <v>8</v>
      </c>
      <c r="G13" s="2">
        <f t="shared" si="2"/>
        <v>4</v>
      </c>
      <c r="H13" s="2">
        <f t="shared" si="3"/>
        <v>160.80000000000001</v>
      </c>
      <c r="I13" s="2">
        <f t="shared" si="4"/>
        <v>80.400000000000006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1" x14ac:dyDescent="0.4">
      <c r="A14" s="3" t="s">
        <v>5</v>
      </c>
      <c r="B14" s="17">
        <f t="shared" ref="B14:I14" si="5">SUM(B5:B13)</f>
        <v>20</v>
      </c>
      <c r="C14" s="17">
        <f t="shared" si="5"/>
        <v>12</v>
      </c>
      <c r="D14" s="17">
        <f t="shared" si="5"/>
        <v>232.2</v>
      </c>
      <c r="E14" s="13">
        <f t="shared" si="5"/>
        <v>60</v>
      </c>
      <c r="F14" s="13">
        <f t="shared" si="5"/>
        <v>30</v>
      </c>
      <c r="G14" s="13">
        <f t="shared" si="5"/>
        <v>20</v>
      </c>
      <c r="H14" s="13">
        <f t="shared" si="5"/>
        <v>629.60000000000014</v>
      </c>
      <c r="I14" s="13">
        <f t="shared" si="5"/>
        <v>310.20000000000005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21" x14ac:dyDescent="0.4">
      <c r="A15" s="3" t="s">
        <v>55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3">
      <c r="H16" s="1" t="s">
        <v>1</v>
      </c>
    </row>
    <row r="17" spans="1:8" x14ac:dyDescent="0.3">
      <c r="B17" s="18">
        <v>9</v>
      </c>
      <c r="C17" s="1">
        <f>B14</f>
        <v>20</v>
      </c>
      <c r="D17" s="1">
        <f>C14</f>
        <v>12</v>
      </c>
      <c r="H17" s="14">
        <f>D14</f>
        <v>232.2</v>
      </c>
    </row>
    <row r="18" spans="1:8" x14ac:dyDescent="0.3">
      <c r="B18" s="1">
        <f>B14</f>
        <v>20</v>
      </c>
      <c r="C18" s="1">
        <f>E14</f>
        <v>60</v>
      </c>
      <c r="D18" s="1">
        <f>F14</f>
        <v>30</v>
      </c>
      <c r="F18" s="1" t="s">
        <v>41</v>
      </c>
      <c r="G18" s="1">
        <f>MDETERM(B17:D19)</f>
        <v>460</v>
      </c>
      <c r="H18" s="14">
        <f>H14</f>
        <v>629.60000000000014</v>
      </c>
    </row>
    <row r="19" spans="1:8" x14ac:dyDescent="0.3">
      <c r="B19" s="1">
        <f>C14</f>
        <v>12</v>
      </c>
      <c r="C19" s="1">
        <f>F14</f>
        <v>30</v>
      </c>
      <c r="D19" s="1">
        <f>G14</f>
        <v>20</v>
      </c>
      <c r="H19" s="14">
        <f>I14</f>
        <v>310.20000000000005</v>
      </c>
    </row>
    <row r="20" spans="1:8" x14ac:dyDescent="0.3">
      <c r="C20" s="1"/>
      <c r="D20" s="1"/>
    </row>
    <row r="22" spans="1:8" x14ac:dyDescent="0.3">
      <c r="A22" s="1" t="s">
        <v>42</v>
      </c>
      <c r="B22" s="14">
        <v>232.2</v>
      </c>
      <c r="C22" s="1">
        <v>20</v>
      </c>
      <c r="D22" s="1">
        <v>12</v>
      </c>
    </row>
    <row r="23" spans="1:8" x14ac:dyDescent="0.3">
      <c r="B23" s="14">
        <v>629.60000000000014</v>
      </c>
      <c r="C23" s="1">
        <v>60</v>
      </c>
      <c r="D23" s="1">
        <v>30</v>
      </c>
      <c r="F23" s="1" t="s">
        <v>41</v>
      </c>
      <c r="G23" s="1">
        <f>MDETERM(B22:D24)</f>
        <v>7251.9999999999854</v>
      </c>
    </row>
    <row r="24" spans="1:8" x14ac:dyDescent="0.3">
      <c r="B24" s="14">
        <v>310.20000000000005</v>
      </c>
      <c r="C24" s="1">
        <v>30</v>
      </c>
      <c r="D24" s="1">
        <v>20</v>
      </c>
    </row>
    <row r="27" spans="1:8" x14ac:dyDescent="0.3">
      <c r="A27" s="1" t="s">
        <v>43</v>
      </c>
      <c r="B27" s="1">
        <v>9</v>
      </c>
      <c r="C27" s="14">
        <v>232.2</v>
      </c>
      <c r="D27" s="1">
        <v>12</v>
      </c>
    </row>
    <row r="28" spans="1:8" x14ac:dyDescent="0.3">
      <c r="B28" s="1">
        <v>20</v>
      </c>
      <c r="C28" s="14">
        <v>629.60000000000014</v>
      </c>
      <c r="D28" s="1">
        <v>30</v>
      </c>
      <c r="F28" s="1" t="s">
        <v>41</v>
      </c>
      <c r="G28" s="1">
        <f>MDETERM(B27:D29)</f>
        <v>4071.6000000000026</v>
      </c>
    </row>
    <row r="29" spans="1:8" x14ac:dyDescent="0.3">
      <c r="B29" s="1">
        <v>12</v>
      </c>
      <c r="C29" s="14">
        <v>310.20000000000005</v>
      </c>
      <c r="D29" s="1">
        <v>20</v>
      </c>
    </row>
    <row r="30" spans="1:8" x14ac:dyDescent="0.3">
      <c r="B30" s="1"/>
      <c r="C30" s="1"/>
      <c r="D30" s="1"/>
    </row>
    <row r="32" spans="1:8" x14ac:dyDescent="0.3">
      <c r="A32" s="1" t="s">
        <v>44</v>
      </c>
      <c r="B32" s="1">
        <v>9</v>
      </c>
      <c r="C32" s="1">
        <v>20</v>
      </c>
      <c r="D32" s="14">
        <v>232.2</v>
      </c>
    </row>
    <row r="33" spans="2:7" x14ac:dyDescent="0.3">
      <c r="B33" s="1">
        <v>20</v>
      </c>
      <c r="C33" s="1">
        <v>60</v>
      </c>
      <c r="D33" s="14">
        <v>629.60000000000014</v>
      </c>
      <c r="F33" s="1" t="s">
        <v>41</v>
      </c>
      <c r="G33" s="1">
        <f>MDETERM(B32:D34)</f>
        <v>-3323.9999999999936</v>
      </c>
    </row>
    <row r="34" spans="2:7" x14ac:dyDescent="0.3">
      <c r="B34" s="1">
        <v>12</v>
      </c>
      <c r="C34" s="1">
        <v>30</v>
      </c>
      <c r="D34" s="14">
        <v>310.20000000000005</v>
      </c>
    </row>
    <row r="37" spans="2:7" x14ac:dyDescent="0.3">
      <c r="C37" s="15" t="s">
        <v>49</v>
      </c>
      <c r="D37" s="15"/>
      <c r="E37" s="15" t="s">
        <v>54</v>
      </c>
      <c r="F37" s="1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12D0-B6E2-5540-BB6A-F40D0B027889}">
  <dimension ref="A2:J38"/>
  <sheetViews>
    <sheetView topLeftCell="A7" zoomScale="70" zoomScaleNormal="70" workbookViewId="0">
      <selection activeCell="K41" sqref="K41"/>
    </sheetView>
  </sheetViews>
  <sheetFormatPr defaultColWidth="10.8984375" defaultRowHeight="21" x14ac:dyDescent="0.4"/>
  <cols>
    <col min="1" max="6" width="10.8984375" style="2"/>
    <col min="7" max="7" width="11.3984375" style="2" customWidth="1"/>
    <col min="8" max="16384" width="10.8984375" style="2"/>
  </cols>
  <sheetData>
    <row r="2" spans="1:8" x14ac:dyDescent="0.4">
      <c r="B2" s="7" t="s">
        <v>24</v>
      </c>
    </row>
    <row r="4" spans="1:8" x14ac:dyDescent="0.4">
      <c r="B4" s="2" t="s">
        <v>0</v>
      </c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</row>
    <row r="5" spans="1:8" x14ac:dyDescent="0.4">
      <c r="B5" s="2">
        <v>4</v>
      </c>
      <c r="C5" s="2">
        <v>102.56</v>
      </c>
      <c r="D5" s="2">
        <f>B5^2</f>
        <v>16</v>
      </c>
      <c r="E5" s="2">
        <f>B5^3</f>
        <v>64</v>
      </c>
      <c r="F5" s="2">
        <f>B5^4</f>
        <v>256</v>
      </c>
      <c r="G5" s="2">
        <f>B5*C5</f>
        <v>410.24</v>
      </c>
      <c r="H5" s="2">
        <f>D5*C5</f>
        <v>1640.96</v>
      </c>
    </row>
    <row r="6" spans="1:8" x14ac:dyDescent="0.4">
      <c r="B6" s="2">
        <v>4.2</v>
      </c>
      <c r="C6" s="2">
        <v>113.18</v>
      </c>
      <c r="D6" s="2">
        <f t="shared" ref="D6:D14" si="0">B6^2</f>
        <v>17.64</v>
      </c>
      <c r="E6" s="2">
        <f t="shared" ref="E6:E14" si="1">B6^3</f>
        <v>74.088000000000008</v>
      </c>
      <c r="F6" s="2">
        <f t="shared" ref="F6:F14" si="2">B6^4</f>
        <v>311.1696</v>
      </c>
      <c r="G6" s="2">
        <f t="shared" ref="G6:G14" si="3">B6*C6</f>
        <v>475.35600000000005</v>
      </c>
      <c r="H6" s="2">
        <f t="shared" ref="H6:H14" si="4">D6*C6</f>
        <v>1996.4952000000003</v>
      </c>
    </row>
    <row r="7" spans="1:8" x14ac:dyDescent="0.4">
      <c r="B7" s="2">
        <v>4.5</v>
      </c>
      <c r="C7" s="2">
        <v>130.11000000000001</v>
      </c>
      <c r="D7" s="2">
        <f t="shared" si="0"/>
        <v>20.25</v>
      </c>
      <c r="E7" s="2">
        <f t="shared" si="1"/>
        <v>91.125</v>
      </c>
      <c r="F7" s="2">
        <f t="shared" si="2"/>
        <v>410.0625</v>
      </c>
      <c r="G7" s="2">
        <f t="shared" si="3"/>
        <v>585.49500000000012</v>
      </c>
      <c r="H7" s="2">
        <f t="shared" si="4"/>
        <v>2634.7275000000004</v>
      </c>
    </row>
    <row r="8" spans="1:8" x14ac:dyDescent="0.4">
      <c r="B8" s="2">
        <v>4.7</v>
      </c>
      <c r="C8" s="2">
        <v>142.05000000000001</v>
      </c>
      <c r="D8" s="2">
        <f t="shared" si="0"/>
        <v>22.090000000000003</v>
      </c>
      <c r="E8" s="2">
        <f t="shared" si="1"/>
        <v>103.82300000000002</v>
      </c>
      <c r="F8" s="2">
        <f t="shared" si="2"/>
        <v>487.96810000000016</v>
      </c>
      <c r="G8" s="2">
        <f t="shared" si="3"/>
        <v>667.6350000000001</v>
      </c>
      <c r="H8" s="2">
        <f t="shared" si="4"/>
        <v>3137.8845000000006</v>
      </c>
    </row>
    <row r="9" spans="1:8" x14ac:dyDescent="0.4">
      <c r="B9" s="2">
        <v>5.0999999999999996</v>
      </c>
      <c r="C9" s="2">
        <v>167.53</v>
      </c>
      <c r="D9" s="2">
        <f t="shared" si="0"/>
        <v>26.009999999999998</v>
      </c>
      <c r="E9" s="2">
        <f t="shared" si="1"/>
        <v>132.65099999999998</v>
      </c>
      <c r="F9" s="2">
        <f t="shared" si="2"/>
        <v>676.52009999999984</v>
      </c>
      <c r="G9" s="2">
        <f t="shared" si="3"/>
        <v>854.40299999999991</v>
      </c>
      <c r="H9" s="2">
        <f t="shared" si="4"/>
        <v>4357.4552999999996</v>
      </c>
    </row>
    <row r="10" spans="1:8" x14ac:dyDescent="0.4">
      <c r="B10" s="2">
        <v>5.5</v>
      </c>
      <c r="C10" s="2">
        <v>195.14</v>
      </c>
      <c r="D10" s="2">
        <f t="shared" si="0"/>
        <v>30.25</v>
      </c>
      <c r="E10" s="2">
        <f t="shared" si="1"/>
        <v>166.375</v>
      </c>
      <c r="F10" s="2">
        <f t="shared" si="2"/>
        <v>915.0625</v>
      </c>
      <c r="G10" s="2">
        <f t="shared" si="3"/>
        <v>1073.27</v>
      </c>
      <c r="H10" s="2">
        <f t="shared" si="4"/>
        <v>5902.9849999999997</v>
      </c>
    </row>
    <row r="11" spans="1:8" x14ac:dyDescent="0.4">
      <c r="B11" s="2">
        <v>5.9</v>
      </c>
      <c r="C11" s="2">
        <v>224.87</v>
      </c>
      <c r="D11" s="2">
        <f t="shared" si="0"/>
        <v>34.81</v>
      </c>
      <c r="E11" s="2">
        <f t="shared" si="1"/>
        <v>205.37900000000002</v>
      </c>
      <c r="F11" s="2">
        <f t="shared" si="2"/>
        <v>1211.7361000000001</v>
      </c>
      <c r="G11" s="2">
        <f t="shared" si="3"/>
        <v>1326.7330000000002</v>
      </c>
      <c r="H11" s="2">
        <f t="shared" si="4"/>
        <v>7827.7247000000007</v>
      </c>
    </row>
    <row r="12" spans="1:8" x14ac:dyDescent="0.4">
      <c r="B12" s="2">
        <v>6.3</v>
      </c>
      <c r="C12" s="2">
        <v>256.73</v>
      </c>
      <c r="D12" s="2">
        <f t="shared" si="0"/>
        <v>39.69</v>
      </c>
      <c r="E12" s="2">
        <f t="shared" si="1"/>
        <v>250.04699999999997</v>
      </c>
      <c r="F12" s="2">
        <f t="shared" si="2"/>
        <v>1575.2960999999998</v>
      </c>
      <c r="G12" s="2">
        <f t="shared" si="3"/>
        <v>1617.3990000000001</v>
      </c>
      <c r="H12" s="2">
        <f t="shared" si="4"/>
        <v>10189.6137</v>
      </c>
    </row>
    <row r="13" spans="1:8" x14ac:dyDescent="0.4">
      <c r="B13" s="2">
        <v>6.8</v>
      </c>
      <c r="C13" s="2">
        <v>299.5</v>
      </c>
      <c r="D13" s="2">
        <f t="shared" si="0"/>
        <v>46.239999999999995</v>
      </c>
      <c r="E13" s="2">
        <f t="shared" si="1"/>
        <v>314.43199999999996</v>
      </c>
      <c r="F13" s="2">
        <f t="shared" si="2"/>
        <v>2138.1375999999996</v>
      </c>
      <c r="G13" s="2">
        <f t="shared" si="3"/>
        <v>2036.6</v>
      </c>
      <c r="H13" s="2">
        <f t="shared" si="4"/>
        <v>13848.88</v>
      </c>
    </row>
    <row r="14" spans="1:8" x14ac:dyDescent="0.4">
      <c r="B14" s="2">
        <v>7.1</v>
      </c>
      <c r="C14" s="2">
        <v>326.72000000000003</v>
      </c>
      <c r="D14" s="2">
        <f t="shared" si="0"/>
        <v>50.41</v>
      </c>
      <c r="E14" s="2">
        <f t="shared" si="1"/>
        <v>357.91099999999994</v>
      </c>
      <c r="F14" s="2">
        <f t="shared" si="2"/>
        <v>2541.1680999999999</v>
      </c>
      <c r="G14" s="2">
        <f t="shared" si="3"/>
        <v>2319.712</v>
      </c>
      <c r="H14" s="2">
        <f t="shared" si="4"/>
        <v>16469.9552</v>
      </c>
    </row>
    <row r="15" spans="1:8" x14ac:dyDescent="0.4">
      <c r="A15" s="2" t="s">
        <v>51</v>
      </c>
    </row>
    <row r="16" spans="1:8" x14ac:dyDescent="0.4">
      <c r="A16" s="2" t="s">
        <v>5</v>
      </c>
      <c r="B16" s="13">
        <f>SUM(B5:B15)</f>
        <v>54.099999999999994</v>
      </c>
      <c r="C16" s="13">
        <f>SUM(C5:C15)</f>
        <v>1958.39</v>
      </c>
      <c r="D16" s="13">
        <f>SUM(D5:D14)</f>
        <v>303.39</v>
      </c>
      <c r="E16" s="13">
        <f>SUM(E5:E14)</f>
        <v>1759.8310000000001</v>
      </c>
      <c r="F16" s="13">
        <f>SUM(F5:F14)</f>
        <v>10523.120699999999</v>
      </c>
      <c r="G16" s="13">
        <f>SUM(G5:G14)</f>
        <v>11366.842999999999</v>
      </c>
      <c r="H16" s="13">
        <f>SUM(H5:H14)</f>
        <v>68006.681100000002</v>
      </c>
    </row>
    <row r="18" spans="1:10" x14ac:dyDescent="0.4">
      <c r="J18" s="2" t="s">
        <v>4</v>
      </c>
    </row>
    <row r="19" spans="1:10" x14ac:dyDescent="0.4">
      <c r="B19" s="2">
        <v>10</v>
      </c>
      <c r="C19" s="2">
        <f>B16</f>
        <v>54.099999999999994</v>
      </c>
      <c r="D19" s="2">
        <f>D16</f>
        <v>303.39</v>
      </c>
      <c r="G19" s="2" t="s">
        <v>48</v>
      </c>
      <c r="J19" s="10">
        <f>C16</f>
        <v>1958.39</v>
      </c>
    </row>
    <row r="20" spans="1:10" x14ac:dyDescent="0.4">
      <c r="B20" s="2">
        <f>B16</f>
        <v>54.099999999999994</v>
      </c>
      <c r="C20" s="2">
        <f>D16</f>
        <v>303.39</v>
      </c>
      <c r="D20" s="2">
        <f>E16</f>
        <v>1759.8310000000001</v>
      </c>
      <c r="F20" s="2" t="s">
        <v>41</v>
      </c>
      <c r="G20" s="2">
        <f>MDETERM(B19:D21)</f>
        <v>804.41307199947596</v>
      </c>
      <c r="J20" s="10">
        <f>G16</f>
        <v>11366.842999999999</v>
      </c>
    </row>
    <row r="21" spans="1:10" x14ac:dyDescent="0.4">
      <c r="B21" s="2">
        <f>D16</f>
        <v>303.39</v>
      </c>
      <c r="C21" s="2">
        <f>E16</f>
        <v>1759.8310000000001</v>
      </c>
      <c r="D21" s="2">
        <f>F16</f>
        <v>10523.120699999999</v>
      </c>
      <c r="J21" s="10">
        <f>H16</f>
        <v>68006.681100000002</v>
      </c>
    </row>
    <row r="23" spans="1:10" x14ac:dyDescent="0.4">
      <c r="A23" s="2" t="s">
        <v>42</v>
      </c>
    </row>
    <row r="24" spans="1:10" x14ac:dyDescent="0.4">
      <c r="B24" s="10">
        <v>1958.39</v>
      </c>
      <c r="C24" s="2">
        <v>54.099999999999994</v>
      </c>
      <c r="D24" s="2">
        <v>303.39</v>
      </c>
    </row>
    <row r="25" spans="1:10" x14ac:dyDescent="0.4">
      <c r="B25" s="10">
        <v>11366.842999999999</v>
      </c>
      <c r="C25" s="2">
        <v>303.39</v>
      </c>
      <c r="D25" s="2">
        <v>1759.8310000000001</v>
      </c>
      <c r="F25" s="2" t="s">
        <v>41</v>
      </c>
      <c r="G25" s="2">
        <f>MDETERM(B24:D26)</f>
        <v>993.90091272605707</v>
      </c>
      <c r="I25" s="2" t="s">
        <v>26</v>
      </c>
      <c r="J25" s="2">
        <f>G25/$G$20</f>
        <v>1.2355603698179392</v>
      </c>
    </row>
    <row r="26" spans="1:10" x14ac:dyDescent="0.4">
      <c r="B26" s="10">
        <v>68006.681100000002</v>
      </c>
      <c r="C26" s="2">
        <v>1759.8310000000001</v>
      </c>
      <c r="D26" s="2">
        <v>10523.120699999999</v>
      </c>
    </row>
    <row r="28" spans="1:10" x14ac:dyDescent="0.4">
      <c r="A28" s="2" t="s">
        <v>43</v>
      </c>
    </row>
    <row r="29" spans="1:10" x14ac:dyDescent="0.4">
      <c r="B29" s="2">
        <v>10</v>
      </c>
      <c r="C29" s="10">
        <v>1958.39</v>
      </c>
      <c r="D29" s="2">
        <v>303.39</v>
      </c>
    </row>
    <row r="30" spans="1:10" x14ac:dyDescent="0.4">
      <c r="B30" s="2">
        <v>54.099999999999994</v>
      </c>
      <c r="C30" s="10">
        <v>11366.842999999999</v>
      </c>
      <c r="D30" s="2">
        <v>1759.8310000000001</v>
      </c>
      <c r="F30" s="2" t="s">
        <v>41</v>
      </c>
      <c r="G30" s="2">
        <f>MDETERM(B29:D31)</f>
        <v>-919.86514561146441</v>
      </c>
      <c r="I30" s="2" t="s">
        <v>27</v>
      </c>
      <c r="J30" s="2">
        <f>G30/$G$20</f>
        <v>-1.143523368317495</v>
      </c>
    </row>
    <row r="31" spans="1:10" x14ac:dyDescent="0.4">
      <c r="B31" s="2">
        <v>303.39</v>
      </c>
      <c r="C31" s="10">
        <v>68006.681100000002</v>
      </c>
      <c r="D31" s="2">
        <v>10523.120699999999</v>
      </c>
    </row>
    <row r="33" spans="1:10" x14ac:dyDescent="0.4">
      <c r="A33" s="2" t="s">
        <v>44</v>
      </c>
    </row>
    <row r="34" spans="1:10" x14ac:dyDescent="0.4">
      <c r="B34" s="2">
        <v>10</v>
      </c>
      <c r="C34" s="2">
        <v>54.099999999999994</v>
      </c>
      <c r="D34" s="10">
        <v>1958.39</v>
      </c>
    </row>
    <row r="35" spans="1:10" x14ac:dyDescent="0.4">
      <c r="B35" s="2">
        <v>54.099999999999994</v>
      </c>
      <c r="C35" s="2">
        <v>303.39</v>
      </c>
      <c r="D35" s="10">
        <v>11366.842999999999</v>
      </c>
      <c r="F35" s="2" t="s">
        <v>41</v>
      </c>
      <c r="G35" s="2">
        <f>MDETERM(B34:D36)</f>
        <v>5323.775375997674</v>
      </c>
      <c r="I35" s="2" t="s">
        <v>52</v>
      </c>
      <c r="J35" s="2">
        <f>G35/$G$20</f>
        <v>6.6182109183839097</v>
      </c>
    </row>
    <row r="36" spans="1:10" x14ac:dyDescent="0.4">
      <c r="B36" s="2">
        <v>303.39</v>
      </c>
      <c r="C36" s="2">
        <v>1759.8310000000001</v>
      </c>
      <c r="D36" s="10">
        <v>68006.681100000002</v>
      </c>
    </row>
    <row r="38" spans="1:10" x14ac:dyDescent="0.4">
      <c r="D38" s="12" t="s">
        <v>49</v>
      </c>
      <c r="E38" s="12"/>
      <c r="F38" s="12"/>
      <c r="G38" s="12" t="s">
        <v>53</v>
      </c>
      <c r="H38" s="12"/>
      <c r="I38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7868-0F0D-0F46-8A9D-707D08E0851E}">
  <dimension ref="A2:G23"/>
  <sheetViews>
    <sheetView tabSelected="1" zoomScale="70" zoomScaleNormal="70" workbookViewId="0">
      <selection activeCell="D22" sqref="D22"/>
    </sheetView>
  </sheetViews>
  <sheetFormatPr defaultColWidth="10.8984375" defaultRowHeight="21" x14ac:dyDescent="0.4"/>
  <cols>
    <col min="1" max="6" width="10.8984375" style="2"/>
    <col min="7" max="7" width="13.59765625" style="2" customWidth="1"/>
    <col min="8" max="16384" width="10.8984375" style="2"/>
  </cols>
  <sheetData>
    <row r="2" spans="1:7" x14ac:dyDescent="0.4">
      <c r="B2" s="7" t="s">
        <v>23</v>
      </c>
    </row>
    <row r="4" spans="1:7" x14ac:dyDescent="0.4">
      <c r="B4" s="2" t="s">
        <v>0</v>
      </c>
      <c r="C4" s="2" t="s">
        <v>1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4">
      <c r="B5" s="2">
        <v>4</v>
      </c>
      <c r="C5" s="2">
        <v>102.56</v>
      </c>
      <c r="D5" s="2">
        <f>LOG(B5)</f>
        <v>0.6020599913279624</v>
      </c>
      <c r="E5" s="2">
        <f>LOG(C5)</f>
        <v>2.0109780121747423</v>
      </c>
      <c r="F5" s="2">
        <f>D5^2</f>
        <v>0.36247623315782618</v>
      </c>
      <c r="G5" s="2">
        <f>D5*E5</f>
        <v>1.2107294045706485</v>
      </c>
    </row>
    <row r="6" spans="1:7" x14ac:dyDescent="0.4">
      <c r="B6" s="2">
        <v>4.2</v>
      </c>
      <c r="C6" s="2">
        <v>113.18</v>
      </c>
      <c r="D6" s="2">
        <f t="shared" ref="D6:D14" si="0">LOG(B6)</f>
        <v>0.62324929039790045</v>
      </c>
      <c r="E6" s="2">
        <f t="shared" ref="E6:E14" si="1">LOG(C6)</f>
        <v>2.0537696895993092</v>
      </c>
      <c r="F6" s="2">
        <f t="shared" ref="F6:F14" si="2">D6^2</f>
        <v>0.38843967798148643</v>
      </c>
      <c r="G6" s="2">
        <f t="shared" ref="G6:G14" si="3">D6*E6</f>
        <v>1.2800105016834857</v>
      </c>
    </row>
    <row r="7" spans="1:7" x14ac:dyDescent="0.4">
      <c r="B7" s="2">
        <v>4.5</v>
      </c>
      <c r="C7" s="2">
        <v>130.11000000000001</v>
      </c>
      <c r="D7" s="2">
        <f t="shared" si="0"/>
        <v>0.65321251377534373</v>
      </c>
      <c r="E7" s="2">
        <f t="shared" si="1"/>
        <v>2.1143106768684246</v>
      </c>
      <c r="F7" s="2">
        <f t="shared" si="2"/>
        <v>0.42668658815270361</v>
      </c>
      <c r="G7" s="2">
        <f t="shared" si="3"/>
        <v>1.3810941921392721</v>
      </c>
    </row>
    <row r="8" spans="1:7" x14ac:dyDescent="0.4">
      <c r="B8" s="2">
        <v>4.7</v>
      </c>
      <c r="C8" s="2">
        <v>142.05000000000001</v>
      </c>
      <c r="D8" s="2">
        <f t="shared" si="0"/>
        <v>0.67209785793571752</v>
      </c>
      <c r="E8" s="2">
        <f t="shared" si="1"/>
        <v>2.1524412380589548</v>
      </c>
      <c r="F8" s="2">
        <f t="shared" si="2"/>
        <v>0.45171553064177994</v>
      </c>
      <c r="G8" s="2">
        <f t="shared" si="3"/>
        <v>1.4466511454319273</v>
      </c>
    </row>
    <row r="9" spans="1:7" x14ac:dyDescent="0.4">
      <c r="B9" s="2">
        <v>5.0999999999999996</v>
      </c>
      <c r="C9" s="2">
        <v>167.53</v>
      </c>
      <c r="D9" s="2">
        <f t="shared" si="0"/>
        <v>0.70757017609793638</v>
      </c>
      <c r="E9" s="2">
        <f t="shared" si="1"/>
        <v>2.2240925884942677</v>
      </c>
      <c r="F9" s="2">
        <f t="shared" si="2"/>
        <v>0.50065555410326468</v>
      </c>
      <c r="G9" s="2">
        <f t="shared" si="3"/>
        <v>1.5737015844990041</v>
      </c>
    </row>
    <row r="10" spans="1:7" x14ac:dyDescent="0.4">
      <c r="B10" s="2">
        <v>5.5</v>
      </c>
      <c r="C10" s="2">
        <v>195.14</v>
      </c>
      <c r="D10" s="2">
        <f t="shared" si="0"/>
        <v>0.74036268949424389</v>
      </c>
      <c r="E10" s="2">
        <f t="shared" si="1"/>
        <v>2.2903463006539324</v>
      </c>
      <c r="F10" s="2">
        <f t="shared" si="2"/>
        <v>0.54813691199515013</v>
      </c>
      <c r="G10" s="2">
        <f t="shared" si="3"/>
        <v>1.6956869470253375</v>
      </c>
    </row>
    <row r="11" spans="1:7" x14ac:dyDescent="0.4">
      <c r="B11" s="2">
        <v>5.9</v>
      </c>
      <c r="C11" s="2">
        <v>224.87</v>
      </c>
      <c r="D11" s="2">
        <f t="shared" si="0"/>
        <v>0.77085201164214423</v>
      </c>
      <c r="E11" s="2">
        <f t="shared" si="1"/>
        <v>2.3519315198931263</v>
      </c>
      <c r="F11" s="2">
        <f t="shared" si="2"/>
        <v>0.59421282385274043</v>
      </c>
      <c r="G11" s="2">
        <f t="shared" si="3"/>
        <v>1.8129911433541821</v>
      </c>
    </row>
    <row r="12" spans="1:7" x14ac:dyDescent="0.4">
      <c r="B12" s="2">
        <v>6.3</v>
      </c>
      <c r="C12" s="2">
        <v>256.73</v>
      </c>
      <c r="D12" s="2">
        <f t="shared" si="0"/>
        <v>0.79934054945358168</v>
      </c>
      <c r="E12" s="2">
        <f t="shared" si="1"/>
        <v>2.4094766208069709</v>
      </c>
      <c r="F12" s="2">
        <f t="shared" si="2"/>
        <v>0.63894531400075383</v>
      </c>
      <c r="G12" s="2">
        <f t="shared" si="3"/>
        <v>1.9259923659714033</v>
      </c>
    </row>
    <row r="13" spans="1:7" x14ac:dyDescent="0.4">
      <c r="B13" s="2">
        <v>6.8</v>
      </c>
      <c r="C13" s="2">
        <v>299.5</v>
      </c>
      <c r="D13" s="2">
        <f t="shared" si="0"/>
        <v>0.83250891270623628</v>
      </c>
      <c r="E13" s="2">
        <f t="shared" si="1"/>
        <v>2.4763968267253302</v>
      </c>
      <c r="F13" s="2">
        <f t="shared" si="2"/>
        <v>0.69307108973531972</v>
      </c>
      <c r="G13" s="2">
        <f t="shared" si="3"/>
        <v>2.0616224296462784</v>
      </c>
    </row>
    <row r="14" spans="1:7" x14ac:dyDescent="0.4">
      <c r="B14" s="2">
        <v>7.1</v>
      </c>
      <c r="C14" s="2">
        <v>326.72000000000003</v>
      </c>
      <c r="D14" s="2">
        <f t="shared" si="0"/>
        <v>0.85125834871907524</v>
      </c>
      <c r="E14" s="2">
        <f t="shared" si="1"/>
        <v>2.5141757204068163</v>
      </c>
      <c r="F14" s="2">
        <f t="shared" si="2"/>
        <v>0.72464077626392676</v>
      </c>
      <c r="G14" s="2">
        <f t="shared" si="3"/>
        <v>2.1402130721430979</v>
      </c>
    </row>
    <row r="15" spans="1:7" x14ac:dyDescent="0.4">
      <c r="A15" s="2" t="s">
        <v>39</v>
      </c>
    </row>
    <row r="16" spans="1:7" x14ac:dyDescent="0.4">
      <c r="A16" s="2" t="s">
        <v>5</v>
      </c>
      <c r="D16" s="4">
        <f>SUM(D5:D15)</f>
        <v>7.2525123415501431</v>
      </c>
      <c r="E16" s="4">
        <f>SUM(E5:E15)</f>
        <v>22.597919193681875</v>
      </c>
      <c r="F16" s="4">
        <f>SUM(F5:F14)</f>
        <v>5.3289804998849517</v>
      </c>
      <c r="G16" s="4">
        <f>SUM(G5:G14)</f>
        <v>16.528692786464635</v>
      </c>
    </row>
    <row r="19" spans="3:4" x14ac:dyDescent="0.4">
      <c r="C19" s="2" t="s">
        <v>26</v>
      </c>
      <c r="D19" s="2">
        <f>(E16*F16-G16*D16)/(10*F16-D16^2)</f>
        <v>0.79511703891429586</v>
      </c>
    </row>
    <row r="20" spans="3:4" x14ac:dyDescent="0.4">
      <c r="C20" s="2" t="s">
        <v>27</v>
      </c>
      <c r="D20" s="2">
        <f>(10*G16-D16*E16)/(10*F16-D16^2)</f>
        <v>2.0195413830082645</v>
      </c>
    </row>
    <row r="22" spans="3:4" x14ac:dyDescent="0.4">
      <c r="C22" s="2" t="s">
        <v>38</v>
      </c>
      <c r="D22" s="2">
        <f>10^D19</f>
        <v>6.2390294971943518</v>
      </c>
    </row>
    <row r="23" spans="3:4" x14ac:dyDescent="0.4">
      <c r="C23" s="2" t="s">
        <v>37</v>
      </c>
      <c r="D23" s="2">
        <f>D20</f>
        <v>2.0195413830082645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FDF7-CA1A-344B-AE3E-6097500005F3}">
  <dimension ref="A2:I15"/>
  <sheetViews>
    <sheetView zoomScale="70" zoomScaleNormal="70" workbookViewId="0">
      <selection activeCell="L11" sqref="L11"/>
    </sheetView>
  </sheetViews>
  <sheetFormatPr defaultColWidth="10.8984375" defaultRowHeight="21" x14ac:dyDescent="0.4"/>
  <cols>
    <col min="1" max="16384" width="10.8984375" style="2"/>
  </cols>
  <sheetData>
    <row r="2" spans="1:9" x14ac:dyDescent="0.4">
      <c r="B2" s="7" t="s">
        <v>22</v>
      </c>
    </row>
    <row r="4" spans="1:9" x14ac:dyDescent="0.4">
      <c r="B4" s="2" t="s">
        <v>0</v>
      </c>
      <c r="C4" s="2" t="s">
        <v>1</v>
      </c>
      <c r="D4" s="2" t="s">
        <v>2</v>
      </c>
      <c r="E4" s="2" t="s">
        <v>3</v>
      </c>
    </row>
    <row r="5" spans="1:9" x14ac:dyDescent="0.4">
      <c r="B5" s="6">
        <v>0</v>
      </c>
      <c r="C5" s="2">
        <v>1</v>
      </c>
      <c r="D5" s="6">
        <f>B5^2</f>
        <v>0</v>
      </c>
      <c r="E5" s="2">
        <f>B5*C5</f>
        <v>0</v>
      </c>
    </row>
    <row r="6" spans="1:9" x14ac:dyDescent="0.4">
      <c r="B6" s="6">
        <v>0.25</v>
      </c>
      <c r="C6" s="2">
        <v>1.284</v>
      </c>
      <c r="D6" s="6">
        <f t="shared" ref="D6:D9" si="0">B6^2</f>
        <v>6.25E-2</v>
      </c>
      <c r="E6" s="2">
        <f t="shared" ref="E6:E9" si="1">B6*C6</f>
        <v>0.32100000000000001</v>
      </c>
    </row>
    <row r="7" spans="1:9" x14ac:dyDescent="0.4">
      <c r="B7" s="6">
        <v>0.5</v>
      </c>
      <c r="C7" s="2">
        <v>1.6487000000000001</v>
      </c>
      <c r="D7" s="6">
        <f t="shared" si="0"/>
        <v>0.25</v>
      </c>
      <c r="E7" s="2">
        <f t="shared" si="1"/>
        <v>0.82435000000000003</v>
      </c>
    </row>
    <row r="8" spans="1:9" x14ac:dyDescent="0.4">
      <c r="B8" s="6">
        <v>0.75</v>
      </c>
      <c r="C8" s="2">
        <v>2.117</v>
      </c>
      <c r="D8" s="6">
        <f t="shared" si="0"/>
        <v>0.5625</v>
      </c>
      <c r="E8" s="2">
        <f t="shared" si="1"/>
        <v>1.58775</v>
      </c>
    </row>
    <row r="9" spans="1:9" x14ac:dyDescent="0.4">
      <c r="B9" s="6">
        <v>1</v>
      </c>
      <c r="C9" s="2">
        <v>2.7183000000000002</v>
      </c>
      <c r="D9" s="6">
        <f t="shared" si="0"/>
        <v>1</v>
      </c>
      <c r="E9" s="2">
        <f t="shared" si="1"/>
        <v>2.7183000000000002</v>
      </c>
    </row>
    <row r="11" spans="1:9" x14ac:dyDescent="0.4">
      <c r="A11" s="2" t="s">
        <v>30</v>
      </c>
      <c r="I11" s="2" t="s">
        <v>31</v>
      </c>
    </row>
    <row r="12" spans="1:9" x14ac:dyDescent="0.4">
      <c r="A12" s="2" t="s">
        <v>5</v>
      </c>
      <c r="B12" s="8">
        <f>SUM(B5:B11)</f>
        <v>2.5</v>
      </c>
      <c r="C12" s="9">
        <f>SUM(C5:C11)</f>
        <v>8.7680000000000007</v>
      </c>
      <c r="D12" s="8">
        <f>SUM(D5:D9)</f>
        <v>1.875</v>
      </c>
      <c r="E12" s="9">
        <f>SUM(E5:E11)</f>
        <v>5.4514000000000005</v>
      </c>
    </row>
    <row r="14" spans="1:9" x14ac:dyDescent="0.4">
      <c r="B14" s="2" t="s">
        <v>26</v>
      </c>
      <c r="C14" s="2">
        <f>(C12*D12-E12*B12)/(5*D12-B12^2)</f>
        <v>0.89968000000000015</v>
      </c>
    </row>
    <row r="15" spans="1:9" x14ac:dyDescent="0.4">
      <c r="B15" s="2" t="s">
        <v>27</v>
      </c>
      <c r="C15" s="2">
        <f>(5*E12-B12*C12)/(5*D12-B12^2)</f>
        <v>1.70784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linear</vt:lpstr>
      <vt:lpstr>logarithm</vt:lpstr>
      <vt:lpstr>polynomial</vt:lpstr>
      <vt:lpstr>two_var</vt:lpstr>
      <vt:lpstr>work1</vt:lpstr>
      <vt:lpstr>work2</vt:lpstr>
      <vt:lpstr>work3</vt:lpstr>
      <vt:lpstr>work4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WarCom-PT</cp:lastModifiedBy>
  <dcterms:created xsi:type="dcterms:W3CDTF">2023-02-16T13:59:04Z</dcterms:created>
  <dcterms:modified xsi:type="dcterms:W3CDTF">2023-02-22T12:49:45Z</dcterms:modified>
</cp:coreProperties>
</file>