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Ubuntu\Tec\ITC\Competencias\Spark\"/>
    </mc:Choice>
  </mc:AlternateContent>
  <xr:revisionPtr revIDLastSave="0" documentId="13_ncr:1_{9DA31558-8F3A-4B37-AC0F-5229336B76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07" i="1" l="1"/>
  <c r="X107" i="1"/>
  <c r="Y106" i="1"/>
  <c r="X106" i="1"/>
  <c r="Y105" i="1"/>
  <c r="X105" i="1"/>
  <c r="Y104" i="1"/>
  <c r="X104" i="1"/>
  <c r="Y96" i="1"/>
  <c r="Y95" i="1"/>
  <c r="X95" i="1"/>
  <c r="Y94" i="1"/>
  <c r="X94" i="1"/>
  <c r="Y93" i="1"/>
  <c r="X93" i="1"/>
  <c r="Y92" i="1"/>
  <c r="X92" i="1"/>
  <c r="Y91" i="1"/>
  <c r="X91" i="1"/>
  <c r="X89" i="1"/>
  <c r="Y83" i="1"/>
  <c r="X83" i="1"/>
  <c r="Y82" i="1"/>
  <c r="X82" i="1"/>
  <c r="Y81" i="1"/>
  <c r="X81" i="1"/>
  <c r="Y79" i="1"/>
  <c r="X79" i="1"/>
  <c r="Y78" i="1"/>
  <c r="X78" i="1"/>
  <c r="X71" i="1"/>
  <c r="Y70" i="1"/>
  <c r="X70" i="1"/>
  <c r="Y69" i="1"/>
  <c r="X69" i="1"/>
  <c r="Y59" i="1"/>
  <c r="X59" i="1"/>
  <c r="Y58" i="1"/>
  <c r="X58" i="1"/>
  <c r="Y57" i="1"/>
  <c r="X57" i="1"/>
  <c r="Y56" i="1"/>
  <c r="X56" i="1"/>
  <c r="Y47" i="1"/>
  <c r="X47" i="1"/>
  <c r="Y46" i="1"/>
  <c r="X46" i="1"/>
  <c r="Y45" i="1"/>
  <c r="X45" i="1"/>
  <c r="Y44" i="1"/>
  <c r="X44" i="1"/>
  <c r="Y43" i="1"/>
  <c r="X43" i="1"/>
  <c r="Y35" i="1"/>
  <c r="X35" i="1"/>
  <c r="Y34" i="1"/>
  <c r="X34" i="1"/>
  <c r="Y33" i="1"/>
  <c r="X33" i="1"/>
  <c r="Y31" i="1"/>
  <c r="X31" i="1"/>
  <c r="Y30" i="1"/>
  <c r="X30" i="1"/>
  <c r="Y23" i="1"/>
  <c r="X23" i="1"/>
  <c r="Y22" i="1"/>
  <c r="X22" i="1"/>
  <c r="Y21" i="1"/>
  <c r="X21" i="1"/>
  <c r="Y20" i="1"/>
  <c r="X20" i="1"/>
  <c r="Y10" i="1"/>
  <c r="X10" i="1"/>
  <c r="Y9" i="1"/>
  <c r="X9" i="1"/>
  <c r="Y8" i="1"/>
  <c r="X8" i="1"/>
</calcChain>
</file>

<file path=xl/sharedStrings.xml><?xml version="1.0" encoding="utf-8"?>
<sst xmlns="http://schemas.openxmlformats.org/spreadsheetml/2006/main" count="901" uniqueCount="37">
  <si>
    <t>Fecha</t>
  </si>
  <si>
    <t>T_Media_General</t>
  </si>
  <si>
    <t>T_Media_Cerro_Prieto</t>
  </si>
  <si>
    <t>T_Media_El_Cuchillo</t>
  </si>
  <si>
    <t>T_Media_La_Boca</t>
  </si>
  <si>
    <t>T.Max_General</t>
  </si>
  <si>
    <t>T_Max_Cerro_Prieto</t>
  </si>
  <si>
    <t>T_Max_El_Cuchillo</t>
  </si>
  <si>
    <t>T_Max_La_Boca</t>
  </si>
  <si>
    <t>T.Min_General</t>
  </si>
  <si>
    <t>T_Min_Cerro_Prieto</t>
  </si>
  <si>
    <t>T_Min_El_Cuchillo</t>
  </si>
  <si>
    <t>T_Min_La_Boca</t>
  </si>
  <si>
    <t>V_Media_Viento</t>
  </si>
  <si>
    <t>Rachas_Max</t>
  </si>
  <si>
    <t>Presion_Media</t>
  </si>
  <si>
    <t>Precip_General</t>
  </si>
  <si>
    <t>Precip_Cerro_Prieto</t>
  </si>
  <si>
    <t>Precip_El_Cuchillo</t>
  </si>
  <si>
    <t>Precip_La_Boca</t>
  </si>
  <si>
    <t>Evap_Cerro_Prieto</t>
  </si>
  <si>
    <t>Evap_El_Cuchillo</t>
  </si>
  <si>
    <t>Ciclon_Is</t>
  </si>
  <si>
    <t>Ciclon_VS</t>
  </si>
  <si>
    <t>Ciclon_R</t>
  </si>
  <si>
    <t>Niveles_P</t>
  </si>
  <si>
    <t>Niveles_NP</t>
  </si>
  <si>
    <t>Poblacion</t>
  </si>
  <si>
    <t>PIB</t>
  </si>
  <si>
    <t>NaN</t>
  </si>
  <si>
    <t>0.6 1</t>
  </si>
  <si>
    <t>18.85</t>
  </si>
  <si>
    <t xml:space="preserve">33,898,176
</t>
  </si>
  <si>
    <t>Nan</t>
  </si>
  <si>
    <t>Consumo_clientes_industriales_fact</t>
  </si>
  <si>
    <t>Consumo_Clientes_industriales_AMM</t>
  </si>
  <si>
    <t>Consumo_Clientes_industriales_MNM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</si>
</sst>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.m"/>
  </numFmts>
  <fonts count="7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3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Font="1" applyAlignment="1"/>
    <xf numFmtId="2" fontId="0" fillId="0" borderId="0" xfId="0" applyNumberFormat="1" applyFont="1" applyAlignment="1"/>
    <xf numFmtId="2" fontId="0" fillId="0" borderId="0" xfId="0" applyNumberFormat="1" applyFont="1"/>
    <xf numFmtId="0" fontId="3" fillId="4" borderId="0" xfId="0" applyFont="1" applyFill="1" applyAlignment="1"/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3" fillId="5" borderId="0" xfId="0" applyFont="1" applyFill="1" applyAlignment="1"/>
    <xf numFmtId="0" fontId="4" fillId="4" borderId="0" xfId="0" applyFont="1" applyFill="1" applyAlignment="1"/>
    <xf numFmtId="2" fontId="3" fillId="4" borderId="0" xfId="0" applyNumberFormat="1" applyFont="1" applyFill="1" applyAlignment="1"/>
    <xf numFmtId="2" fontId="3" fillId="0" borderId="0" xfId="0" applyNumberFormat="1" applyFont="1" applyAlignment="1"/>
    <xf numFmtId="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2" fontId="3" fillId="0" borderId="0" xfId="0" applyNumberFormat="1" applyFont="1"/>
    <xf numFmtId="3" fontId="4" fillId="0" borderId="0" xfId="0" applyNumberFormat="1" applyFont="1" applyAlignment="1"/>
    <xf numFmtId="2" fontId="4" fillId="0" borderId="0" xfId="0" applyNumberFormat="1" applyFont="1"/>
    <xf numFmtId="2" fontId="5" fillId="0" borderId="0" xfId="0" applyNumberFormat="1" applyFont="1" applyAlignment="1"/>
    <xf numFmtId="3" fontId="5" fillId="0" borderId="0" xfId="0" applyNumberFormat="1" applyFont="1" applyAlignment="1"/>
    <xf numFmtId="3" fontId="3" fillId="3" borderId="1" xfId="0" applyNumberFormat="1" applyFont="1" applyFill="1" applyBorder="1" applyAlignment="1">
      <alignment horizontal="right"/>
    </xf>
    <xf numFmtId="0" fontId="3" fillId="2" borderId="0" xfId="0" applyNumberFormat="1" applyFont="1" applyFill="1" applyAlignment="1">
      <alignment horizontal="right"/>
    </xf>
    <xf numFmtId="3" fontId="6" fillId="0" borderId="0" xfId="0" applyNumberFormat="1" applyFont="1" applyBorder="1"/>
    <xf numFmtId="2" fontId="3" fillId="0" borderId="0" xfId="0" applyNumberFormat="1" applyFont="1" applyBorder="1" applyAlignment="1"/>
    <xf numFmtId="14" fontId="3" fillId="4" borderId="0" xfId="0" applyNumberFormat="1" applyFont="1" applyFill="1" applyAlignment="1"/>
    <xf numFmtId="14" fontId="3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911"/>
  <sheetViews>
    <sheetView tabSelected="1" zoomScale="82" workbookViewId="0">
      <selection activeCell="H22" sqref="H22"/>
    </sheetView>
  </sheetViews>
  <sheetFormatPr defaultColWidth="14.42578125" defaultRowHeight="15.75" customHeight="1" x14ac:dyDescent="0.2"/>
  <cols>
    <col min="1" max="1" width="11" style="32" customWidth="1"/>
    <col min="2" max="2" width="16.42578125" customWidth="1"/>
    <col min="3" max="3" width="21.28515625" customWidth="1"/>
    <col min="4" max="4" width="19.5703125" customWidth="1"/>
    <col min="5" max="5" width="17.42578125" customWidth="1"/>
    <col min="6" max="6" width="14.7109375" customWidth="1"/>
    <col min="7" max="7" width="19.28515625" customWidth="1"/>
    <col min="8" max="8" width="20.5703125" customWidth="1"/>
    <col min="9" max="9" width="15.42578125" customWidth="1"/>
    <col min="10" max="10" width="14.140625" customWidth="1"/>
    <col min="11" max="11" width="18.5703125" customWidth="1"/>
    <col min="12" max="12" width="16.85546875" customWidth="1"/>
    <col min="13" max="13" width="15.140625" customWidth="1"/>
    <col min="14" max="14" width="14.42578125" customWidth="1"/>
    <col min="15" max="15" width="12.28515625" customWidth="1"/>
    <col min="17" max="17" width="16.140625" customWidth="1"/>
    <col min="18" max="18" width="19.140625" customWidth="1"/>
    <col min="19" max="19" width="17.5703125" customWidth="1"/>
    <col min="20" max="20" width="17.7109375" customWidth="1"/>
    <col min="21" max="21" width="16.7109375" customWidth="1"/>
    <col min="22" max="22" width="16" customWidth="1"/>
    <col min="23" max="23" width="9.5703125" customWidth="1"/>
    <col min="25" max="25" width="12.7109375" customWidth="1"/>
    <col min="28" max="28" width="34.7109375" customWidth="1"/>
    <col min="29" max="29" width="41" style="5" customWidth="1"/>
    <col min="30" max="30" width="37.42578125" customWidth="1"/>
    <col min="32" max="32" width="15.42578125" style="6" customWidth="1"/>
  </cols>
  <sheetData>
    <row r="1" spans="1:32" ht="15.75" customHeight="1" x14ac:dyDescent="0.25">
      <c r="A1" s="30" t="s">
        <v>0</v>
      </c>
      <c r="B1" s="12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8" t="s">
        <v>6</v>
      </c>
      <c r="H1" s="8" t="s">
        <v>7</v>
      </c>
      <c r="I1" s="8" t="s">
        <v>8</v>
      </c>
      <c r="J1" s="12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2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3" t="s">
        <v>25</v>
      </c>
      <c r="AA1" s="13" t="s">
        <v>26</v>
      </c>
      <c r="AB1" s="13" t="s">
        <v>35</v>
      </c>
      <c r="AC1" s="13" t="s">
        <v>36</v>
      </c>
      <c r="AD1" s="13" t="s">
        <v>34</v>
      </c>
      <c r="AE1" s="13" t="s">
        <v>27</v>
      </c>
      <c r="AF1" s="14" t="s">
        <v>28</v>
      </c>
    </row>
    <row r="2" spans="1:32" ht="15.75" customHeight="1" x14ac:dyDescent="0.25">
      <c r="A2" s="31">
        <v>40179</v>
      </c>
      <c r="B2" s="15">
        <v>14</v>
      </c>
      <c r="C2" s="9">
        <v>183871</v>
      </c>
      <c r="D2" s="9">
        <v>1806452</v>
      </c>
      <c r="E2" s="9">
        <v>1792742</v>
      </c>
      <c r="F2" s="15">
        <v>35</v>
      </c>
      <c r="G2" s="9">
        <v>2433871</v>
      </c>
      <c r="H2" s="9">
        <v>2453226</v>
      </c>
      <c r="I2" s="9">
        <v>2532258</v>
      </c>
      <c r="J2" s="15">
        <v>-3</v>
      </c>
      <c r="K2" s="9">
        <v>1243548</v>
      </c>
      <c r="L2" s="9">
        <v>1159677</v>
      </c>
      <c r="M2" s="9">
        <v>1053226</v>
      </c>
      <c r="N2" s="15">
        <v>15</v>
      </c>
      <c r="O2" s="9" t="s">
        <v>29</v>
      </c>
      <c r="P2" s="16">
        <v>1018.2</v>
      </c>
      <c r="Q2" s="17">
        <v>43494</v>
      </c>
      <c r="R2" s="9">
        <v>2187097</v>
      </c>
      <c r="S2" s="9">
        <v>2545161</v>
      </c>
      <c r="T2" s="9">
        <v>1270645</v>
      </c>
      <c r="U2" s="9">
        <v>421616</v>
      </c>
      <c r="V2" s="9">
        <v>3348387</v>
      </c>
      <c r="W2" s="15">
        <v>0</v>
      </c>
      <c r="X2" s="15">
        <v>0</v>
      </c>
      <c r="Y2" s="15">
        <v>0</v>
      </c>
      <c r="Z2" s="17" t="s">
        <v>29</v>
      </c>
      <c r="AA2" s="17" t="s">
        <v>29</v>
      </c>
      <c r="AB2" s="9" t="s">
        <v>29</v>
      </c>
      <c r="AC2" s="9" t="s">
        <v>29</v>
      </c>
      <c r="AD2" s="9" t="s">
        <v>29</v>
      </c>
      <c r="AE2" s="10">
        <v>4653458</v>
      </c>
      <c r="AF2" s="18">
        <v>14738245</v>
      </c>
    </row>
    <row r="3" spans="1:32" ht="15.75" customHeight="1" x14ac:dyDescent="0.25">
      <c r="A3" s="31">
        <v>40210</v>
      </c>
      <c r="B3" s="15">
        <v>15</v>
      </c>
      <c r="C3" s="9">
        <v>1667857</v>
      </c>
      <c r="D3" s="9">
        <v>1641964</v>
      </c>
      <c r="E3" s="9">
        <v>1669643</v>
      </c>
      <c r="F3" s="15">
        <v>30</v>
      </c>
      <c r="G3" s="11">
        <v>22.75</v>
      </c>
      <c r="H3" s="11">
        <v>22.25</v>
      </c>
      <c r="I3" s="9">
        <v>2398214</v>
      </c>
      <c r="J3" s="15">
        <v>3</v>
      </c>
      <c r="K3" s="9">
        <v>1060714</v>
      </c>
      <c r="L3" s="9">
        <v>1058929</v>
      </c>
      <c r="M3" s="9">
        <v>9410714</v>
      </c>
      <c r="N3" s="15">
        <v>43569</v>
      </c>
      <c r="O3" s="11">
        <v>59.4</v>
      </c>
      <c r="P3" s="16">
        <v>1015.2</v>
      </c>
      <c r="Q3" s="19">
        <v>36.5</v>
      </c>
      <c r="R3" s="9">
        <v>1551531</v>
      </c>
      <c r="S3" s="9">
        <v>914286</v>
      </c>
      <c r="T3" s="9">
        <v>1067857</v>
      </c>
      <c r="U3" s="9">
        <v>4125</v>
      </c>
      <c r="V3" s="9">
        <v>3646429</v>
      </c>
      <c r="W3" s="15">
        <v>0</v>
      </c>
      <c r="X3" s="15">
        <v>0</v>
      </c>
      <c r="Y3" s="15">
        <v>0</v>
      </c>
      <c r="Z3" s="17" t="s">
        <v>29</v>
      </c>
      <c r="AA3" s="17" t="s">
        <v>29</v>
      </c>
      <c r="AB3" s="9" t="s">
        <v>29</v>
      </c>
      <c r="AC3" s="9" t="s">
        <v>29</v>
      </c>
      <c r="AD3" s="9" t="s">
        <v>29</v>
      </c>
      <c r="AE3" s="17" t="s">
        <v>29</v>
      </c>
      <c r="AF3" s="18">
        <v>14738245</v>
      </c>
    </row>
    <row r="4" spans="1:32" ht="15.75" customHeight="1" x14ac:dyDescent="0.25">
      <c r="A4" s="31">
        <v>40238</v>
      </c>
      <c r="B4" s="15">
        <v>21</v>
      </c>
      <c r="C4" s="9">
        <v>2045161</v>
      </c>
      <c r="D4" s="9">
        <v>2004032</v>
      </c>
      <c r="E4" s="9">
        <v>1916935</v>
      </c>
      <c r="F4" s="15">
        <v>35</v>
      </c>
      <c r="G4" s="9">
        <v>2753226</v>
      </c>
      <c r="H4" s="9">
        <v>2737097</v>
      </c>
      <c r="I4" s="9">
        <v>43613</v>
      </c>
      <c r="J4" s="15">
        <v>5</v>
      </c>
      <c r="K4" s="9">
        <v>1337097</v>
      </c>
      <c r="L4" s="9">
        <v>1270968</v>
      </c>
      <c r="M4" s="9">
        <v>983871</v>
      </c>
      <c r="N4" s="15">
        <v>17</v>
      </c>
      <c r="O4" s="9" t="s">
        <v>29</v>
      </c>
      <c r="P4" s="16">
        <v>1012.8</v>
      </c>
      <c r="Q4" s="17">
        <v>43538</v>
      </c>
      <c r="R4" s="9">
        <v>3383871</v>
      </c>
      <c r="S4" s="9">
        <v>974194</v>
      </c>
      <c r="T4" s="9">
        <v>4645161</v>
      </c>
      <c r="U4" s="9">
        <v>5819355</v>
      </c>
      <c r="V4" s="9">
        <v>43470</v>
      </c>
      <c r="W4" s="15">
        <v>0</v>
      </c>
      <c r="X4" s="15">
        <v>0</v>
      </c>
      <c r="Y4" s="15">
        <v>0</v>
      </c>
      <c r="Z4" s="17" t="s">
        <v>29</v>
      </c>
      <c r="AA4" s="17" t="s">
        <v>29</v>
      </c>
      <c r="AB4" s="9" t="s">
        <v>29</v>
      </c>
      <c r="AC4" s="9" t="s">
        <v>29</v>
      </c>
      <c r="AD4" s="9" t="s">
        <v>29</v>
      </c>
      <c r="AE4" s="17" t="s">
        <v>29</v>
      </c>
      <c r="AF4" s="18">
        <v>14738245</v>
      </c>
    </row>
    <row r="5" spans="1:32" ht="15.75" customHeight="1" x14ac:dyDescent="0.25">
      <c r="A5" s="31">
        <v>40269</v>
      </c>
      <c r="B5" s="15">
        <v>25</v>
      </c>
      <c r="C5" s="9">
        <v>2258333</v>
      </c>
      <c r="D5" s="9">
        <v>22675</v>
      </c>
      <c r="E5" s="9">
        <v>2221667</v>
      </c>
      <c r="F5" s="15">
        <v>41</v>
      </c>
      <c r="G5" s="9">
        <v>2806667</v>
      </c>
      <c r="H5" s="9">
        <v>43705</v>
      </c>
      <c r="I5" s="11">
        <v>28.45</v>
      </c>
      <c r="J5" s="15">
        <v>14</v>
      </c>
      <c r="K5" s="9">
        <v>43482</v>
      </c>
      <c r="L5" s="11">
        <v>16.55</v>
      </c>
      <c r="M5" s="9">
        <v>1598333</v>
      </c>
      <c r="N5" s="15">
        <v>43539</v>
      </c>
      <c r="O5" s="9" t="s">
        <v>29</v>
      </c>
      <c r="P5" s="16">
        <v>1009.6</v>
      </c>
      <c r="Q5" s="19">
        <v>162.4</v>
      </c>
      <c r="R5" s="9">
        <v>4260953</v>
      </c>
      <c r="S5" s="9">
        <v>1743675</v>
      </c>
      <c r="T5" s="9">
        <v>5066667</v>
      </c>
      <c r="U5" s="9">
        <v>4816667</v>
      </c>
      <c r="V5" s="9">
        <v>4678643</v>
      </c>
      <c r="W5" s="15">
        <v>0</v>
      </c>
      <c r="X5" s="15">
        <v>0</v>
      </c>
      <c r="Y5" s="15">
        <v>0</v>
      </c>
      <c r="Z5" s="17" t="s">
        <v>29</v>
      </c>
      <c r="AA5" s="17" t="s">
        <v>29</v>
      </c>
      <c r="AB5" s="9" t="s">
        <v>29</v>
      </c>
      <c r="AC5" s="9" t="s">
        <v>29</v>
      </c>
      <c r="AD5" s="9" t="s">
        <v>29</v>
      </c>
      <c r="AE5" s="17" t="s">
        <v>29</v>
      </c>
      <c r="AF5" s="20">
        <v>14890783</v>
      </c>
    </row>
    <row r="6" spans="1:32" ht="15.75" customHeight="1" x14ac:dyDescent="0.25">
      <c r="A6" s="31">
        <v>40299</v>
      </c>
      <c r="B6" s="15">
        <v>28</v>
      </c>
      <c r="C6" s="9">
        <v>2516129</v>
      </c>
      <c r="D6" s="9">
        <v>2602419</v>
      </c>
      <c r="E6" s="9">
        <v>2472581</v>
      </c>
      <c r="F6" s="15">
        <v>38</v>
      </c>
      <c r="G6" s="9">
        <v>3079032</v>
      </c>
      <c r="H6" s="9">
        <v>3166129</v>
      </c>
      <c r="I6" s="9">
        <v>3083871</v>
      </c>
      <c r="J6" s="15">
        <v>17</v>
      </c>
      <c r="K6" s="9">
        <v>1953226</v>
      </c>
      <c r="L6" s="9">
        <v>203871</v>
      </c>
      <c r="M6" s="9">
        <v>186129</v>
      </c>
      <c r="N6" s="15">
        <v>14</v>
      </c>
      <c r="O6" s="11">
        <v>74.099999999999994</v>
      </c>
      <c r="P6" s="16">
        <v>1008.1</v>
      </c>
      <c r="Q6" s="19">
        <v>49.9</v>
      </c>
      <c r="R6" s="9">
        <v>1742396</v>
      </c>
      <c r="S6" s="9">
        <v>2871299</v>
      </c>
      <c r="T6" s="9">
        <v>3387097</v>
      </c>
      <c r="U6" s="9">
        <v>5693548</v>
      </c>
      <c r="V6" s="9">
        <v>4714816</v>
      </c>
      <c r="W6" s="15">
        <v>0</v>
      </c>
      <c r="X6" s="15">
        <v>0</v>
      </c>
      <c r="Y6" s="15">
        <v>0</v>
      </c>
      <c r="Z6" s="17" t="s">
        <v>29</v>
      </c>
      <c r="AA6" s="17" t="s">
        <v>29</v>
      </c>
      <c r="AB6" s="9" t="s">
        <v>29</v>
      </c>
      <c r="AC6" s="9" t="s">
        <v>29</v>
      </c>
      <c r="AD6" s="9" t="s">
        <v>29</v>
      </c>
      <c r="AE6" s="17" t="s">
        <v>29</v>
      </c>
      <c r="AF6" s="20">
        <v>14890783</v>
      </c>
    </row>
    <row r="7" spans="1:32" ht="15.75" customHeight="1" x14ac:dyDescent="0.25">
      <c r="A7" s="31">
        <v>40330</v>
      </c>
      <c r="B7" s="15">
        <v>31</v>
      </c>
      <c r="C7" s="9">
        <v>2655833</v>
      </c>
      <c r="D7" s="9">
        <v>2751667</v>
      </c>
      <c r="E7" s="9">
        <v>26125</v>
      </c>
      <c r="F7" s="15">
        <v>39</v>
      </c>
      <c r="G7" s="9">
        <v>3243333</v>
      </c>
      <c r="H7" s="9">
        <v>3386667</v>
      </c>
      <c r="I7" s="11">
        <v>32.4</v>
      </c>
      <c r="J7" s="15">
        <v>18</v>
      </c>
      <c r="K7" s="9">
        <v>2068333</v>
      </c>
      <c r="L7" s="9">
        <v>2116667</v>
      </c>
      <c r="M7" s="11">
        <v>19.850000000000001</v>
      </c>
      <c r="N7" s="15">
        <v>43662</v>
      </c>
      <c r="O7" s="9" t="s">
        <v>29</v>
      </c>
      <c r="P7" s="16">
        <v>1008.6</v>
      </c>
      <c r="Q7" s="19">
        <v>209.6</v>
      </c>
      <c r="R7" s="9">
        <v>8753333</v>
      </c>
      <c r="S7" s="9">
        <v>6096667</v>
      </c>
      <c r="T7" s="9">
        <v>1265333</v>
      </c>
      <c r="U7" s="9">
        <v>7600064</v>
      </c>
      <c r="V7" s="9">
        <v>643531</v>
      </c>
      <c r="W7" s="15">
        <v>1</v>
      </c>
      <c r="X7" s="15">
        <v>155</v>
      </c>
      <c r="Y7" s="15">
        <v>195</v>
      </c>
      <c r="Z7" s="17" t="s">
        <v>29</v>
      </c>
      <c r="AA7" s="17" t="s">
        <v>29</v>
      </c>
      <c r="AB7" s="9" t="s">
        <v>29</v>
      </c>
      <c r="AC7" s="9" t="s">
        <v>29</v>
      </c>
      <c r="AD7" s="9" t="s">
        <v>29</v>
      </c>
      <c r="AE7" s="17" t="s">
        <v>29</v>
      </c>
      <c r="AF7" s="20">
        <v>14890783</v>
      </c>
    </row>
    <row r="8" spans="1:32" ht="15.75" customHeight="1" x14ac:dyDescent="0.25">
      <c r="A8" s="31">
        <v>40360</v>
      </c>
      <c r="B8" s="15">
        <v>28</v>
      </c>
      <c r="C8" s="9">
        <v>2527419</v>
      </c>
      <c r="D8" s="9">
        <v>2665323</v>
      </c>
      <c r="E8" s="9">
        <v>2543548</v>
      </c>
      <c r="F8" s="15">
        <v>36</v>
      </c>
      <c r="G8" s="9">
        <v>3022581</v>
      </c>
      <c r="H8" s="9">
        <v>3209677</v>
      </c>
      <c r="I8" s="9">
        <v>313871</v>
      </c>
      <c r="J8" s="15">
        <v>22</v>
      </c>
      <c r="K8" s="9">
        <v>2032258</v>
      </c>
      <c r="L8" s="9">
        <v>2120968</v>
      </c>
      <c r="M8" s="9">
        <v>1948387</v>
      </c>
      <c r="N8" s="15">
        <v>43691</v>
      </c>
      <c r="O8" s="11">
        <v>55.4</v>
      </c>
      <c r="P8" s="16">
        <v>1010.8</v>
      </c>
      <c r="Q8" s="19">
        <v>352.7</v>
      </c>
      <c r="R8" s="9">
        <v>3483871</v>
      </c>
      <c r="S8" s="9">
        <v>2187428</v>
      </c>
      <c r="T8" s="9">
        <v>3787097</v>
      </c>
      <c r="U8" s="9">
        <v>5380645</v>
      </c>
      <c r="V8" s="9">
        <v>5477419</v>
      </c>
      <c r="W8" s="15">
        <v>1</v>
      </c>
      <c r="X8" s="21">
        <f>(155+55+65)/3</f>
        <v>91.666666666666671</v>
      </c>
      <c r="Y8" s="21">
        <f>(195+75+85)/3</f>
        <v>118.33333333333333</v>
      </c>
      <c r="Z8" s="17" t="s">
        <v>29</v>
      </c>
      <c r="AA8" s="17" t="s">
        <v>29</v>
      </c>
      <c r="AB8" s="9" t="s">
        <v>29</v>
      </c>
      <c r="AC8" s="9" t="s">
        <v>29</v>
      </c>
      <c r="AD8" s="9" t="s">
        <v>29</v>
      </c>
      <c r="AE8" s="17" t="s">
        <v>29</v>
      </c>
      <c r="AF8" s="18">
        <v>15026413</v>
      </c>
    </row>
    <row r="9" spans="1:32" ht="15.75" customHeight="1" x14ac:dyDescent="0.25">
      <c r="A9" s="31">
        <v>40391</v>
      </c>
      <c r="B9" s="15">
        <v>31</v>
      </c>
      <c r="C9" s="9">
        <v>2596774</v>
      </c>
      <c r="D9" s="9">
        <v>2723387</v>
      </c>
      <c r="E9" s="9">
        <v>2585484</v>
      </c>
      <c r="F9" s="15">
        <v>40</v>
      </c>
      <c r="G9" s="9">
        <v>3130645</v>
      </c>
      <c r="H9" s="9">
        <v>3308065</v>
      </c>
      <c r="I9" s="9">
        <v>3240323</v>
      </c>
      <c r="J9" s="15">
        <v>22</v>
      </c>
      <c r="K9" s="9">
        <v>2062903</v>
      </c>
      <c r="L9" s="9">
        <v>213871</v>
      </c>
      <c r="M9" s="9">
        <v>1930645</v>
      </c>
      <c r="N9" s="15">
        <v>43568</v>
      </c>
      <c r="O9" s="9" t="s">
        <v>29</v>
      </c>
      <c r="P9" s="16">
        <v>1009.9</v>
      </c>
      <c r="Q9" s="19">
        <v>45.5</v>
      </c>
      <c r="R9" s="9">
        <v>1151613</v>
      </c>
      <c r="S9" s="9">
        <v>2210009</v>
      </c>
      <c r="T9" s="9">
        <v>1151613</v>
      </c>
      <c r="U9" s="9">
        <v>6803226</v>
      </c>
      <c r="V9" s="9">
        <v>6370968</v>
      </c>
      <c r="W9" s="15">
        <v>1</v>
      </c>
      <c r="X9" s="21">
        <f>(230+95+65+100+240+215+195+130+85+65)/10</f>
        <v>142</v>
      </c>
      <c r="Y9" s="21">
        <f>(275+110+85+120+295+260+240+155+100+85)/10</f>
        <v>172.5</v>
      </c>
      <c r="Z9" s="17" t="s">
        <v>29</v>
      </c>
      <c r="AA9" s="17" t="s">
        <v>29</v>
      </c>
      <c r="AB9" s="9" t="s">
        <v>29</v>
      </c>
      <c r="AC9" s="9" t="s">
        <v>29</v>
      </c>
      <c r="AD9" s="9" t="s">
        <v>29</v>
      </c>
      <c r="AE9" s="17" t="s">
        <v>29</v>
      </c>
      <c r="AF9" s="18">
        <v>15026413</v>
      </c>
    </row>
    <row r="10" spans="1:32" ht="15.75" customHeight="1" x14ac:dyDescent="0.25">
      <c r="A10" s="31">
        <v>40422</v>
      </c>
      <c r="B10" s="15">
        <v>28</v>
      </c>
      <c r="C10" s="9">
        <v>2369167</v>
      </c>
      <c r="D10" s="9">
        <v>2506667</v>
      </c>
      <c r="E10" s="9">
        <v>23775</v>
      </c>
      <c r="F10" s="15">
        <v>37</v>
      </c>
      <c r="G10" s="11">
        <v>28.75</v>
      </c>
      <c r="H10" s="9">
        <v>3051667</v>
      </c>
      <c r="I10" s="9">
        <v>2903333</v>
      </c>
      <c r="J10" s="15">
        <v>15</v>
      </c>
      <c r="K10" s="9">
        <v>1863333</v>
      </c>
      <c r="L10" s="9">
        <v>1961667</v>
      </c>
      <c r="M10" s="9">
        <v>1851667</v>
      </c>
      <c r="N10" s="15">
        <v>43536</v>
      </c>
      <c r="O10" s="11">
        <v>74.099999999999994</v>
      </c>
      <c r="P10" s="16">
        <v>1010.3</v>
      </c>
      <c r="Q10" s="19">
        <v>322.2</v>
      </c>
      <c r="R10" s="9">
        <v>5187143</v>
      </c>
      <c r="S10" s="9">
        <v>1617009</v>
      </c>
      <c r="T10" s="9">
        <v>2009333</v>
      </c>
      <c r="U10" s="9">
        <v>4363333</v>
      </c>
      <c r="V10" s="9">
        <v>4783333</v>
      </c>
      <c r="W10" s="15">
        <v>1</v>
      </c>
      <c r="X10" s="21">
        <f>(140+155+150+120+155)/5</f>
        <v>144</v>
      </c>
      <c r="Y10" s="21">
        <f>(165+195+185+150+195)/5</f>
        <v>178</v>
      </c>
      <c r="Z10" s="17" t="s">
        <v>29</v>
      </c>
      <c r="AA10" s="17" t="s">
        <v>29</v>
      </c>
      <c r="AB10" s="9" t="s">
        <v>29</v>
      </c>
      <c r="AC10" s="9" t="s">
        <v>29</v>
      </c>
      <c r="AD10" s="9" t="s">
        <v>29</v>
      </c>
      <c r="AE10" s="17" t="s">
        <v>29</v>
      </c>
      <c r="AF10" s="18">
        <v>15026413</v>
      </c>
    </row>
    <row r="11" spans="1:32" ht="15.75" customHeight="1" x14ac:dyDescent="0.25">
      <c r="A11" s="31">
        <v>40452</v>
      </c>
      <c r="B11" s="15">
        <v>24</v>
      </c>
      <c r="C11" s="9">
        <v>2302419</v>
      </c>
      <c r="D11" s="9">
        <v>2314516</v>
      </c>
      <c r="E11" s="9">
        <v>2195161</v>
      </c>
      <c r="F11" s="15">
        <v>36</v>
      </c>
      <c r="G11" s="9">
        <v>2922581</v>
      </c>
      <c r="H11" s="9">
        <v>2970968</v>
      </c>
      <c r="I11" s="9">
        <v>43614</v>
      </c>
      <c r="J11" s="15">
        <v>12</v>
      </c>
      <c r="K11" s="9">
        <v>1682258</v>
      </c>
      <c r="L11" s="9">
        <v>1658065</v>
      </c>
      <c r="M11" s="9">
        <v>1440323</v>
      </c>
      <c r="N11" s="15">
        <v>43534</v>
      </c>
      <c r="O11" s="11">
        <v>59.4</v>
      </c>
      <c r="P11" s="16">
        <v>1015.3</v>
      </c>
      <c r="Q11" s="17">
        <v>43563</v>
      </c>
      <c r="R11" s="9">
        <v>387558</v>
      </c>
      <c r="S11" s="9">
        <v>806452</v>
      </c>
      <c r="T11" s="9">
        <v>2032258</v>
      </c>
      <c r="U11" s="9">
        <v>5106452</v>
      </c>
      <c r="V11" s="9">
        <v>4729032</v>
      </c>
      <c r="W11" s="15">
        <v>1</v>
      </c>
      <c r="X11" s="15">
        <v>155</v>
      </c>
      <c r="Y11" s="15">
        <v>195</v>
      </c>
      <c r="Z11" s="17" t="s">
        <v>29</v>
      </c>
      <c r="AA11" s="17" t="s">
        <v>29</v>
      </c>
      <c r="AB11" s="9" t="s">
        <v>29</v>
      </c>
      <c r="AC11" s="9" t="s">
        <v>29</v>
      </c>
      <c r="AD11" s="9" t="s">
        <v>29</v>
      </c>
      <c r="AE11" s="17" t="s">
        <v>29</v>
      </c>
      <c r="AF11" s="18">
        <v>15151348</v>
      </c>
    </row>
    <row r="12" spans="1:32" ht="15.75" customHeight="1" x14ac:dyDescent="0.25">
      <c r="A12" s="31">
        <v>40483</v>
      </c>
      <c r="B12" s="15">
        <v>20</v>
      </c>
      <c r="C12" s="9">
        <v>2109167</v>
      </c>
      <c r="D12" s="9">
        <v>2080833</v>
      </c>
      <c r="E12" s="9">
        <v>1949167</v>
      </c>
      <c r="F12" s="15">
        <v>35</v>
      </c>
      <c r="G12" s="9">
        <v>2758333</v>
      </c>
      <c r="H12" s="9">
        <v>2753333</v>
      </c>
      <c r="I12" s="9">
        <v>2778333</v>
      </c>
      <c r="J12" s="15">
        <v>4</v>
      </c>
      <c r="K12" s="9">
        <v>43630</v>
      </c>
      <c r="L12" s="9">
        <v>1408333</v>
      </c>
      <c r="M12" s="9">
        <v>43507</v>
      </c>
      <c r="N12" s="15">
        <v>43477</v>
      </c>
      <c r="O12" s="11">
        <v>55.4</v>
      </c>
      <c r="P12" s="16">
        <v>1015.5</v>
      </c>
      <c r="Q12" s="19">
        <v>0</v>
      </c>
      <c r="R12" s="9">
        <v>317619</v>
      </c>
      <c r="S12" s="9">
        <v>396667</v>
      </c>
      <c r="T12" s="9">
        <v>163333</v>
      </c>
      <c r="U12" s="9">
        <v>4856667</v>
      </c>
      <c r="V12" s="11">
        <v>4.5199999999999996</v>
      </c>
      <c r="W12" s="15">
        <v>0</v>
      </c>
      <c r="X12" s="15">
        <v>0</v>
      </c>
      <c r="Y12" s="15">
        <v>0</v>
      </c>
      <c r="Z12" s="17" t="s">
        <v>29</v>
      </c>
      <c r="AA12" s="17" t="s">
        <v>29</v>
      </c>
      <c r="AB12" s="9" t="s">
        <v>29</v>
      </c>
      <c r="AC12" s="9" t="s">
        <v>29</v>
      </c>
      <c r="AD12" s="9" t="s">
        <v>29</v>
      </c>
      <c r="AE12" s="17" t="s">
        <v>29</v>
      </c>
      <c r="AF12" s="18">
        <v>15151348</v>
      </c>
    </row>
    <row r="13" spans="1:32" ht="15.75" customHeight="1" x14ac:dyDescent="0.25">
      <c r="A13" s="31">
        <v>40513</v>
      </c>
      <c r="B13" s="15">
        <v>17</v>
      </c>
      <c r="C13" s="9">
        <v>1880645</v>
      </c>
      <c r="D13" s="9">
        <v>1854839</v>
      </c>
      <c r="E13" s="9">
        <v>1753226</v>
      </c>
      <c r="F13" s="15">
        <v>34</v>
      </c>
      <c r="G13" s="9">
        <v>2535484</v>
      </c>
      <c r="H13" s="9">
        <v>2524194</v>
      </c>
      <c r="I13" s="9">
        <v>2580645</v>
      </c>
      <c r="J13" s="15">
        <v>2</v>
      </c>
      <c r="K13" s="9">
        <v>1225806</v>
      </c>
      <c r="L13" s="9">
        <v>1185484</v>
      </c>
      <c r="M13" s="9">
        <v>9258065</v>
      </c>
      <c r="N13" s="15">
        <v>43567</v>
      </c>
      <c r="O13" s="11">
        <v>55.4</v>
      </c>
      <c r="P13" s="16">
        <v>1017.1</v>
      </c>
      <c r="Q13" s="17" t="s">
        <v>30</v>
      </c>
      <c r="R13" s="9">
        <v>4383871</v>
      </c>
      <c r="S13" s="9">
        <v>3709677</v>
      </c>
      <c r="T13" s="9">
        <v>1803226</v>
      </c>
      <c r="U13" s="9">
        <v>4506483</v>
      </c>
      <c r="V13" s="9">
        <v>3669655</v>
      </c>
      <c r="W13" s="15">
        <v>0</v>
      </c>
      <c r="X13" s="15">
        <v>0</v>
      </c>
      <c r="Y13" s="15">
        <v>0</v>
      </c>
      <c r="Z13" s="17" t="s">
        <v>29</v>
      </c>
      <c r="AA13" s="17" t="s">
        <v>29</v>
      </c>
      <c r="AB13" s="9" t="s">
        <v>29</v>
      </c>
      <c r="AC13" s="9" t="s">
        <v>29</v>
      </c>
      <c r="AD13" s="9" t="s">
        <v>29</v>
      </c>
      <c r="AE13" s="17" t="s">
        <v>29</v>
      </c>
      <c r="AF13" s="18">
        <v>15151348</v>
      </c>
    </row>
    <row r="14" spans="1:32" ht="15.75" customHeight="1" x14ac:dyDescent="0.25">
      <c r="A14" s="31">
        <v>40544</v>
      </c>
      <c r="B14" s="15">
        <v>15</v>
      </c>
      <c r="C14" s="9">
        <v>1751613</v>
      </c>
      <c r="D14" s="9">
        <v>1804839</v>
      </c>
      <c r="E14" s="9">
        <v>1770161</v>
      </c>
      <c r="F14" s="15">
        <v>31</v>
      </c>
      <c r="G14" s="9">
        <v>2340323</v>
      </c>
      <c r="H14" s="9">
        <v>2429032</v>
      </c>
      <c r="I14" s="9">
        <v>2548387</v>
      </c>
      <c r="J14" s="15">
        <v>2</v>
      </c>
      <c r="K14" s="9">
        <v>1162903</v>
      </c>
      <c r="L14" s="9">
        <v>1180645</v>
      </c>
      <c r="M14" s="9">
        <v>9919355</v>
      </c>
      <c r="N14" s="15">
        <v>43658</v>
      </c>
      <c r="O14" s="11">
        <v>55.4</v>
      </c>
      <c r="P14" s="16">
        <v>1016.8</v>
      </c>
      <c r="Q14" s="17">
        <v>43700</v>
      </c>
      <c r="R14" s="9">
        <v>893548</v>
      </c>
      <c r="S14" s="9">
        <v>1441935</v>
      </c>
      <c r="T14" s="9">
        <v>3345161</v>
      </c>
      <c r="U14" s="9">
        <v>416129</v>
      </c>
      <c r="V14" s="9">
        <v>4625093</v>
      </c>
      <c r="W14" s="15">
        <v>0</v>
      </c>
      <c r="X14" s="15">
        <v>0</v>
      </c>
      <c r="Y14" s="15">
        <v>0</v>
      </c>
      <c r="Z14" s="17" t="s">
        <v>29</v>
      </c>
      <c r="AA14" s="17" t="s">
        <v>29</v>
      </c>
      <c r="AB14" s="9" t="s">
        <v>29</v>
      </c>
      <c r="AC14" s="9" t="s">
        <v>29</v>
      </c>
      <c r="AD14" s="9" t="s">
        <v>29</v>
      </c>
      <c r="AE14" s="17" t="s">
        <v>29</v>
      </c>
      <c r="AF14" s="20">
        <v>15274555</v>
      </c>
    </row>
    <row r="15" spans="1:32" ht="15.75" customHeight="1" x14ac:dyDescent="0.25">
      <c r="A15" s="31">
        <v>40575</v>
      </c>
      <c r="B15" s="15">
        <v>17</v>
      </c>
      <c r="C15" s="9">
        <v>2215179</v>
      </c>
      <c r="D15" s="9">
        <v>2226786</v>
      </c>
      <c r="E15" s="9">
        <v>2179821</v>
      </c>
      <c r="F15" s="15">
        <v>37</v>
      </c>
      <c r="G15" s="9">
        <v>2851786</v>
      </c>
      <c r="H15" s="9">
        <v>2923214</v>
      </c>
      <c r="I15" s="9">
        <v>3038214</v>
      </c>
      <c r="J15" s="15">
        <v>-5</v>
      </c>
      <c r="K15" s="9">
        <v>1578571</v>
      </c>
      <c r="L15" s="9">
        <v>1530357</v>
      </c>
      <c r="M15" s="9">
        <v>1321429</v>
      </c>
      <c r="N15" s="15">
        <v>43661</v>
      </c>
      <c r="O15" s="11">
        <v>74.099999999999994</v>
      </c>
      <c r="P15" s="15">
        <v>1016</v>
      </c>
      <c r="Q15" s="19">
        <v>0</v>
      </c>
      <c r="R15" s="9">
        <v>285714</v>
      </c>
      <c r="S15" s="9">
        <v>532143</v>
      </c>
      <c r="T15" s="9">
        <v>782143</v>
      </c>
      <c r="U15" s="9">
        <v>5721429</v>
      </c>
      <c r="V15" s="9">
        <v>5378571</v>
      </c>
      <c r="W15" s="15">
        <v>0</v>
      </c>
      <c r="X15" s="15">
        <v>0</v>
      </c>
      <c r="Y15" s="15">
        <v>0</v>
      </c>
      <c r="Z15" s="17" t="s">
        <v>29</v>
      </c>
      <c r="AA15" s="17" t="s">
        <v>29</v>
      </c>
      <c r="AB15" s="9" t="s">
        <v>29</v>
      </c>
      <c r="AC15" s="9" t="s">
        <v>29</v>
      </c>
      <c r="AD15" s="9" t="s">
        <v>29</v>
      </c>
      <c r="AE15" s="17" t="s">
        <v>29</v>
      </c>
      <c r="AF15" s="20">
        <v>15274555</v>
      </c>
    </row>
    <row r="16" spans="1:32" ht="15.75" customHeight="1" x14ac:dyDescent="0.25">
      <c r="A16" s="31">
        <v>40603</v>
      </c>
      <c r="B16" s="15">
        <v>24</v>
      </c>
      <c r="C16" s="9">
        <v>2375806</v>
      </c>
      <c r="D16" s="9">
        <v>2420968</v>
      </c>
      <c r="E16" s="9">
        <v>2358871</v>
      </c>
      <c r="F16" s="15">
        <v>39</v>
      </c>
      <c r="G16" s="9">
        <v>2996774</v>
      </c>
      <c r="H16" s="9">
        <v>3033871</v>
      </c>
      <c r="I16" s="9">
        <v>3117742</v>
      </c>
      <c r="J16" s="15">
        <v>7</v>
      </c>
      <c r="K16" s="9">
        <v>1754839</v>
      </c>
      <c r="L16" s="9">
        <v>1808065</v>
      </c>
      <c r="M16" s="9">
        <v>16</v>
      </c>
      <c r="N16" s="15">
        <v>43598</v>
      </c>
      <c r="O16" s="9">
        <v>63</v>
      </c>
      <c r="P16" s="16">
        <v>1012.3</v>
      </c>
      <c r="Q16" s="17">
        <v>43477</v>
      </c>
      <c r="R16" s="9">
        <v>2096774</v>
      </c>
      <c r="S16" s="9">
        <v>0</v>
      </c>
      <c r="T16" s="9">
        <v>351613</v>
      </c>
      <c r="U16" s="9">
        <v>6570999</v>
      </c>
      <c r="V16" s="9">
        <v>6248387</v>
      </c>
      <c r="W16" s="15">
        <v>0</v>
      </c>
      <c r="X16" s="15">
        <v>0</v>
      </c>
      <c r="Y16" s="15">
        <v>0</v>
      </c>
      <c r="Z16" s="17" t="s">
        <v>29</v>
      </c>
      <c r="AA16" s="17" t="s">
        <v>29</v>
      </c>
      <c r="AB16" s="9" t="s">
        <v>29</v>
      </c>
      <c r="AC16" s="9" t="s">
        <v>29</v>
      </c>
      <c r="AD16" s="9" t="s">
        <v>29</v>
      </c>
      <c r="AE16" s="17" t="s">
        <v>29</v>
      </c>
      <c r="AF16" s="20">
        <v>15274555</v>
      </c>
    </row>
    <row r="17" spans="1:32" ht="15.75" customHeight="1" x14ac:dyDescent="0.25">
      <c r="A17" s="31">
        <v>40634</v>
      </c>
      <c r="B17" s="15">
        <v>29</v>
      </c>
      <c r="C17" s="9">
        <v>26175</v>
      </c>
      <c r="D17" s="9">
        <v>26325</v>
      </c>
      <c r="E17" s="9">
        <v>2585833</v>
      </c>
      <c r="F17" s="15">
        <v>43</v>
      </c>
      <c r="G17" s="9">
        <v>3341667</v>
      </c>
      <c r="H17" s="11">
        <v>33.299999999999997</v>
      </c>
      <c r="I17" s="9">
        <v>3511667</v>
      </c>
      <c r="J17" s="15">
        <v>15</v>
      </c>
      <c r="K17" s="9">
        <v>1893333</v>
      </c>
      <c r="L17" s="11">
        <v>19.350000000000001</v>
      </c>
      <c r="M17" s="9">
        <v>43632</v>
      </c>
      <c r="N17" s="15">
        <v>14</v>
      </c>
      <c r="O17" s="11">
        <v>74.099999999999994</v>
      </c>
      <c r="P17" s="16">
        <v>1007.4</v>
      </c>
      <c r="Q17" s="17">
        <v>43528</v>
      </c>
      <c r="R17" s="9">
        <v>326667</v>
      </c>
      <c r="S17" s="11">
        <v>0.12</v>
      </c>
      <c r="T17" s="9">
        <v>253333</v>
      </c>
      <c r="U17" s="9">
        <v>8113365</v>
      </c>
      <c r="V17" s="9">
        <v>8233333</v>
      </c>
      <c r="W17" s="15">
        <v>0</v>
      </c>
      <c r="X17" s="15">
        <v>0</v>
      </c>
      <c r="Y17" s="15">
        <v>0</v>
      </c>
      <c r="Z17" s="17" t="s">
        <v>29</v>
      </c>
      <c r="AA17" s="17" t="s">
        <v>29</v>
      </c>
      <c r="AB17" s="9" t="s">
        <v>29</v>
      </c>
      <c r="AC17" s="9" t="s">
        <v>29</v>
      </c>
      <c r="AD17" s="9" t="s">
        <v>29</v>
      </c>
      <c r="AE17" s="17" t="s">
        <v>29</v>
      </c>
      <c r="AF17" s="18">
        <v>15341829</v>
      </c>
    </row>
    <row r="18" spans="1:32" ht="15.75" customHeight="1" x14ac:dyDescent="0.25">
      <c r="A18" s="31">
        <v>40664</v>
      </c>
      <c r="B18" s="15">
        <v>30</v>
      </c>
      <c r="C18" s="9">
        <v>2621397</v>
      </c>
      <c r="D18" s="9">
        <v>2720968</v>
      </c>
      <c r="E18" s="9">
        <v>2685572</v>
      </c>
      <c r="F18" s="15">
        <v>43</v>
      </c>
      <c r="G18" s="9">
        <v>326402</v>
      </c>
      <c r="H18" s="11">
        <v>33.5</v>
      </c>
      <c r="I18" s="9">
        <v>3419601</v>
      </c>
      <c r="J18" s="15">
        <v>15</v>
      </c>
      <c r="K18" s="9">
        <v>1978774</v>
      </c>
      <c r="L18" s="9">
        <v>2091935</v>
      </c>
      <c r="M18" s="9">
        <v>1951543</v>
      </c>
      <c r="N18" s="15">
        <v>43689</v>
      </c>
      <c r="O18" s="9" t="s">
        <v>29</v>
      </c>
      <c r="P18" s="16">
        <v>1007.2</v>
      </c>
      <c r="Q18" s="17">
        <v>43509</v>
      </c>
      <c r="R18" s="9">
        <v>445161</v>
      </c>
      <c r="S18" s="9">
        <v>58065</v>
      </c>
      <c r="T18" s="9">
        <v>477419</v>
      </c>
      <c r="U18" s="9">
        <v>6758065</v>
      </c>
      <c r="V18" s="9">
        <v>8235484</v>
      </c>
      <c r="W18" s="15">
        <v>0</v>
      </c>
      <c r="X18" s="15">
        <v>0</v>
      </c>
      <c r="Y18" s="15">
        <v>0</v>
      </c>
      <c r="Z18" s="17" t="s">
        <v>29</v>
      </c>
      <c r="AA18" s="17" t="s">
        <v>29</v>
      </c>
      <c r="AB18" s="9" t="s">
        <v>29</v>
      </c>
      <c r="AC18" s="9" t="s">
        <v>29</v>
      </c>
      <c r="AD18" s="9" t="s">
        <v>29</v>
      </c>
      <c r="AE18" s="17" t="s">
        <v>29</v>
      </c>
      <c r="AF18" s="18">
        <v>15341829</v>
      </c>
    </row>
    <row r="19" spans="1:32" ht="15.75" customHeight="1" x14ac:dyDescent="0.25">
      <c r="A19" s="31">
        <v>40695</v>
      </c>
      <c r="B19" s="15">
        <v>31</v>
      </c>
      <c r="C19" s="11">
        <v>26.85</v>
      </c>
      <c r="D19" s="9">
        <v>2775833</v>
      </c>
      <c r="E19" s="9">
        <v>2756667</v>
      </c>
      <c r="F19" s="15">
        <v>43</v>
      </c>
      <c r="G19" s="9">
        <v>3341667</v>
      </c>
      <c r="H19" s="9">
        <v>3416667</v>
      </c>
      <c r="I19" s="9">
        <v>3531667</v>
      </c>
      <c r="J19" s="15">
        <v>20</v>
      </c>
      <c r="K19" s="9">
        <v>2028333</v>
      </c>
      <c r="L19" s="11">
        <v>21.35</v>
      </c>
      <c r="M19" s="9">
        <v>1981667</v>
      </c>
      <c r="N19" s="15">
        <v>43513</v>
      </c>
      <c r="O19" s="9" t="s">
        <v>29</v>
      </c>
      <c r="P19" s="16">
        <v>1008.2</v>
      </c>
      <c r="Q19" s="19">
        <v>85.1</v>
      </c>
      <c r="R19" s="11">
        <v>2.63</v>
      </c>
      <c r="S19" s="11">
        <v>1.42</v>
      </c>
      <c r="T19" s="9">
        <v>6366667</v>
      </c>
      <c r="U19" s="9">
        <v>8236667</v>
      </c>
      <c r="V19" s="9">
        <v>8863333</v>
      </c>
      <c r="W19" s="15">
        <v>1</v>
      </c>
      <c r="X19" s="15">
        <v>100</v>
      </c>
      <c r="Y19" s="15">
        <v>120</v>
      </c>
      <c r="Z19" s="17" t="s">
        <v>29</v>
      </c>
      <c r="AA19" s="17" t="s">
        <v>29</v>
      </c>
      <c r="AB19" s="9" t="s">
        <v>29</v>
      </c>
      <c r="AC19" s="9" t="s">
        <v>29</v>
      </c>
      <c r="AD19" s="9" t="s">
        <v>29</v>
      </c>
      <c r="AE19" s="17" t="s">
        <v>29</v>
      </c>
      <c r="AF19" s="18">
        <v>15341829</v>
      </c>
    </row>
    <row r="20" spans="1:32" ht="15.75" customHeight="1" x14ac:dyDescent="0.25">
      <c r="A20" s="31">
        <v>40725</v>
      </c>
      <c r="B20" s="15">
        <v>29</v>
      </c>
      <c r="C20" s="9">
        <v>2712097</v>
      </c>
      <c r="D20" s="9">
        <v>2817742</v>
      </c>
      <c r="E20" s="9">
        <v>2745161</v>
      </c>
      <c r="F20" s="15">
        <v>39</v>
      </c>
      <c r="G20" s="9">
        <v>3329032</v>
      </c>
      <c r="H20" s="9">
        <v>3464516</v>
      </c>
      <c r="I20" s="9">
        <v>3496774</v>
      </c>
      <c r="J20" s="15">
        <v>21</v>
      </c>
      <c r="K20" s="9">
        <v>2095161</v>
      </c>
      <c r="L20" s="9">
        <v>2170968</v>
      </c>
      <c r="M20" s="9">
        <v>1993548</v>
      </c>
      <c r="N20" s="15">
        <v>13</v>
      </c>
      <c r="O20" s="9" t="s">
        <v>29</v>
      </c>
      <c r="P20" s="16">
        <v>1009.9</v>
      </c>
      <c r="Q20" s="19">
        <v>79.099999999999994</v>
      </c>
      <c r="R20" s="9">
        <v>254839</v>
      </c>
      <c r="S20" s="9">
        <v>58065</v>
      </c>
      <c r="T20" s="9">
        <v>203226</v>
      </c>
      <c r="U20" s="9">
        <v>8296774</v>
      </c>
      <c r="V20" s="9">
        <v>9054839</v>
      </c>
      <c r="W20" s="15">
        <v>1</v>
      </c>
      <c r="X20" s="21">
        <f>(100+95+85)/3</f>
        <v>93.333333333333329</v>
      </c>
      <c r="Y20" s="21">
        <f>(120+110+100)/3</f>
        <v>110</v>
      </c>
      <c r="Z20" s="17" t="s">
        <v>29</v>
      </c>
      <c r="AA20" s="17" t="s">
        <v>29</v>
      </c>
      <c r="AB20" s="9" t="s">
        <v>29</v>
      </c>
      <c r="AC20" s="9" t="s">
        <v>29</v>
      </c>
      <c r="AD20" s="9" t="s">
        <v>29</v>
      </c>
      <c r="AE20" s="17" t="s">
        <v>29</v>
      </c>
      <c r="AF20" s="18">
        <v>15637151</v>
      </c>
    </row>
    <row r="21" spans="1:32" ht="15.75" customHeight="1" x14ac:dyDescent="0.25">
      <c r="A21" s="31">
        <v>40756</v>
      </c>
      <c r="B21" s="15">
        <v>31</v>
      </c>
      <c r="C21" s="9">
        <v>2812903</v>
      </c>
      <c r="D21" s="9">
        <v>2927419</v>
      </c>
      <c r="E21" s="9">
        <v>2826613</v>
      </c>
      <c r="F21" s="15">
        <v>41</v>
      </c>
      <c r="G21" s="9">
        <v>3469355</v>
      </c>
      <c r="H21" s="9">
        <v>3641935</v>
      </c>
      <c r="I21" s="9">
        <v>3680645</v>
      </c>
      <c r="J21" s="15">
        <v>21</v>
      </c>
      <c r="K21" s="9">
        <v>2156452</v>
      </c>
      <c r="L21" s="9">
        <v>2212903</v>
      </c>
      <c r="M21" s="9">
        <v>1972581</v>
      </c>
      <c r="N21" s="15">
        <v>43478</v>
      </c>
      <c r="O21" s="9" t="s">
        <v>29</v>
      </c>
      <c r="P21" s="16">
        <v>1008.7</v>
      </c>
      <c r="Q21" s="17">
        <v>43737</v>
      </c>
      <c r="R21" s="9">
        <v>1496774</v>
      </c>
      <c r="S21" s="9">
        <v>248718</v>
      </c>
      <c r="T21" s="9">
        <v>276129</v>
      </c>
      <c r="U21" s="9">
        <v>8087097</v>
      </c>
      <c r="V21" s="9">
        <v>8854839</v>
      </c>
      <c r="W21" s="15">
        <v>1</v>
      </c>
      <c r="X21" s="21">
        <f>(85+75+95+95+195+55+75+215)/8</f>
        <v>111.25</v>
      </c>
      <c r="Y21" s="21">
        <f>(100+95+110+110+240+75+95+260)/8</f>
        <v>135.625</v>
      </c>
      <c r="Z21" s="17" t="s">
        <v>29</v>
      </c>
      <c r="AA21" s="17" t="s">
        <v>29</v>
      </c>
      <c r="AB21" s="9" t="s">
        <v>29</v>
      </c>
      <c r="AC21" s="9" t="s">
        <v>29</v>
      </c>
      <c r="AD21" s="9" t="s">
        <v>29</v>
      </c>
      <c r="AE21" s="17" t="s">
        <v>29</v>
      </c>
      <c r="AF21" s="18">
        <v>15637151</v>
      </c>
    </row>
    <row r="22" spans="1:32" ht="15.75" customHeight="1" x14ac:dyDescent="0.25">
      <c r="A22" s="31">
        <v>40787</v>
      </c>
      <c r="B22" s="15">
        <v>30</v>
      </c>
      <c r="C22" s="9">
        <v>2729167</v>
      </c>
      <c r="D22" s="9">
        <v>2790833</v>
      </c>
      <c r="E22" s="9">
        <v>43734</v>
      </c>
      <c r="F22" s="15">
        <v>41</v>
      </c>
      <c r="G22" s="9">
        <v>3363333</v>
      </c>
      <c r="H22" s="9">
        <v>3418333</v>
      </c>
      <c r="I22" s="9">
        <v>3528333</v>
      </c>
      <c r="J22" s="15">
        <v>18</v>
      </c>
      <c r="K22" s="11">
        <v>20.95</v>
      </c>
      <c r="L22" s="9">
        <v>2163333</v>
      </c>
      <c r="M22" s="9">
        <v>1851667</v>
      </c>
      <c r="N22" s="15">
        <v>43506</v>
      </c>
      <c r="O22" s="9" t="s">
        <v>29</v>
      </c>
      <c r="P22" s="16">
        <v>1011.1</v>
      </c>
      <c r="Q22" s="19">
        <v>36.799999999999997</v>
      </c>
      <c r="R22" s="9">
        <v>746667</v>
      </c>
      <c r="S22" s="9">
        <v>2046667</v>
      </c>
      <c r="T22" s="9">
        <v>43528</v>
      </c>
      <c r="U22" s="9">
        <v>43472</v>
      </c>
      <c r="V22" s="11">
        <v>8.52</v>
      </c>
      <c r="W22" s="15">
        <v>1</v>
      </c>
      <c r="X22" s="21">
        <f>(215+95+130+110+220+150)/6</f>
        <v>153.33333333333334</v>
      </c>
      <c r="Y22" s="21">
        <f>(260+110+150+140+270+185)/6</f>
        <v>185.83333333333334</v>
      </c>
      <c r="Z22" s="17" t="s">
        <v>29</v>
      </c>
      <c r="AA22" s="17" t="s">
        <v>29</v>
      </c>
      <c r="AB22" s="9" t="s">
        <v>29</v>
      </c>
      <c r="AC22" s="9" t="s">
        <v>29</v>
      </c>
      <c r="AD22" s="9" t="s">
        <v>29</v>
      </c>
      <c r="AE22" s="17" t="s">
        <v>29</v>
      </c>
      <c r="AF22" s="18">
        <v>15637151</v>
      </c>
    </row>
    <row r="23" spans="1:32" ht="15.75" customHeight="1" x14ac:dyDescent="0.25">
      <c r="A23" s="31">
        <v>40817</v>
      </c>
      <c r="B23" s="15">
        <v>24</v>
      </c>
      <c r="C23" s="9">
        <v>2327419</v>
      </c>
      <c r="D23" s="9">
        <v>2333871</v>
      </c>
      <c r="E23" s="9">
        <v>2218548</v>
      </c>
      <c r="F23" s="15">
        <v>35</v>
      </c>
      <c r="G23" s="9">
        <v>2932258</v>
      </c>
      <c r="H23" s="9">
        <v>2985484</v>
      </c>
      <c r="I23" s="9">
        <v>2993548</v>
      </c>
      <c r="J23" s="15">
        <v>9</v>
      </c>
      <c r="K23" s="9">
        <v>1722581</v>
      </c>
      <c r="L23" s="9">
        <v>1682258</v>
      </c>
      <c r="M23" s="9">
        <v>1443548</v>
      </c>
      <c r="N23" s="15">
        <v>43718</v>
      </c>
      <c r="O23" s="9" t="s">
        <v>29</v>
      </c>
      <c r="P23" s="16">
        <v>1013.9</v>
      </c>
      <c r="Q23" s="19">
        <v>55.9</v>
      </c>
      <c r="R23" s="9">
        <v>133871</v>
      </c>
      <c r="S23" s="9">
        <v>845161</v>
      </c>
      <c r="T23" s="9">
        <v>1170968</v>
      </c>
      <c r="U23" s="9">
        <v>6209677</v>
      </c>
      <c r="V23" s="9">
        <v>7119355</v>
      </c>
      <c r="W23" s="15">
        <v>1</v>
      </c>
      <c r="X23" s="21">
        <f>(220+150+175)/3</f>
        <v>181.66666666666666</v>
      </c>
      <c r="Y23" s="21">
        <f>(270+185+215)/3</f>
        <v>223.33333333333334</v>
      </c>
      <c r="Z23" s="17" t="s">
        <v>29</v>
      </c>
      <c r="AA23" s="17" t="s">
        <v>29</v>
      </c>
      <c r="AB23" s="9" t="s">
        <v>29</v>
      </c>
      <c r="AC23" s="9" t="s">
        <v>29</v>
      </c>
      <c r="AD23" s="9" t="s">
        <v>29</v>
      </c>
      <c r="AE23" s="17" t="s">
        <v>29</v>
      </c>
      <c r="AF23" s="18">
        <v>15748476</v>
      </c>
    </row>
    <row r="24" spans="1:32" ht="15" x14ac:dyDescent="0.25">
      <c r="A24" s="31">
        <v>40848</v>
      </c>
      <c r="B24" s="15">
        <v>21</v>
      </c>
      <c r="C24" s="9">
        <v>21125</v>
      </c>
      <c r="D24" s="9">
        <v>2164167</v>
      </c>
      <c r="E24" s="9">
        <v>43665</v>
      </c>
      <c r="F24" s="15">
        <v>35</v>
      </c>
      <c r="G24" s="9">
        <v>2721667</v>
      </c>
      <c r="H24" s="9">
        <v>2783333</v>
      </c>
      <c r="I24" s="9">
        <v>2828333</v>
      </c>
      <c r="J24" s="15">
        <v>5</v>
      </c>
      <c r="K24" s="9">
        <v>1503333</v>
      </c>
      <c r="L24" s="11">
        <v>15.45</v>
      </c>
      <c r="M24" s="9">
        <v>1111667</v>
      </c>
      <c r="N24" s="15">
        <v>43567</v>
      </c>
      <c r="O24" s="11">
        <v>44.3</v>
      </c>
      <c r="P24" s="16">
        <v>1016.2</v>
      </c>
      <c r="Q24" s="10">
        <v>43591</v>
      </c>
      <c r="R24" s="9">
        <v>384286</v>
      </c>
      <c r="S24" s="9">
        <v>173333</v>
      </c>
      <c r="T24" s="9">
        <v>403333</v>
      </c>
      <c r="U24" s="9">
        <v>5473333</v>
      </c>
      <c r="V24" s="9">
        <v>43713</v>
      </c>
      <c r="W24" s="15">
        <v>1</v>
      </c>
      <c r="X24" s="15">
        <v>100</v>
      </c>
      <c r="Y24" s="15">
        <v>120</v>
      </c>
      <c r="Z24" s="17" t="s">
        <v>29</v>
      </c>
      <c r="AA24" s="17" t="s">
        <v>29</v>
      </c>
      <c r="AB24" s="9" t="s">
        <v>29</v>
      </c>
      <c r="AC24" s="9" t="s">
        <v>29</v>
      </c>
      <c r="AD24" s="9" t="s">
        <v>29</v>
      </c>
      <c r="AE24" s="17" t="s">
        <v>29</v>
      </c>
      <c r="AF24" s="18">
        <v>15748476</v>
      </c>
    </row>
    <row r="25" spans="1:32" ht="15" x14ac:dyDescent="0.25">
      <c r="A25" s="31">
        <v>40878</v>
      </c>
      <c r="B25" s="15">
        <v>14</v>
      </c>
      <c r="C25" s="9">
        <v>1746935</v>
      </c>
      <c r="D25" s="9">
        <v>1791935</v>
      </c>
      <c r="E25" s="9">
        <v>1691935</v>
      </c>
      <c r="F25" s="15">
        <v>30</v>
      </c>
      <c r="G25" s="9">
        <v>2337097</v>
      </c>
      <c r="H25" s="9">
        <v>2372581</v>
      </c>
      <c r="I25" s="9">
        <v>2343548</v>
      </c>
      <c r="J25" s="15">
        <v>3</v>
      </c>
      <c r="K25" s="9">
        <v>1156774</v>
      </c>
      <c r="L25" s="11">
        <v>1.1200000000000001</v>
      </c>
      <c r="M25" s="9">
        <v>1040323</v>
      </c>
      <c r="N25" s="15">
        <v>43565</v>
      </c>
      <c r="O25" s="9" t="s">
        <v>29</v>
      </c>
      <c r="P25" s="16">
        <v>1019.5</v>
      </c>
      <c r="Q25" s="10">
        <v>43489</v>
      </c>
      <c r="R25" s="9">
        <v>645161</v>
      </c>
      <c r="S25" s="9">
        <v>623243</v>
      </c>
      <c r="T25" s="9">
        <v>596774</v>
      </c>
      <c r="U25" s="9">
        <v>3867742</v>
      </c>
      <c r="V25" s="9">
        <v>3751613</v>
      </c>
      <c r="W25" s="15">
        <v>0</v>
      </c>
      <c r="X25" s="15">
        <v>0</v>
      </c>
      <c r="Y25" s="15">
        <v>0</v>
      </c>
      <c r="Z25" s="17" t="s">
        <v>29</v>
      </c>
      <c r="AA25" s="17" t="s">
        <v>29</v>
      </c>
      <c r="AB25" s="9" t="s">
        <v>29</v>
      </c>
      <c r="AC25" s="9" t="s">
        <v>29</v>
      </c>
      <c r="AD25" s="9" t="s">
        <v>29</v>
      </c>
      <c r="AE25" s="17" t="s">
        <v>29</v>
      </c>
      <c r="AF25" s="18">
        <v>15748476</v>
      </c>
    </row>
    <row r="26" spans="1:32" ht="15" x14ac:dyDescent="0.25">
      <c r="A26" s="31">
        <v>40909</v>
      </c>
      <c r="B26" s="15">
        <v>18</v>
      </c>
      <c r="C26" s="9">
        <v>2082258</v>
      </c>
      <c r="D26" s="9">
        <v>2087097</v>
      </c>
      <c r="E26" s="9">
        <v>1982258</v>
      </c>
      <c r="F26" s="15">
        <v>34</v>
      </c>
      <c r="G26" s="9">
        <v>2704839</v>
      </c>
      <c r="H26" s="9">
        <v>2667742</v>
      </c>
      <c r="I26" s="9">
        <v>2764516</v>
      </c>
      <c r="J26" s="15">
        <v>3</v>
      </c>
      <c r="K26" s="9">
        <v>1459677</v>
      </c>
      <c r="L26" s="9">
        <v>1506452</v>
      </c>
      <c r="M26" s="9">
        <v>12</v>
      </c>
      <c r="N26" s="15">
        <v>43566</v>
      </c>
      <c r="O26" s="11">
        <v>46.5</v>
      </c>
      <c r="P26" s="16">
        <v>1018.5</v>
      </c>
      <c r="Q26" s="10">
        <v>43712</v>
      </c>
      <c r="R26" s="9">
        <v>412903</v>
      </c>
      <c r="S26" s="9">
        <v>375187</v>
      </c>
      <c r="T26" s="9">
        <v>43497</v>
      </c>
      <c r="U26" s="9">
        <v>4406452</v>
      </c>
      <c r="V26" s="9">
        <v>4280645</v>
      </c>
      <c r="W26" s="15">
        <v>0</v>
      </c>
      <c r="X26" s="15">
        <v>0</v>
      </c>
      <c r="Y26" s="15">
        <v>0</v>
      </c>
      <c r="Z26" s="17" t="s">
        <v>29</v>
      </c>
      <c r="AA26" s="17" t="s">
        <v>29</v>
      </c>
      <c r="AB26" s="9" t="s">
        <v>29</v>
      </c>
      <c r="AC26" s="9" t="s">
        <v>29</v>
      </c>
      <c r="AD26" s="9" t="s">
        <v>29</v>
      </c>
      <c r="AE26" s="17" t="s">
        <v>29</v>
      </c>
      <c r="AF26" s="20">
        <v>15836824</v>
      </c>
    </row>
    <row r="27" spans="1:32" ht="15" x14ac:dyDescent="0.25">
      <c r="A27" s="31">
        <v>40940</v>
      </c>
      <c r="B27" s="15">
        <v>17</v>
      </c>
      <c r="C27" s="9">
        <v>2123276</v>
      </c>
      <c r="D27" s="9">
        <v>43606</v>
      </c>
      <c r="E27" s="9">
        <v>2084483</v>
      </c>
      <c r="F27" s="15">
        <v>36</v>
      </c>
      <c r="G27" s="9">
        <v>2698276</v>
      </c>
      <c r="H27" s="9">
        <v>2705172</v>
      </c>
      <c r="I27" s="9">
        <v>2803448</v>
      </c>
      <c r="J27" s="15">
        <v>4</v>
      </c>
      <c r="K27" s="9">
        <v>1548276</v>
      </c>
      <c r="L27" s="9">
        <v>1594828</v>
      </c>
      <c r="M27" s="9">
        <v>1365517</v>
      </c>
      <c r="N27" s="15">
        <v>43627</v>
      </c>
      <c r="O27" s="11">
        <v>79.5</v>
      </c>
      <c r="P27" s="16">
        <v>1016.8</v>
      </c>
      <c r="Q27" s="11">
        <v>71</v>
      </c>
      <c r="R27" s="9">
        <v>827586</v>
      </c>
      <c r="S27" s="9">
        <v>1414855</v>
      </c>
      <c r="T27" s="9">
        <v>551724</v>
      </c>
      <c r="U27" s="9">
        <v>4437931</v>
      </c>
      <c r="V27" s="9">
        <v>4637931</v>
      </c>
      <c r="W27" s="15">
        <v>0</v>
      </c>
      <c r="X27" s="15">
        <v>0</v>
      </c>
      <c r="Y27" s="15">
        <v>0</v>
      </c>
      <c r="Z27" s="17" t="s">
        <v>29</v>
      </c>
      <c r="AA27" s="17" t="s">
        <v>29</v>
      </c>
      <c r="AB27" s="9" t="s">
        <v>29</v>
      </c>
      <c r="AC27" s="9" t="s">
        <v>29</v>
      </c>
      <c r="AD27" s="9" t="s">
        <v>29</v>
      </c>
      <c r="AE27" s="17" t="s">
        <v>29</v>
      </c>
      <c r="AF27" s="20">
        <v>15836824</v>
      </c>
    </row>
    <row r="28" spans="1:32" ht="15" x14ac:dyDescent="0.25">
      <c r="A28" s="31">
        <v>40969</v>
      </c>
      <c r="B28" s="15">
        <v>23</v>
      </c>
      <c r="C28" s="9">
        <v>2443548</v>
      </c>
      <c r="D28" s="9">
        <v>2522581</v>
      </c>
      <c r="E28" s="9">
        <v>2383871</v>
      </c>
      <c r="F28" s="15">
        <v>39</v>
      </c>
      <c r="G28" s="9">
        <v>3058065</v>
      </c>
      <c r="H28" s="9">
        <v>3143548</v>
      </c>
      <c r="I28" s="9">
        <v>3133871</v>
      </c>
      <c r="J28" s="15">
        <v>6</v>
      </c>
      <c r="K28" s="9">
        <v>1829032</v>
      </c>
      <c r="L28" s="9">
        <v>1901613</v>
      </c>
      <c r="M28" s="9">
        <v>1633871</v>
      </c>
      <c r="N28" s="15">
        <v>43568</v>
      </c>
      <c r="O28" s="9" t="s">
        <v>29</v>
      </c>
      <c r="P28" s="16">
        <v>1012.4</v>
      </c>
      <c r="Q28" s="11">
        <v>24</v>
      </c>
      <c r="R28" s="9">
        <v>410599</v>
      </c>
      <c r="S28" s="9">
        <v>348718</v>
      </c>
      <c r="T28" s="9">
        <v>422581</v>
      </c>
      <c r="U28" s="9">
        <v>6374194</v>
      </c>
      <c r="V28" s="9">
        <v>6990323</v>
      </c>
      <c r="W28" s="15">
        <v>0</v>
      </c>
      <c r="X28" s="15">
        <v>0</v>
      </c>
      <c r="Y28" s="15">
        <v>0</v>
      </c>
      <c r="Z28" s="17" t="s">
        <v>29</v>
      </c>
      <c r="AA28" s="17" t="s">
        <v>29</v>
      </c>
      <c r="AB28" s="9" t="s">
        <v>29</v>
      </c>
      <c r="AC28" s="9" t="s">
        <v>29</v>
      </c>
      <c r="AD28" s="9" t="s">
        <v>29</v>
      </c>
      <c r="AE28" s="17" t="s">
        <v>29</v>
      </c>
      <c r="AF28" s="20">
        <v>15836824</v>
      </c>
    </row>
    <row r="29" spans="1:32" ht="15" x14ac:dyDescent="0.25">
      <c r="A29" s="31">
        <v>41000</v>
      </c>
      <c r="B29" s="15">
        <v>27</v>
      </c>
      <c r="C29" s="9">
        <v>2531667</v>
      </c>
      <c r="D29" s="9">
        <v>26325</v>
      </c>
      <c r="E29" s="9">
        <v>2555833</v>
      </c>
      <c r="F29" s="15">
        <v>39</v>
      </c>
      <c r="G29" s="9">
        <v>3171667</v>
      </c>
      <c r="H29" s="11">
        <v>32.950000000000003</v>
      </c>
      <c r="I29" s="9">
        <v>3381667</v>
      </c>
      <c r="J29" s="15">
        <v>13</v>
      </c>
      <c r="K29" s="9">
        <v>1891667</v>
      </c>
      <c r="L29" s="9">
        <v>43665</v>
      </c>
      <c r="M29" s="9">
        <v>43541</v>
      </c>
      <c r="N29" s="15">
        <v>43569</v>
      </c>
      <c r="O29" s="11">
        <v>48.2</v>
      </c>
      <c r="P29" s="15">
        <v>1010</v>
      </c>
      <c r="Q29" s="9">
        <v>43578</v>
      </c>
      <c r="R29" s="9">
        <v>1496667</v>
      </c>
      <c r="S29" s="9">
        <v>403675</v>
      </c>
      <c r="T29" s="9">
        <v>1143333</v>
      </c>
      <c r="U29" s="9">
        <v>6943333</v>
      </c>
      <c r="V29" s="9">
        <v>43473</v>
      </c>
      <c r="W29" s="15">
        <v>0</v>
      </c>
      <c r="X29" s="15">
        <v>0</v>
      </c>
      <c r="Y29" s="15">
        <v>0</v>
      </c>
      <c r="Z29" s="17" t="s">
        <v>29</v>
      </c>
      <c r="AA29" s="17" t="s">
        <v>29</v>
      </c>
      <c r="AB29" s="9" t="s">
        <v>29</v>
      </c>
      <c r="AC29" s="9" t="s">
        <v>29</v>
      </c>
      <c r="AD29" s="9" t="s">
        <v>29</v>
      </c>
      <c r="AE29" s="17" t="s">
        <v>29</v>
      </c>
      <c r="AF29" s="20">
        <v>15978040</v>
      </c>
    </row>
    <row r="30" spans="1:32" ht="15" x14ac:dyDescent="0.25">
      <c r="A30" s="31">
        <v>41030</v>
      </c>
      <c r="B30" s="15">
        <v>28</v>
      </c>
      <c r="C30" s="9">
        <v>2641129</v>
      </c>
      <c r="D30" s="9">
        <v>2733065</v>
      </c>
      <c r="E30" s="9">
        <v>2654839</v>
      </c>
      <c r="F30" s="15">
        <v>45</v>
      </c>
      <c r="G30" s="9">
        <v>3277419</v>
      </c>
      <c r="H30" s="9">
        <v>338871</v>
      </c>
      <c r="I30" s="9">
        <v>3424194</v>
      </c>
      <c r="J30" s="15">
        <v>19</v>
      </c>
      <c r="K30" s="9">
        <v>2004839</v>
      </c>
      <c r="L30" s="9">
        <v>2077419</v>
      </c>
      <c r="M30" s="9">
        <v>1885484</v>
      </c>
      <c r="N30" s="15">
        <v>43659</v>
      </c>
      <c r="O30" s="9" t="s">
        <v>29</v>
      </c>
      <c r="P30" s="16">
        <v>1009.2</v>
      </c>
      <c r="Q30" s="11">
        <v>48.5</v>
      </c>
      <c r="R30" s="9">
        <v>333641</v>
      </c>
      <c r="S30" s="9">
        <v>796774</v>
      </c>
      <c r="T30" s="9">
        <v>1390323</v>
      </c>
      <c r="U30" s="9">
        <v>7712903</v>
      </c>
      <c r="V30" s="9">
        <v>8832258</v>
      </c>
      <c r="W30" s="15">
        <v>1</v>
      </c>
      <c r="X30" s="21">
        <f>(75+110)/2</f>
        <v>92.5</v>
      </c>
      <c r="Y30" s="21">
        <f>(95+140)/2</f>
        <v>117.5</v>
      </c>
      <c r="Z30" s="17" t="s">
        <v>29</v>
      </c>
      <c r="AA30" s="17" t="s">
        <v>29</v>
      </c>
      <c r="AB30" s="9" t="s">
        <v>29</v>
      </c>
      <c r="AC30" s="9" t="s">
        <v>29</v>
      </c>
      <c r="AD30" s="9" t="s">
        <v>29</v>
      </c>
      <c r="AE30" s="17" t="s">
        <v>29</v>
      </c>
      <c r="AF30" s="20">
        <v>15978040</v>
      </c>
    </row>
    <row r="31" spans="1:32" ht="15" x14ac:dyDescent="0.25">
      <c r="A31" s="31">
        <v>41061</v>
      </c>
      <c r="B31" s="15">
        <v>30</v>
      </c>
      <c r="C31" s="9">
        <v>2718333</v>
      </c>
      <c r="D31" s="9">
        <v>43674</v>
      </c>
      <c r="E31" s="9">
        <v>2728333</v>
      </c>
      <c r="F31" s="15">
        <v>42</v>
      </c>
      <c r="G31" s="9">
        <v>3346667</v>
      </c>
      <c r="H31" s="11">
        <v>35.1</v>
      </c>
      <c r="I31" s="11">
        <v>35.1</v>
      </c>
      <c r="J31" s="15">
        <v>19</v>
      </c>
      <c r="K31" s="9">
        <v>43728</v>
      </c>
      <c r="L31" s="9">
        <v>43546</v>
      </c>
      <c r="M31" s="9">
        <v>1946667</v>
      </c>
      <c r="N31" s="15">
        <v>43659</v>
      </c>
      <c r="O31" s="9" t="s">
        <v>29</v>
      </c>
      <c r="P31" s="16">
        <v>1008.1</v>
      </c>
      <c r="Q31" s="11">
        <v>59.4</v>
      </c>
      <c r="R31" s="9">
        <v>2203333</v>
      </c>
      <c r="S31" s="9">
        <v>3593333</v>
      </c>
      <c r="T31" s="9">
        <v>1993333</v>
      </c>
      <c r="U31" s="9">
        <v>7466667</v>
      </c>
      <c r="V31" s="11">
        <v>9.2799999999999994</v>
      </c>
      <c r="W31" s="15">
        <v>1</v>
      </c>
      <c r="X31" s="21">
        <f>(120+95)/2</f>
        <v>107.5</v>
      </c>
      <c r="Y31" s="21">
        <f>(150+110)/2</f>
        <v>130</v>
      </c>
      <c r="Z31" s="17" t="s">
        <v>29</v>
      </c>
      <c r="AA31" s="17" t="s">
        <v>29</v>
      </c>
      <c r="AB31" s="9" t="s">
        <v>29</v>
      </c>
      <c r="AC31" s="9" t="s">
        <v>29</v>
      </c>
      <c r="AD31" s="9" t="s">
        <v>29</v>
      </c>
      <c r="AE31" s="17" t="s">
        <v>29</v>
      </c>
      <c r="AF31" s="20">
        <v>15978040</v>
      </c>
    </row>
    <row r="32" spans="1:32" ht="15" x14ac:dyDescent="0.25">
      <c r="A32" s="31">
        <v>41091</v>
      </c>
      <c r="B32" s="15">
        <v>29</v>
      </c>
      <c r="C32" s="9">
        <v>2771774</v>
      </c>
      <c r="D32" s="9">
        <v>2883871</v>
      </c>
      <c r="E32" s="9">
        <v>2729032</v>
      </c>
      <c r="F32" s="15">
        <v>40</v>
      </c>
      <c r="G32" s="9">
        <v>3380645</v>
      </c>
      <c r="H32" s="9">
        <v>3503226</v>
      </c>
      <c r="I32" s="9">
        <v>3495161</v>
      </c>
      <c r="J32" s="15">
        <v>20</v>
      </c>
      <c r="K32" s="9">
        <v>2162903</v>
      </c>
      <c r="L32" s="9">
        <v>2264516</v>
      </c>
      <c r="M32" s="9">
        <v>1962903</v>
      </c>
      <c r="N32" s="15">
        <v>43630</v>
      </c>
      <c r="O32" s="9" t="s">
        <v>29</v>
      </c>
      <c r="P32" s="16">
        <v>1011.4</v>
      </c>
      <c r="Q32" s="9">
        <v>43521</v>
      </c>
      <c r="R32" s="9">
        <v>2590323</v>
      </c>
      <c r="S32" s="9">
        <v>3587097</v>
      </c>
      <c r="T32" s="9">
        <v>1341935</v>
      </c>
      <c r="U32" s="9">
        <v>8041935</v>
      </c>
      <c r="V32" s="9">
        <v>43625</v>
      </c>
      <c r="W32" s="15">
        <v>0</v>
      </c>
      <c r="X32" s="15">
        <v>0</v>
      </c>
      <c r="Y32" s="15">
        <v>0</v>
      </c>
      <c r="Z32" s="17" t="s">
        <v>29</v>
      </c>
      <c r="AA32" s="17" t="s">
        <v>29</v>
      </c>
      <c r="AB32" s="9" t="s">
        <v>29</v>
      </c>
      <c r="AC32" s="9" t="s">
        <v>29</v>
      </c>
      <c r="AD32" s="9" t="s">
        <v>29</v>
      </c>
      <c r="AE32" s="17" t="s">
        <v>29</v>
      </c>
      <c r="AF32" s="18">
        <v>16078211</v>
      </c>
    </row>
    <row r="33" spans="1:32" ht="15" x14ac:dyDescent="0.25">
      <c r="A33" s="31">
        <v>41122</v>
      </c>
      <c r="B33" s="15">
        <v>30</v>
      </c>
      <c r="C33" s="9">
        <v>2683065</v>
      </c>
      <c r="D33" s="9">
        <v>43613</v>
      </c>
      <c r="E33" s="9">
        <v>2732258</v>
      </c>
      <c r="F33" s="15">
        <v>40</v>
      </c>
      <c r="G33" s="9">
        <v>3272581</v>
      </c>
      <c r="H33" s="9">
        <v>3453226</v>
      </c>
      <c r="I33" s="9">
        <v>3441935</v>
      </c>
      <c r="J33" s="15">
        <v>19</v>
      </c>
      <c r="K33" s="9">
        <v>2093548</v>
      </c>
      <c r="L33" s="9">
        <v>2246774</v>
      </c>
      <c r="M33" s="9">
        <v>2022581</v>
      </c>
      <c r="N33" s="15">
        <v>43659</v>
      </c>
      <c r="O33" s="9" t="s">
        <v>29</v>
      </c>
      <c r="P33" s="16">
        <v>1009.8</v>
      </c>
      <c r="Q33" s="11">
        <v>83.3</v>
      </c>
      <c r="R33" s="9">
        <v>6056222</v>
      </c>
      <c r="S33" s="9">
        <v>2219355</v>
      </c>
      <c r="T33" s="9">
        <v>5529032</v>
      </c>
      <c r="U33" s="9">
        <v>6596774</v>
      </c>
      <c r="V33" s="9">
        <v>8709677</v>
      </c>
      <c r="W33" s="15">
        <v>1</v>
      </c>
      <c r="X33" s="21">
        <f>(140+95+75+175+130+65+165+120+185+130)/10</f>
        <v>128</v>
      </c>
      <c r="Y33" s="21">
        <f>(175+110+95+215+155+85+205+150+220+155)/10</f>
        <v>156.5</v>
      </c>
      <c r="Z33" s="17" t="s">
        <v>29</v>
      </c>
      <c r="AA33" s="17" t="s">
        <v>29</v>
      </c>
      <c r="AB33" s="9" t="s">
        <v>29</v>
      </c>
      <c r="AC33" s="9" t="s">
        <v>29</v>
      </c>
      <c r="AD33" s="9" t="s">
        <v>29</v>
      </c>
      <c r="AE33" s="17" t="s">
        <v>29</v>
      </c>
      <c r="AF33" s="18">
        <v>16078211</v>
      </c>
    </row>
    <row r="34" spans="1:32" ht="15" x14ac:dyDescent="0.25">
      <c r="A34" s="31">
        <v>41153</v>
      </c>
      <c r="B34" s="15">
        <v>28</v>
      </c>
      <c r="C34" s="9">
        <v>25</v>
      </c>
      <c r="D34" s="9">
        <v>25825</v>
      </c>
      <c r="E34" s="9">
        <v>2419167</v>
      </c>
      <c r="F34" s="15">
        <v>39</v>
      </c>
      <c r="G34" s="11">
        <v>30.25</v>
      </c>
      <c r="H34" s="9">
        <v>3113333</v>
      </c>
      <c r="I34" s="9">
        <v>2983333</v>
      </c>
      <c r="J34" s="15">
        <v>18</v>
      </c>
      <c r="K34" s="11">
        <v>19.75</v>
      </c>
      <c r="L34" s="9">
        <v>2051667</v>
      </c>
      <c r="M34" s="11">
        <v>18.55</v>
      </c>
      <c r="N34" s="15">
        <v>43688</v>
      </c>
      <c r="O34" s="9" t="s">
        <v>29</v>
      </c>
      <c r="P34" s="16">
        <v>1012.5</v>
      </c>
      <c r="Q34" s="11">
        <v>105.4</v>
      </c>
      <c r="R34" s="9">
        <v>3490476</v>
      </c>
      <c r="S34" s="9">
        <v>1793675</v>
      </c>
      <c r="T34" s="11">
        <v>6.83</v>
      </c>
      <c r="U34" s="9">
        <v>5536699</v>
      </c>
      <c r="V34" s="9">
        <v>6603333</v>
      </c>
      <c r="W34" s="15">
        <v>1</v>
      </c>
      <c r="X34" s="21">
        <f>(165+120+185+130)/4</f>
        <v>150</v>
      </c>
      <c r="Y34" s="21">
        <f>(205+150+220+155)/4</f>
        <v>182.5</v>
      </c>
      <c r="Z34" s="17" t="s">
        <v>29</v>
      </c>
      <c r="AA34" s="17" t="s">
        <v>29</v>
      </c>
      <c r="AB34" s="9" t="s">
        <v>29</v>
      </c>
      <c r="AC34" s="9" t="s">
        <v>29</v>
      </c>
      <c r="AD34" s="9" t="s">
        <v>29</v>
      </c>
      <c r="AE34" s="17" t="s">
        <v>29</v>
      </c>
      <c r="AF34" s="18">
        <v>16078211</v>
      </c>
    </row>
    <row r="35" spans="1:32" ht="15" x14ac:dyDescent="0.25">
      <c r="A35" s="31">
        <v>41183</v>
      </c>
      <c r="B35" s="15">
        <v>25</v>
      </c>
      <c r="C35" s="9">
        <v>2393548</v>
      </c>
      <c r="D35" s="9">
        <v>2506452</v>
      </c>
      <c r="E35" s="9">
        <v>2295968</v>
      </c>
      <c r="F35" s="15">
        <v>39</v>
      </c>
      <c r="G35" s="9">
        <v>2987097</v>
      </c>
      <c r="H35" s="9">
        <v>3067742</v>
      </c>
      <c r="I35" s="9">
        <v>2908065</v>
      </c>
      <c r="J35" s="15">
        <v>10</v>
      </c>
      <c r="K35" s="9">
        <v>18</v>
      </c>
      <c r="L35" s="9">
        <v>1945161</v>
      </c>
      <c r="M35" s="9">
        <v>1683871</v>
      </c>
      <c r="N35" s="15">
        <v>43718</v>
      </c>
      <c r="O35" s="9" t="s">
        <v>29</v>
      </c>
      <c r="P35" s="16">
        <v>1012.8</v>
      </c>
      <c r="Q35" s="11">
        <v>41.6</v>
      </c>
      <c r="R35" s="9">
        <v>209677</v>
      </c>
      <c r="S35" s="9">
        <v>129694</v>
      </c>
      <c r="T35" s="9">
        <v>2235484</v>
      </c>
      <c r="U35" s="9">
        <v>5570968</v>
      </c>
      <c r="V35" s="9">
        <v>6287097</v>
      </c>
      <c r="W35" s="15">
        <v>1</v>
      </c>
      <c r="X35" s="21">
        <f>(130+85+75+150+165+85)/6</f>
        <v>115</v>
      </c>
      <c r="Y35" s="21">
        <f>(155+100+95+185+205+100)/6</f>
        <v>140</v>
      </c>
      <c r="Z35" s="17" t="s">
        <v>29</v>
      </c>
      <c r="AA35" s="17" t="s">
        <v>29</v>
      </c>
      <c r="AB35" s="9" t="s">
        <v>29</v>
      </c>
      <c r="AC35" s="9" t="s">
        <v>29</v>
      </c>
      <c r="AD35" s="9" t="s">
        <v>29</v>
      </c>
      <c r="AE35" s="17" t="s">
        <v>29</v>
      </c>
      <c r="AF35" s="18">
        <v>16213437</v>
      </c>
    </row>
    <row r="36" spans="1:32" ht="15" x14ac:dyDescent="0.25">
      <c r="A36" s="31">
        <v>41214</v>
      </c>
      <c r="B36" s="15">
        <v>20</v>
      </c>
      <c r="C36" s="9">
        <v>1985833</v>
      </c>
      <c r="D36" s="9">
        <v>2050833</v>
      </c>
      <c r="E36" s="9">
        <v>19325</v>
      </c>
      <c r="F36" s="15">
        <v>34</v>
      </c>
      <c r="G36" s="9">
        <v>43701</v>
      </c>
      <c r="H36" s="9">
        <v>2498333</v>
      </c>
      <c r="I36" s="9">
        <v>43609</v>
      </c>
      <c r="J36" s="15">
        <v>11</v>
      </c>
      <c r="K36" s="9">
        <v>1491667</v>
      </c>
      <c r="L36" s="9">
        <v>1603333</v>
      </c>
      <c r="M36" s="9">
        <v>43630</v>
      </c>
      <c r="N36" s="15">
        <v>43532</v>
      </c>
      <c r="O36" s="9" t="s">
        <v>29</v>
      </c>
      <c r="P36" s="16">
        <v>1018.8</v>
      </c>
      <c r="Q36" s="11">
        <v>73.599999999999994</v>
      </c>
      <c r="R36" s="9">
        <v>1827143</v>
      </c>
      <c r="S36" s="9">
        <v>43771</v>
      </c>
      <c r="T36" s="9">
        <v>3146667</v>
      </c>
      <c r="U36" s="9">
        <v>3266667</v>
      </c>
      <c r="V36" s="9">
        <v>4303333</v>
      </c>
      <c r="W36" s="15">
        <v>1</v>
      </c>
      <c r="X36" s="15">
        <v>0</v>
      </c>
      <c r="Y36" s="15">
        <v>0</v>
      </c>
      <c r="Z36" s="17" t="s">
        <v>29</v>
      </c>
      <c r="AA36" s="17" t="s">
        <v>29</v>
      </c>
      <c r="AB36" s="9" t="s">
        <v>29</v>
      </c>
      <c r="AC36" s="9" t="s">
        <v>29</v>
      </c>
      <c r="AD36" s="9" t="s">
        <v>29</v>
      </c>
      <c r="AE36" s="17" t="s">
        <v>29</v>
      </c>
      <c r="AF36" s="18">
        <v>16213437</v>
      </c>
    </row>
    <row r="37" spans="1:32" ht="15" x14ac:dyDescent="0.25">
      <c r="A37" s="31">
        <v>41244</v>
      </c>
      <c r="B37" s="15">
        <v>18</v>
      </c>
      <c r="C37" s="9">
        <v>1905645</v>
      </c>
      <c r="D37" s="9">
        <v>1881452</v>
      </c>
      <c r="E37" s="9">
        <v>1765323</v>
      </c>
      <c r="F37" s="15">
        <v>34</v>
      </c>
      <c r="G37" s="9">
        <v>2516129</v>
      </c>
      <c r="H37" s="9">
        <v>2445161</v>
      </c>
      <c r="I37" s="9">
        <v>2508065</v>
      </c>
      <c r="J37" s="15">
        <v>2</v>
      </c>
      <c r="K37" s="9">
        <v>1295161</v>
      </c>
      <c r="L37" s="9">
        <v>1317742</v>
      </c>
      <c r="M37" s="9">
        <v>1022581</v>
      </c>
      <c r="N37" s="15">
        <v>9</v>
      </c>
      <c r="O37" s="9" t="s">
        <v>29</v>
      </c>
      <c r="P37" s="16">
        <v>1015.6</v>
      </c>
      <c r="Q37" s="9">
        <v>43467</v>
      </c>
      <c r="R37" s="9">
        <v>378802</v>
      </c>
      <c r="S37" s="9">
        <v>780645</v>
      </c>
      <c r="T37" s="9">
        <v>454839</v>
      </c>
      <c r="U37" s="9">
        <v>4451613</v>
      </c>
      <c r="V37" s="9">
        <v>4819355</v>
      </c>
      <c r="W37" s="15">
        <v>0</v>
      </c>
      <c r="X37" s="15">
        <v>0</v>
      </c>
      <c r="Y37" s="15">
        <v>0</v>
      </c>
      <c r="Z37" s="17" t="s">
        <v>29</v>
      </c>
      <c r="AA37" s="17" t="s">
        <v>29</v>
      </c>
      <c r="AB37" s="9" t="s">
        <v>29</v>
      </c>
      <c r="AC37" s="9" t="s">
        <v>29</v>
      </c>
      <c r="AD37" s="9" t="s">
        <v>29</v>
      </c>
      <c r="AE37" s="17" t="s">
        <v>29</v>
      </c>
      <c r="AF37" s="18">
        <v>16213437</v>
      </c>
    </row>
    <row r="38" spans="1:32" ht="15" x14ac:dyDescent="0.25">
      <c r="A38" s="31">
        <v>41275</v>
      </c>
      <c r="B38" s="15">
        <v>16</v>
      </c>
      <c r="C38" s="9">
        <v>1966129</v>
      </c>
      <c r="D38" s="9">
        <v>2012097</v>
      </c>
      <c r="E38" s="9">
        <v>1839516</v>
      </c>
      <c r="F38" s="15">
        <v>35</v>
      </c>
      <c r="G38" s="9">
        <v>2564516</v>
      </c>
      <c r="H38" s="9">
        <v>2598387</v>
      </c>
      <c r="I38" s="9">
        <v>2606452</v>
      </c>
      <c r="J38" s="15">
        <v>4</v>
      </c>
      <c r="K38" s="9">
        <v>1367742</v>
      </c>
      <c r="L38" s="9">
        <v>1425806</v>
      </c>
      <c r="M38" s="9">
        <v>1072581</v>
      </c>
      <c r="N38" s="15">
        <v>43687</v>
      </c>
      <c r="O38" s="11">
        <v>64.8</v>
      </c>
      <c r="P38" s="16">
        <v>1019.1</v>
      </c>
      <c r="Q38" s="11">
        <v>28</v>
      </c>
      <c r="R38" s="9">
        <v>1651613</v>
      </c>
      <c r="S38" s="9">
        <v>290323</v>
      </c>
      <c r="T38" s="9">
        <v>1080645</v>
      </c>
      <c r="U38" s="9">
        <v>4732258</v>
      </c>
      <c r="V38" s="9">
        <v>4890323</v>
      </c>
      <c r="W38" s="15">
        <v>0</v>
      </c>
      <c r="X38" s="15">
        <v>0</v>
      </c>
      <c r="Y38" s="15">
        <v>0</v>
      </c>
      <c r="Z38" s="22">
        <v>29842733</v>
      </c>
      <c r="AA38" s="10">
        <v>43304</v>
      </c>
      <c r="AB38" s="9" t="s">
        <v>29</v>
      </c>
      <c r="AC38" s="9" t="s">
        <v>29</v>
      </c>
      <c r="AD38" s="9" t="s">
        <v>29</v>
      </c>
      <c r="AE38" s="17" t="s">
        <v>29</v>
      </c>
      <c r="AF38" s="20">
        <v>16269241</v>
      </c>
    </row>
    <row r="39" spans="1:32" ht="15" x14ac:dyDescent="0.25">
      <c r="A39" s="31">
        <v>41306</v>
      </c>
      <c r="B39" s="15">
        <v>20</v>
      </c>
      <c r="C39" s="9">
        <v>20625</v>
      </c>
      <c r="D39" s="9">
        <v>2116071</v>
      </c>
      <c r="E39" s="9">
        <v>2026786</v>
      </c>
      <c r="F39" s="15">
        <v>36</v>
      </c>
      <c r="G39" s="9">
        <v>2660714</v>
      </c>
      <c r="H39" s="9">
        <v>2696429</v>
      </c>
      <c r="I39" s="9">
        <v>2796429</v>
      </c>
      <c r="J39" s="15">
        <v>8</v>
      </c>
      <c r="K39" s="9">
        <v>1464286</v>
      </c>
      <c r="L39" s="9">
        <v>1535714</v>
      </c>
      <c r="M39" s="9">
        <v>1257143</v>
      </c>
      <c r="N39" s="15">
        <v>43567</v>
      </c>
      <c r="O39" s="11">
        <v>64.8</v>
      </c>
      <c r="P39" s="16">
        <v>1013.4</v>
      </c>
      <c r="Q39" s="9">
        <v>43587</v>
      </c>
      <c r="R39" s="9">
        <v>2557143</v>
      </c>
      <c r="S39" s="9">
        <v>342857</v>
      </c>
      <c r="T39" s="9">
        <v>621429</v>
      </c>
      <c r="U39" s="9">
        <v>5521429</v>
      </c>
      <c r="V39" s="9">
        <v>6357143</v>
      </c>
      <c r="W39" s="15">
        <v>0</v>
      </c>
      <c r="X39" s="15">
        <v>0</v>
      </c>
      <c r="Y39" s="15">
        <v>0</v>
      </c>
      <c r="Z39" s="22">
        <v>27433728</v>
      </c>
      <c r="AA39" s="10">
        <v>36737</v>
      </c>
      <c r="AB39" s="9" t="s">
        <v>29</v>
      </c>
      <c r="AC39" s="9" t="s">
        <v>29</v>
      </c>
      <c r="AD39" s="9" t="s">
        <v>29</v>
      </c>
      <c r="AE39" s="17" t="s">
        <v>29</v>
      </c>
      <c r="AF39" s="20">
        <v>16269241</v>
      </c>
    </row>
    <row r="40" spans="1:32" ht="15" x14ac:dyDescent="0.25">
      <c r="A40" s="31">
        <v>41334</v>
      </c>
      <c r="B40" s="15">
        <v>22</v>
      </c>
      <c r="C40" s="9">
        <v>2171774</v>
      </c>
      <c r="D40" s="9">
        <v>2248387</v>
      </c>
      <c r="E40" s="9">
        <v>2115323</v>
      </c>
      <c r="F40" s="15">
        <v>38</v>
      </c>
      <c r="G40" s="9">
        <v>2804839</v>
      </c>
      <c r="H40" s="9">
        <v>2879032</v>
      </c>
      <c r="I40" s="9">
        <v>2862903</v>
      </c>
      <c r="J40" s="15">
        <v>7</v>
      </c>
      <c r="K40" s="9">
        <v>153871</v>
      </c>
      <c r="L40" s="9">
        <v>1617742</v>
      </c>
      <c r="M40" s="9">
        <v>1367742</v>
      </c>
      <c r="N40" s="15">
        <v>43720</v>
      </c>
      <c r="O40" s="11">
        <v>70.2</v>
      </c>
      <c r="P40" s="16">
        <v>1014.9</v>
      </c>
      <c r="Q40" s="9">
        <v>43591</v>
      </c>
      <c r="R40" s="9">
        <v>549309</v>
      </c>
      <c r="S40" s="9">
        <v>119686</v>
      </c>
      <c r="T40" s="9">
        <v>1480645</v>
      </c>
      <c r="U40" s="9">
        <v>5854839</v>
      </c>
      <c r="V40" s="9">
        <v>6451613</v>
      </c>
      <c r="W40" s="15">
        <v>0</v>
      </c>
      <c r="X40" s="15">
        <v>0</v>
      </c>
      <c r="Y40" s="15">
        <v>0</v>
      </c>
      <c r="Z40" s="10">
        <v>31224787</v>
      </c>
      <c r="AA40" s="10">
        <v>40604</v>
      </c>
      <c r="AB40" s="9" t="s">
        <v>29</v>
      </c>
      <c r="AC40" s="9" t="s">
        <v>29</v>
      </c>
      <c r="AD40" s="9" t="s">
        <v>29</v>
      </c>
      <c r="AE40" s="17" t="s">
        <v>29</v>
      </c>
      <c r="AF40" s="20">
        <v>16269241</v>
      </c>
    </row>
    <row r="41" spans="1:32" ht="15" x14ac:dyDescent="0.25">
      <c r="A41" s="31">
        <v>41365</v>
      </c>
      <c r="B41" s="15">
        <v>24</v>
      </c>
      <c r="C41" s="9">
        <v>2318333</v>
      </c>
      <c r="D41" s="9">
        <v>43700</v>
      </c>
      <c r="E41" s="9">
        <v>43638</v>
      </c>
      <c r="F41" s="15">
        <v>41</v>
      </c>
      <c r="G41" s="9">
        <v>2981667</v>
      </c>
      <c r="H41" s="9">
        <v>3021667</v>
      </c>
      <c r="I41" s="9">
        <v>3008333</v>
      </c>
      <c r="J41" s="15">
        <v>11</v>
      </c>
      <c r="K41" s="11">
        <v>16.55</v>
      </c>
      <c r="L41" s="9">
        <v>1738333</v>
      </c>
      <c r="M41" s="9">
        <v>1511667</v>
      </c>
      <c r="N41" s="15">
        <v>43720</v>
      </c>
      <c r="O41" s="11">
        <v>74.099999999999994</v>
      </c>
      <c r="P41" s="16">
        <v>1009.8</v>
      </c>
      <c r="Q41" s="9">
        <v>43523</v>
      </c>
      <c r="R41" s="9">
        <v>55381</v>
      </c>
      <c r="S41" s="9">
        <v>960342</v>
      </c>
      <c r="T41" s="9">
        <v>43497</v>
      </c>
      <c r="U41" s="11">
        <v>6.19</v>
      </c>
      <c r="V41" s="9">
        <v>6693333</v>
      </c>
      <c r="W41" s="15">
        <v>0</v>
      </c>
      <c r="X41" s="15">
        <v>0</v>
      </c>
      <c r="Y41" s="15">
        <v>0</v>
      </c>
      <c r="Z41" s="23">
        <v>30563222</v>
      </c>
      <c r="AA41" s="23">
        <v>40116</v>
      </c>
      <c r="AB41" s="9" t="s">
        <v>29</v>
      </c>
      <c r="AC41" s="9" t="s">
        <v>29</v>
      </c>
      <c r="AD41" s="9" t="s">
        <v>29</v>
      </c>
      <c r="AE41" s="17" t="s">
        <v>29</v>
      </c>
      <c r="AF41" s="18">
        <v>16158410</v>
      </c>
    </row>
    <row r="42" spans="1:32" ht="15" x14ac:dyDescent="0.25">
      <c r="A42" s="31">
        <v>41395</v>
      </c>
      <c r="B42" s="15">
        <v>26</v>
      </c>
      <c r="C42" s="9">
        <v>2566935</v>
      </c>
      <c r="D42" s="9">
        <v>2700806</v>
      </c>
      <c r="E42" s="9">
        <v>2502419</v>
      </c>
      <c r="F42" s="15">
        <v>41</v>
      </c>
      <c r="G42" s="9">
        <v>318871</v>
      </c>
      <c r="H42" s="9">
        <v>3309677</v>
      </c>
      <c r="I42" s="9">
        <v>3193548</v>
      </c>
      <c r="J42" s="15">
        <v>9</v>
      </c>
      <c r="K42" s="9">
        <v>1945161</v>
      </c>
      <c r="L42" s="9">
        <v>2091935</v>
      </c>
      <c r="M42" s="9">
        <v>181129</v>
      </c>
      <c r="N42" s="15">
        <v>13</v>
      </c>
      <c r="O42" s="11">
        <v>64.8</v>
      </c>
      <c r="P42" s="16">
        <v>1010.6</v>
      </c>
      <c r="Q42" s="11">
        <v>76</v>
      </c>
      <c r="R42" s="9">
        <v>3558065</v>
      </c>
      <c r="S42" s="9">
        <v>2819355</v>
      </c>
      <c r="T42" s="9">
        <v>253871</v>
      </c>
      <c r="U42" s="9">
        <v>7119355</v>
      </c>
      <c r="V42" s="9">
        <v>8006452</v>
      </c>
      <c r="W42" s="15">
        <v>0</v>
      </c>
      <c r="X42" s="15">
        <v>0</v>
      </c>
      <c r="Y42" s="15">
        <v>0</v>
      </c>
      <c r="Z42" s="23">
        <v>31859568</v>
      </c>
      <c r="AA42" s="24">
        <v>43857</v>
      </c>
      <c r="AB42" s="9" t="s">
        <v>29</v>
      </c>
      <c r="AC42" s="9" t="s">
        <v>29</v>
      </c>
      <c r="AD42" s="9" t="s">
        <v>29</v>
      </c>
      <c r="AE42" s="17" t="s">
        <v>29</v>
      </c>
      <c r="AF42" s="18">
        <v>16158410</v>
      </c>
    </row>
    <row r="43" spans="1:32" ht="15" x14ac:dyDescent="0.25">
      <c r="A43" s="31">
        <v>41426</v>
      </c>
      <c r="B43" s="15">
        <v>30</v>
      </c>
      <c r="C43" s="9">
        <v>2648333</v>
      </c>
      <c r="D43" s="9">
        <v>2775833</v>
      </c>
      <c r="E43" s="9">
        <v>2708333</v>
      </c>
      <c r="F43" s="15">
        <v>41</v>
      </c>
      <c r="G43" s="9">
        <v>3213333</v>
      </c>
      <c r="H43" s="9">
        <v>3368333</v>
      </c>
      <c r="I43" s="9">
        <v>3418333</v>
      </c>
      <c r="J43" s="15">
        <v>19</v>
      </c>
      <c r="K43" s="9">
        <v>2083333</v>
      </c>
      <c r="L43" s="9">
        <v>2183333</v>
      </c>
      <c r="M43" s="9">
        <v>1998333</v>
      </c>
      <c r="N43" s="15">
        <v>43479</v>
      </c>
      <c r="O43" s="11">
        <v>55.4</v>
      </c>
      <c r="P43" s="16">
        <v>1009.4</v>
      </c>
      <c r="Q43" s="11">
        <v>47.5</v>
      </c>
      <c r="R43" s="9">
        <v>2066667</v>
      </c>
      <c r="S43" s="9">
        <v>1793333</v>
      </c>
      <c r="T43" s="9">
        <v>3596667</v>
      </c>
      <c r="U43" s="11">
        <v>8.8800000000000008</v>
      </c>
      <c r="V43" s="11">
        <v>9.5299999999999994</v>
      </c>
      <c r="W43" s="15">
        <v>1</v>
      </c>
      <c r="X43" s="21">
        <f>(95+75)/2</f>
        <v>85</v>
      </c>
      <c r="Y43" s="15">
        <f>(110+95)/2</f>
        <v>102.5</v>
      </c>
      <c r="Z43" s="24">
        <v>32553274</v>
      </c>
      <c r="AA43" s="10">
        <v>43317</v>
      </c>
      <c r="AB43" s="9" t="s">
        <v>29</v>
      </c>
      <c r="AC43" s="9" t="s">
        <v>29</v>
      </c>
      <c r="AD43" s="9" t="s">
        <v>29</v>
      </c>
      <c r="AE43" s="17" t="s">
        <v>29</v>
      </c>
      <c r="AF43" s="18">
        <v>16158410</v>
      </c>
    </row>
    <row r="44" spans="1:32" ht="15" x14ac:dyDescent="0.25">
      <c r="A44" s="31">
        <v>41456</v>
      </c>
      <c r="B44" s="15">
        <v>29</v>
      </c>
      <c r="C44" s="9">
        <v>2577419</v>
      </c>
      <c r="D44" s="9">
        <v>2765323</v>
      </c>
      <c r="E44" s="9">
        <v>2612903</v>
      </c>
      <c r="F44" s="15">
        <v>39</v>
      </c>
      <c r="G44" s="9">
        <v>3145161</v>
      </c>
      <c r="H44" s="9">
        <v>3353226</v>
      </c>
      <c r="I44" s="9">
        <v>3264516</v>
      </c>
      <c r="J44" s="15">
        <v>21</v>
      </c>
      <c r="K44" s="9">
        <v>2009677</v>
      </c>
      <c r="L44" s="9">
        <v>2177419</v>
      </c>
      <c r="M44" s="9">
        <v>196129</v>
      </c>
      <c r="N44" s="15">
        <v>13</v>
      </c>
      <c r="O44" s="9" t="s">
        <v>29</v>
      </c>
      <c r="P44" s="16">
        <v>1011.3</v>
      </c>
      <c r="Q44" s="11">
        <v>72.099999999999994</v>
      </c>
      <c r="R44" s="9">
        <v>1910599</v>
      </c>
      <c r="S44" s="9">
        <v>1880976</v>
      </c>
      <c r="T44" s="9">
        <v>2951613</v>
      </c>
      <c r="U44" s="9">
        <v>7564516</v>
      </c>
      <c r="V44" s="9">
        <v>843871</v>
      </c>
      <c r="W44" s="15">
        <v>1</v>
      </c>
      <c r="X44" s="15">
        <f>(100+95)/2</f>
        <v>97.5</v>
      </c>
      <c r="Y44" s="15">
        <f>(120+110)/2</f>
        <v>115</v>
      </c>
      <c r="Z44" s="24">
        <v>32791651</v>
      </c>
      <c r="AA44" s="10">
        <v>66640</v>
      </c>
      <c r="AB44" s="9" t="s">
        <v>29</v>
      </c>
      <c r="AC44" s="9" t="s">
        <v>29</v>
      </c>
      <c r="AD44" s="9" t="s">
        <v>29</v>
      </c>
      <c r="AE44" s="17" t="s">
        <v>29</v>
      </c>
      <c r="AF44" s="18">
        <v>16313380</v>
      </c>
    </row>
    <row r="45" spans="1:32" ht="15" x14ac:dyDescent="0.25">
      <c r="A45" s="31">
        <v>41487</v>
      </c>
      <c r="B45" s="15">
        <v>30</v>
      </c>
      <c r="C45" s="9">
        <v>2557258</v>
      </c>
      <c r="D45" s="9">
        <v>2710484</v>
      </c>
      <c r="E45" s="9">
        <v>2568548</v>
      </c>
      <c r="F45" s="15">
        <v>40</v>
      </c>
      <c r="G45" s="9">
        <v>3175806</v>
      </c>
      <c r="H45" s="9">
        <v>3306452</v>
      </c>
      <c r="I45" s="9">
        <v>326129</v>
      </c>
      <c r="J45" s="15">
        <v>21</v>
      </c>
      <c r="K45" s="9">
        <v>193871</v>
      </c>
      <c r="L45" s="9">
        <v>2114516</v>
      </c>
      <c r="M45" s="9">
        <v>1875806</v>
      </c>
      <c r="N45" s="15">
        <v>43477</v>
      </c>
      <c r="O45" s="9" t="s">
        <v>29</v>
      </c>
      <c r="P45" s="16">
        <v>1011.7</v>
      </c>
      <c r="Q45" s="11">
        <v>51.3</v>
      </c>
      <c r="R45" s="9">
        <v>700461</v>
      </c>
      <c r="S45" s="9">
        <v>1375518</v>
      </c>
      <c r="T45" s="9">
        <v>4680645</v>
      </c>
      <c r="U45" s="9">
        <v>6235484</v>
      </c>
      <c r="V45" s="9">
        <v>7070968</v>
      </c>
      <c r="W45" s="15">
        <v>1</v>
      </c>
      <c r="X45" s="15">
        <f>(95+65+85)/3</f>
        <v>81.666666666666671</v>
      </c>
      <c r="Y45" s="15">
        <f>(110+85+100)/3</f>
        <v>98.333333333333329</v>
      </c>
      <c r="Z45" s="24">
        <v>34299590</v>
      </c>
      <c r="AA45" s="10">
        <v>65467</v>
      </c>
      <c r="AB45" s="9" t="s">
        <v>29</v>
      </c>
      <c r="AC45" s="9" t="s">
        <v>29</v>
      </c>
      <c r="AD45" s="9" t="s">
        <v>29</v>
      </c>
      <c r="AE45" s="17" t="s">
        <v>29</v>
      </c>
      <c r="AF45" s="18">
        <v>16313380</v>
      </c>
    </row>
    <row r="46" spans="1:32" ht="15" x14ac:dyDescent="0.25">
      <c r="A46" s="31">
        <v>41518</v>
      </c>
      <c r="B46" s="15">
        <v>26</v>
      </c>
      <c r="C46" s="9">
        <v>2426667</v>
      </c>
      <c r="D46" s="9">
        <v>25675</v>
      </c>
      <c r="E46" s="9">
        <v>2425833</v>
      </c>
      <c r="F46" s="15">
        <v>35</v>
      </c>
      <c r="G46" s="9">
        <v>2933333</v>
      </c>
      <c r="H46" s="9">
        <v>3058333</v>
      </c>
      <c r="I46" s="9">
        <v>2971667</v>
      </c>
      <c r="J46" s="15">
        <v>16</v>
      </c>
      <c r="K46" s="9">
        <v>43515</v>
      </c>
      <c r="L46" s="9">
        <v>2076667</v>
      </c>
      <c r="M46" s="9">
        <v>43695</v>
      </c>
      <c r="N46" s="15">
        <v>43626</v>
      </c>
      <c r="O46" s="9" t="s">
        <v>29</v>
      </c>
      <c r="P46" s="16">
        <v>1010.6</v>
      </c>
      <c r="Q46" s="11">
        <v>291.3</v>
      </c>
      <c r="R46" s="9">
        <v>1202381</v>
      </c>
      <c r="S46" s="9">
        <v>7483675</v>
      </c>
      <c r="T46" s="9">
        <v>1624333</v>
      </c>
      <c r="U46" s="9">
        <v>4993333</v>
      </c>
      <c r="V46" s="11">
        <v>5.67</v>
      </c>
      <c r="W46" s="15">
        <v>1</v>
      </c>
      <c r="X46" s="15">
        <f>(95+55+140+140+85)/5</f>
        <v>103</v>
      </c>
      <c r="Y46" s="15">
        <f>(110+75+165+165+100)/5</f>
        <v>123</v>
      </c>
      <c r="Z46" s="24">
        <v>30531168</v>
      </c>
      <c r="AA46" s="10">
        <v>111840</v>
      </c>
      <c r="AB46" s="9" t="s">
        <v>29</v>
      </c>
      <c r="AC46" s="9" t="s">
        <v>29</v>
      </c>
      <c r="AD46" s="9" t="s">
        <v>29</v>
      </c>
      <c r="AE46" s="17" t="s">
        <v>29</v>
      </c>
      <c r="AF46" s="18">
        <v>16313380</v>
      </c>
    </row>
    <row r="47" spans="1:32" ht="15" x14ac:dyDescent="0.25">
      <c r="A47" s="31">
        <v>41548</v>
      </c>
      <c r="B47" s="9" t="s">
        <v>29</v>
      </c>
      <c r="C47" s="9">
        <v>2289516</v>
      </c>
      <c r="D47" s="9">
        <v>2352419</v>
      </c>
      <c r="E47" s="9">
        <v>2258871</v>
      </c>
      <c r="F47" s="9" t="s">
        <v>29</v>
      </c>
      <c r="G47" s="9">
        <v>2754839</v>
      </c>
      <c r="H47" s="9">
        <v>2809677</v>
      </c>
      <c r="I47" s="9">
        <v>2783871</v>
      </c>
      <c r="J47" s="9" t="s">
        <v>29</v>
      </c>
      <c r="K47" s="9">
        <v>1824194</v>
      </c>
      <c r="L47" s="9">
        <v>1895161</v>
      </c>
      <c r="M47" s="9">
        <v>1733871</v>
      </c>
      <c r="N47" s="9" t="s">
        <v>29</v>
      </c>
      <c r="O47" s="9" t="s">
        <v>29</v>
      </c>
      <c r="P47" s="9" t="s">
        <v>29</v>
      </c>
      <c r="Q47" s="9">
        <v>43675</v>
      </c>
      <c r="R47" s="9">
        <v>1400922</v>
      </c>
      <c r="S47" s="9">
        <v>1961621</v>
      </c>
      <c r="T47" s="9">
        <v>2087097</v>
      </c>
      <c r="U47" s="9">
        <v>4622581</v>
      </c>
      <c r="V47" s="9">
        <v>5296774</v>
      </c>
      <c r="W47" s="15">
        <v>1</v>
      </c>
      <c r="X47" s="21">
        <f>(85+100+85)/3</f>
        <v>90</v>
      </c>
      <c r="Y47" s="21">
        <f>(100+120+100)/3</f>
        <v>106.66666666666667</v>
      </c>
      <c r="Z47" s="24">
        <v>31238179</v>
      </c>
      <c r="AA47" s="10">
        <v>145634</v>
      </c>
      <c r="AB47" s="9" t="s">
        <v>29</v>
      </c>
      <c r="AC47" s="9" t="s">
        <v>29</v>
      </c>
      <c r="AD47" s="9" t="s">
        <v>29</v>
      </c>
      <c r="AE47" s="17" t="s">
        <v>29</v>
      </c>
      <c r="AF47" s="18">
        <v>16402273</v>
      </c>
    </row>
    <row r="48" spans="1:32" ht="15" x14ac:dyDescent="0.25">
      <c r="A48" s="31">
        <v>41579</v>
      </c>
      <c r="B48" s="15">
        <v>17</v>
      </c>
      <c r="C48" s="9">
        <v>1740833</v>
      </c>
      <c r="D48" s="9">
        <v>1863333</v>
      </c>
      <c r="E48" s="9">
        <v>1774167</v>
      </c>
      <c r="F48" s="15">
        <v>32</v>
      </c>
      <c r="G48" s="9">
        <v>2206667</v>
      </c>
      <c r="H48" s="9">
        <v>2318333</v>
      </c>
      <c r="I48" s="9">
        <v>2301667</v>
      </c>
      <c r="J48" s="15">
        <v>3</v>
      </c>
      <c r="K48" s="11">
        <v>12.75</v>
      </c>
      <c r="L48" s="9">
        <v>1408333</v>
      </c>
      <c r="M48" s="9">
        <v>1246667</v>
      </c>
      <c r="N48" s="15">
        <v>43655</v>
      </c>
      <c r="O48" s="9">
        <v>0</v>
      </c>
      <c r="P48" s="16">
        <v>1021.1</v>
      </c>
      <c r="Q48" s="11">
        <v>50</v>
      </c>
      <c r="R48" s="9">
        <v>1827143</v>
      </c>
      <c r="S48" s="9">
        <v>2454018</v>
      </c>
      <c r="T48" s="9">
        <v>3976667</v>
      </c>
      <c r="U48" s="9">
        <v>2953333</v>
      </c>
      <c r="V48" s="9">
        <v>3536667</v>
      </c>
      <c r="W48" s="15">
        <v>1</v>
      </c>
      <c r="X48" s="15">
        <v>100</v>
      </c>
      <c r="Y48" s="15">
        <v>120</v>
      </c>
      <c r="Z48" s="24">
        <v>29802816</v>
      </c>
      <c r="AA48" s="10">
        <v>96002</v>
      </c>
      <c r="AB48" s="9" t="s">
        <v>29</v>
      </c>
      <c r="AC48" s="9" t="s">
        <v>29</v>
      </c>
      <c r="AD48" s="9" t="s">
        <v>29</v>
      </c>
      <c r="AE48" s="17" t="s">
        <v>29</v>
      </c>
      <c r="AF48" s="18">
        <v>16402273</v>
      </c>
    </row>
    <row r="49" spans="1:32" ht="15" x14ac:dyDescent="0.25">
      <c r="A49" s="31">
        <v>41609</v>
      </c>
      <c r="B49" s="15">
        <v>13</v>
      </c>
      <c r="C49" s="9">
        <v>1644355</v>
      </c>
      <c r="D49" s="9">
        <v>1700806</v>
      </c>
      <c r="E49" s="9">
        <v>1652419</v>
      </c>
      <c r="F49" s="15">
        <v>32</v>
      </c>
      <c r="G49" s="9">
        <v>2104839</v>
      </c>
      <c r="H49" s="9">
        <v>2174194</v>
      </c>
      <c r="I49" s="9">
        <v>2206452</v>
      </c>
      <c r="J49" s="15">
        <v>3</v>
      </c>
      <c r="K49" s="9">
        <v>1183871</v>
      </c>
      <c r="L49" s="9">
        <v>1227419</v>
      </c>
      <c r="M49" s="9">
        <v>1098387</v>
      </c>
      <c r="N49" s="15">
        <v>43717</v>
      </c>
      <c r="O49" s="9" t="s">
        <v>29</v>
      </c>
      <c r="P49" s="16">
        <v>1022.4</v>
      </c>
      <c r="Q49" s="11">
        <v>74.5</v>
      </c>
      <c r="R49" s="9">
        <v>6381106</v>
      </c>
      <c r="S49" s="9">
        <v>5645492</v>
      </c>
      <c r="T49" s="9">
        <v>5374194</v>
      </c>
      <c r="U49" s="9">
        <v>3212903</v>
      </c>
      <c r="V49" s="9">
        <v>3796774</v>
      </c>
      <c r="W49" s="15">
        <v>1</v>
      </c>
      <c r="X49" s="15">
        <v>100</v>
      </c>
      <c r="Y49" s="15">
        <v>120</v>
      </c>
      <c r="Z49" s="24">
        <v>30287347</v>
      </c>
      <c r="AA49" s="10">
        <v>145688</v>
      </c>
      <c r="AB49" s="9" t="s">
        <v>29</v>
      </c>
      <c r="AC49" s="9" t="s">
        <v>29</v>
      </c>
      <c r="AD49" s="9" t="s">
        <v>29</v>
      </c>
      <c r="AE49" s="17" t="s">
        <v>29</v>
      </c>
      <c r="AF49" s="18">
        <v>16402273</v>
      </c>
    </row>
    <row r="50" spans="1:32" ht="15" x14ac:dyDescent="0.25">
      <c r="A50" s="31">
        <v>41640</v>
      </c>
      <c r="B50" s="15">
        <v>14</v>
      </c>
      <c r="C50" s="9">
        <v>1697581</v>
      </c>
      <c r="D50" s="9">
        <v>1803226</v>
      </c>
      <c r="E50" s="9">
        <v>1748352</v>
      </c>
      <c r="F50" s="15">
        <v>32</v>
      </c>
      <c r="G50" s="9">
        <v>2345161</v>
      </c>
      <c r="H50" s="9">
        <v>2480645</v>
      </c>
      <c r="I50" s="9">
        <v>2579032</v>
      </c>
      <c r="J50" s="15">
        <v>1</v>
      </c>
      <c r="K50" s="9">
        <v>43595</v>
      </c>
      <c r="L50" s="9">
        <v>1125806</v>
      </c>
      <c r="M50" s="9">
        <v>9176719</v>
      </c>
      <c r="N50" s="15">
        <v>43566</v>
      </c>
      <c r="O50" s="9" t="s">
        <v>29</v>
      </c>
      <c r="P50" s="16">
        <v>1021.9</v>
      </c>
      <c r="Q50" s="11">
        <v>7</v>
      </c>
      <c r="R50" s="9">
        <v>2232719</v>
      </c>
      <c r="S50" s="9">
        <v>284202</v>
      </c>
      <c r="T50" s="9">
        <v>2906823</v>
      </c>
      <c r="U50" s="9">
        <v>4532258</v>
      </c>
      <c r="V50" s="9">
        <v>4283871</v>
      </c>
      <c r="W50" s="15">
        <v>0</v>
      </c>
      <c r="X50" s="15">
        <v>0</v>
      </c>
      <c r="Y50" s="15">
        <v>0</v>
      </c>
      <c r="Z50" s="24">
        <v>31880995</v>
      </c>
      <c r="AA50" s="10">
        <v>97454</v>
      </c>
      <c r="AB50" s="9" t="s">
        <v>29</v>
      </c>
      <c r="AC50" s="9" t="s">
        <v>29</v>
      </c>
      <c r="AD50" s="9" t="s">
        <v>29</v>
      </c>
      <c r="AE50" s="17" t="s">
        <v>29</v>
      </c>
      <c r="AF50" s="20">
        <v>16508912</v>
      </c>
    </row>
    <row r="51" spans="1:32" ht="15" x14ac:dyDescent="0.25">
      <c r="A51" s="31">
        <v>41671</v>
      </c>
      <c r="B51" s="15">
        <v>17</v>
      </c>
      <c r="C51" s="9">
        <v>2050893</v>
      </c>
      <c r="D51" s="9">
        <v>2124107</v>
      </c>
      <c r="E51" s="9">
        <v>2051786</v>
      </c>
      <c r="F51" s="15">
        <v>35</v>
      </c>
      <c r="G51" s="9">
        <v>2642857</v>
      </c>
      <c r="H51" s="9">
        <v>27625</v>
      </c>
      <c r="I51" s="9">
        <v>2782143</v>
      </c>
      <c r="J51" s="15">
        <v>1</v>
      </c>
      <c r="K51" s="9">
        <v>1458929</v>
      </c>
      <c r="L51" s="9">
        <v>1485714</v>
      </c>
      <c r="M51" s="9">
        <v>1321429</v>
      </c>
      <c r="N51" s="15">
        <v>43688</v>
      </c>
      <c r="O51" s="11">
        <v>64.8</v>
      </c>
      <c r="P51" s="16">
        <v>1017.1</v>
      </c>
      <c r="Q51" s="9">
        <v>43473</v>
      </c>
      <c r="R51" s="9">
        <v>492857</v>
      </c>
      <c r="S51" s="9">
        <v>1832143</v>
      </c>
      <c r="T51" s="11">
        <v>2.35</v>
      </c>
      <c r="U51" s="9">
        <v>4403571</v>
      </c>
      <c r="V51" s="9">
        <v>4575</v>
      </c>
      <c r="W51" s="15">
        <v>0</v>
      </c>
      <c r="X51" s="15">
        <v>0</v>
      </c>
      <c r="Y51" s="15">
        <v>0</v>
      </c>
      <c r="Z51" s="24">
        <v>28089331</v>
      </c>
      <c r="AA51" s="10">
        <v>83376</v>
      </c>
      <c r="AB51" s="9" t="s">
        <v>29</v>
      </c>
      <c r="AC51" s="9" t="s">
        <v>29</v>
      </c>
      <c r="AD51" s="9" t="s">
        <v>29</v>
      </c>
      <c r="AE51" s="17" t="s">
        <v>29</v>
      </c>
      <c r="AF51" s="20">
        <v>16508912</v>
      </c>
    </row>
    <row r="52" spans="1:32" ht="15" x14ac:dyDescent="0.25">
      <c r="A52" s="31">
        <v>41699</v>
      </c>
      <c r="B52" s="15">
        <v>19</v>
      </c>
      <c r="C52" s="9">
        <v>1982258</v>
      </c>
      <c r="D52" s="9">
        <v>2064516</v>
      </c>
      <c r="E52" s="9">
        <v>2005645</v>
      </c>
      <c r="F52" s="15">
        <v>35</v>
      </c>
      <c r="G52" s="9">
        <v>2501613</v>
      </c>
      <c r="H52" s="9">
        <v>2633871</v>
      </c>
      <c r="I52" s="9">
        <v>263871</v>
      </c>
      <c r="J52" s="15">
        <v>3</v>
      </c>
      <c r="K52" s="9">
        <v>1462903</v>
      </c>
      <c r="L52" s="9">
        <v>1495161</v>
      </c>
      <c r="M52" s="9">
        <v>1372581</v>
      </c>
      <c r="N52" s="15">
        <v>43721</v>
      </c>
      <c r="O52" s="11">
        <v>64.8</v>
      </c>
      <c r="P52" s="16">
        <v>1016.8</v>
      </c>
      <c r="Q52" s="9">
        <v>43732</v>
      </c>
      <c r="R52" s="9">
        <v>4223042</v>
      </c>
      <c r="S52" s="9">
        <v>3736808</v>
      </c>
      <c r="T52" s="9">
        <v>306129</v>
      </c>
      <c r="U52" s="9">
        <v>3751613</v>
      </c>
      <c r="V52" s="9">
        <v>4354839</v>
      </c>
      <c r="W52" s="15">
        <v>0</v>
      </c>
      <c r="X52" s="15">
        <v>0</v>
      </c>
      <c r="Y52" s="15">
        <v>0</v>
      </c>
      <c r="Z52" s="24">
        <v>31444416</v>
      </c>
      <c r="AA52" s="10">
        <v>43289</v>
      </c>
      <c r="AB52" s="9" t="s">
        <v>29</v>
      </c>
      <c r="AC52" s="9" t="s">
        <v>29</v>
      </c>
      <c r="AD52" s="9" t="s">
        <v>29</v>
      </c>
      <c r="AE52" s="17" t="s">
        <v>29</v>
      </c>
      <c r="AF52" s="20">
        <v>16508912</v>
      </c>
    </row>
    <row r="53" spans="1:32" ht="15" x14ac:dyDescent="0.25">
      <c r="A53" s="31">
        <v>41730</v>
      </c>
      <c r="B53" s="15">
        <v>24</v>
      </c>
      <c r="C53" s="9">
        <v>22225</v>
      </c>
      <c r="D53" s="9">
        <v>23675</v>
      </c>
      <c r="E53" s="9">
        <v>22375</v>
      </c>
      <c r="F53" s="15">
        <v>40</v>
      </c>
      <c r="G53" s="9">
        <v>2778333</v>
      </c>
      <c r="H53" s="9">
        <v>2946667</v>
      </c>
      <c r="I53" s="9">
        <v>2903333</v>
      </c>
      <c r="J53" s="15">
        <v>8</v>
      </c>
      <c r="K53" s="9">
        <v>1666667</v>
      </c>
      <c r="L53" s="9">
        <v>1788333</v>
      </c>
      <c r="M53" s="9">
        <v>1571667</v>
      </c>
      <c r="N53" s="15">
        <v>43721</v>
      </c>
      <c r="O53" s="11">
        <v>51.8</v>
      </c>
      <c r="P53" s="16">
        <v>1014.1</v>
      </c>
      <c r="Q53" s="9">
        <v>43508</v>
      </c>
      <c r="R53" s="11">
        <v>0.27</v>
      </c>
      <c r="S53" s="9">
        <v>477351</v>
      </c>
      <c r="T53" s="9">
        <v>726667</v>
      </c>
      <c r="U53" s="9">
        <v>5146667</v>
      </c>
      <c r="V53" s="9">
        <v>5786667</v>
      </c>
      <c r="W53" s="15">
        <v>0</v>
      </c>
      <c r="X53" s="15">
        <v>0</v>
      </c>
      <c r="Y53" s="15">
        <v>0</v>
      </c>
      <c r="Z53" s="24">
        <v>31661366</v>
      </c>
      <c r="AA53" s="10">
        <v>58301</v>
      </c>
      <c r="AB53" s="9" t="s">
        <v>29</v>
      </c>
      <c r="AC53" s="9" t="s">
        <v>29</v>
      </c>
      <c r="AD53" s="9" t="s">
        <v>29</v>
      </c>
      <c r="AE53" s="17" t="s">
        <v>29</v>
      </c>
      <c r="AF53" s="18">
        <v>16718643</v>
      </c>
    </row>
    <row r="54" spans="1:32" ht="15" x14ac:dyDescent="0.25">
      <c r="A54" s="31">
        <v>41760</v>
      </c>
      <c r="B54" s="15">
        <v>26</v>
      </c>
      <c r="C54" s="9">
        <v>2366935</v>
      </c>
      <c r="D54" s="9">
        <v>2492742</v>
      </c>
      <c r="E54" s="9">
        <v>2395484</v>
      </c>
      <c r="F54" s="15">
        <v>38</v>
      </c>
      <c r="G54" s="9">
        <v>2908065</v>
      </c>
      <c r="H54" s="9">
        <v>3101613</v>
      </c>
      <c r="I54" s="9">
        <v>3053871</v>
      </c>
      <c r="J54" s="15">
        <v>11</v>
      </c>
      <c r="K54" s="9">
        <v>1825806</v>
      </c>
      <c r="L54" s="9">
        <v>1883871</v>
      </c>
      <c r="M54" s="9">
        <v>1737097</v>
      </c>
      <c r="N54" s="15">
        <v>43691</v>
      </c>
      <c r="O54" s="9" t="s">
        <v>29</v>
      </c>
      <c r="P54" s="16">
        <v>1015.3</v>
      </c>
      <c r="Q54" s="11">
        <v>71.099999999999994</v>
      </c>
      <c r="R54" s="9">
        <v>2200461</v>
      </c>
      <c r="S54" s="9">
        <v>748718</v>
      </c>
      <c r="T54" s="9">
        <v>967742</v>
      </c>
      <c r="U54" s="9">
        <v>6232258</v>
      </c>
      <c r="V54" s="9">
        <v>6458065</v>
      </c>
      <c r="W54" s="15">
        <v>0</v>
      </c>
      <c r="X54" s="15">
        <v>0</v>
      </c>
      <c r="Y54" s="15">
        <v>0</v>
      </c>
      <c r="Z54" s="22">
        <v>33396970</v>
      </c>
      <c r="AA54" s="24">
        <v>66729</v>
      </c>
      <c r="AB54" s="9" t="s">
        <v>29</v>
      </c>
      <c r="AC54" s="9" t="s">
        <v>29</v>
      </c>
      <c r="AD54" s="9" t="s">
        <v>29</v>
      </c>
      <c r="AE54" s="17" t="s">
        <v>29</v>
      </c>
      <c r="AF54" s="18">
        <v>16718643</v>
      </c>
    </row>
    <row r="55" spans="1:32" ht="15" x14ac:dyDescent="0.25">
      <c r="A55" s="31">
        <v>41791</v>
      </c>
      <c r="B55" s="15">
        <v>29</v>
      </c>
      <c r="C55" s="11">
        <v>25.15</v>
      </c>
      <c r="D55" s="11">
        <v>27.35</v>
      </c>
      <c r="E55" s="9">
        <v>2614167</v>
      </c>
      <c r="F55" s="15">
        <v>40</v>
      </c>
      <c r="G55" s="9">
        <v>3011667</v>
      </c>
      <c r="H55" s="9">
        <v>3318333</v>
      </c>
      <c r="I55" s="9">
        <v>3231667</v>
      </c>
      <c r="J55" s="15">
        <v>21</v>
      </c>
      <c r="K55" s="9">
        <v>2018333</v>
      </c>
      <c r="L55" s="9">
        <v>2151667</v>
      </c>
      <c r="M55" s="9">
        <v>1996667</v>
      </c>
      <c r="N55" s="15">
        <v>15</v>
      </c>
      <c r="O55" s="9" t="s">
        <v>29</v>
      </c>
      <c r="P55" s="16">
        <v>1013.4</v>
      </c>
      <c r="Q55" s="11">
        <v>68</v>
      </c>
      <c r="R55" s="9">
        <v>2451429</v>
      </c>
      <c r="S55" s="9">
        <v>3557009</v>
      </c>
      <c r="T55" s="9">
        <v>2373333</v>
      </c>
      <c r="U55" s="11">
        <v>6.82</v>
      </c>
      <c r="V55" s="11">
        <v>7.82</v>
      </c>
      <c r="W55" s="15">
        <v>0</v>
      </c>
      <c r="X55" s="15">
        <v>0</v>
      </c>
      <c r="Y55" s="15">
        <v>0</v>
      </c>
      <c r="Z55" s="22">
        <v>33955200</v>
      </c>
      <c r="AA55" s="10">
        <v>67593</v>
      </c>
      <c r="AB55" s="9" t="s">
        <v>29</v>
      </c>
      <c r="AC55" s="9" t="s">
        <v>29</v>
      </c>
      <c r="AD55" s="9" t="s">
        <v>29</v>
      </c>
      <c r="AE55" s="17" t="s">
        <v>29</v>
      </c>
      <c r="AF55" s="18">
        <v>16718643</v>
      </c>
    </row>
    <row r="56" spans="1:32" ht="15" x14ac:dyDescent="0.25">
      <c r="A56" s="31">
        <v>41821</v>
      </c>
      <c r="B56" s="15">
        <v>29</v>
      </c>
      <c r="C56" s="9">
        <v>2628226</v>
      </c>
      <c r="D56" s="9">
        <v>2792742</v>
      </c>
      <c r="E56" s="9">
        <v>2722581</v>
      </c>
      <c r="F56" s="15">
        <v>40</v>
      </c>
      <c r="G56" s="9">
        <v>3190323</v>
      </c>
      <c r="H56" s="9">
        <v>3453226</v>
      </c>
      <c r="I56" s="9">
        <v>3433871</v>
      </c>
      <c r="J56" s="15">
        <v>21</v>
      </c>
      <c r="K56" s="9">
        <v>2066129</v>
      </c>
      <c r="L56" s="9">
        <v>2132258</v>
      </c>
      <c r="M56" s="9">
        <v>201129</v>
      </c>
      <c r="N56" s="15">
        <v>43600</v>
      </c>
      <c r="O56" s="11">
        <v>55.4</v>
      </c>
      <c r="P56" s="16">
        <v>1016.6</v>
      </c>
      <c r="Q56" s="11">
        <v>48.2</v>
      </c>
      <c r="R56" s="9">
        <v>206129</v>
      </c>
      <c r="S56" s="9">
        <v>1587759</v>
      </c>
      <c r="T56" s="9">
        <v>1190323</v>
      </c>
      <c r="U56" s="9">
        <v>7758065</v>
      </c>
      <c r="V56" s="9">
        <v>8016129</v>
      </c>
      <c r="W56" s="15">
        <v>1</v>
      </c>
      <c r="X56" s="15">
        <f>(7+5+11)/3</f>
        <v>7.666666666666667</v>
      </c>
      <c r="Y56" s="21">
        <f>(15+4+23)/3</f>
        <v>14</v>
      </c>
      <c r="Z56" s="22">
        <v>34998653</v>
      </c>
      <c r="AA56" s="24">
        <v>87575</v>
      </c>
      <c r="AB56" s="9" t="s">
        <v>29</v>
      </c>
      <c r="AC56" s="9" t="s">
        <v>29</v>
      </c>
      <c r="AD56" s="9" t="s">
        <v>29</v>
      </c>
      <c r="AE56" s="17" t="s">
        <v>29</v>
      </c>
      <c r="AF56" s="18">
        <v>16779940</v>
      </c>
    </row>
    <row r="57" spans="1:32" ht="15" x14ac:dyDescent="0.25">
      <c r="A57" s="31">
        <v>41852</v>
      </c>
      <c r="B57" s="15">
        <v>30</v>
      </c>
      <c r="C57" s="9">
        <v>2674194</v>
      </c>
      <c r="D57" s="9">
        <v>2817742</v>
      </c>
      <c r="E57" s="9">
        <v>2741935</v>
      </c>
      <c r="F57" s="15">
        <v>40</v>
      </c>
      <c r="G57" s="9">
        <v>326129</v>
      </c>
      <c r="H57" s="9">
        <v>3487097</v>
      </c>
      <c r="I57" s="9">
        <v>3491935</v>
      </c>
      <c r="J57" s="15">
        <v>22</v>
      </c>
      <c r="K57" s="9">
        <v>2087097</v>
      </c>
      <c r="L57" s="9">
        <v>2148387</v>
      </c>
      <c r="M57" s="9">
        <v>1991935</v>
      </c>
      <c r="N57" s="15">
        <v>43720</v>
      </c>
      <c r="O57" s="11">
        <v>74.2</v>
      </c>
      <c r="P57" s="16">
        <v>1015.4</v>
      </c>
      <c r="Q57" s="11">
        <v>55.4</v>
      </c>
      <c r="R57" s="9">
        <v>972351</v>
      </c>
      <c r="S57" s="9">
        <v>1645823</v>
      </c>
      <c r="T57" s="9">
        <v>616129</v>
      </c>
      <c r="U57" s="9">
        <v>7606452</v>
      </c>
      <c r="V57" s="9">
        <v>7996774</v>
      </c>
      <c r="W57" s="15">
        <v>1</v>
      </c>
      <c r="X57" s="21">
        <f>(11+11)/2</f>
        <v>11</v>
      </c>
      <c r="Y57" s="15">
        <f>(23+15)/2</f>
        <v>19</v>
      </c>
      <c r="Z57" s="22">
        <v>36150365</v>
      </c>
      <c r="AA57" s="24">
        <v>75763</v>
      </c>
      <c r="AB57" s="9" t="s">
        <v>29</v>
      </c>
      <c r="AC57" s="9" t="s">
        <v>29</v>
      </c>
      <c r="AD57" s="9" t="s">
        <v>29</v>
      </c>
      <c r="AE57" s="17" t="s">
        <v>29</v>
      </c>
      <c r="AF57" s="18">
        <v>16779940</v>
      </c>
    </row>
    <row r="58" spans="1:32" ht="15" x14ac:dyDescent="0.25">
      <c r="A58" s="31">
        <v>41883</v>
      </c>
      <c r="B58" s="15">
        <v>26</v>
      </c>
      <c r="C58" s="9">
        <v>2325833</v>
      </c>
      <c r="D58" s="9">
        <v>2516667</v>
      </c>
      <c r="E58" s="9">
        <v>43639</v>
      </c>
      <c r="F58" s="15">
        <v>35</v>
      </c>
      <c r="G58" s="9">
        <v>2771667</v>
      </c>
      <c r="H58" s="9">
        <v>3023333</v>
      </c>
      <c r="I58" s="11">
        <v>28.35</v>
      </c>
      <c r="J58" s="15">
        <v>11</v>
      </c>
      <c r="K58" s="9">
        <v>43695</v>
      </c>
      <c r="L58" s="9">
        <v>43485</v>
      </c>
      <c r="M58" s="9" t="s">
        <v>31</v>
      </c>
      <c r="N58" s="15">
        <v>43719</v>
      </c>
      <c r="O58" s="9" t="s">
        <v>29</v>
      </c>
      <c r="P58" s="16">
        <v>1016.2</v>
      </c>
      <c r="Q58" s="11">
        <v>221.4</v>
      </c>
      <c r="R58" s="9">
        <v>4680953</v>
      </c>
      <c r="S58" s="9">
        <v>4724018</v>
      </c>
      <c r="T58" s="9">
        <v>1623667</v>
      </c>
      <c r="U58" s="9">
        <v>4476667</v>
      </c>
      <c r="V58" s="11">
        <v>4.97</v>
      </c>
      <c r="W58" s="15">
        <v>1</v>
      </c>
      <c r="X58" s="21">
        <f>(16+2)/2</f>
        <v>9</v>
      </c>
      <c r="Y58" s="21">
        <f>(10+15)/2</f>
        <v>12.5</v>
      </c>
      <c r="Z58" s="25">
        <v>32669568</v>
      </c>
      <c r="AA58" s="10">
        <v>92717</v>
      </c>
      <c r="AB58" s="9" t="s">
        <v>29</v>
      </c>
      <c r="AC58" s="9" t="s">
        <v>29</v>
      </c>
      <c r="AD58" s="9" t="s">
        <v>29</v>
      </c>
      <c r="AE58" s="17" t="s">
        <v>29</v>
      </c>
      <c r="AF58" s="18">
        <v>16779940</v>
      </c>
    </row>
    <row r="59" spans="1:32" ht="15" x14ac:dyDescent="0.25">
      <c r="A59" s="31">
        <v>41913</v>
      </c>
      <c r="B59" s="15">
        <v>24</v>
      </c>
      <c r="C59" s="9">
        <v>2304032</v>
      </c>
      <c r="D59" s="9">
        <v>2391935</v>
      </c>
      <c r="E59" s="9">
        <v>2257258</v>
      </c>
      <c r="F59" s="15">
        <v>32</v>
      </c>
      <c r="G59" s="9">
        <v>283871</v>
      </c>
      <c r="H59" s="9">
        <v>2979032</v>
      </c>
      <c r="I59" s="9">
        <v>2919355</v>
      </c>
      <c r="J59" s="15">
        <v>14</v>
      </c>
      <c r="K59" s="9">
        <v>1769355</v>
      </c>
      <c r="L59" s="9">
        <v>1804839</v>
      </c>
      <c r="M59" s="9">
        <v>1595161</v>
      </c>
      <c r="N59" s="15">
        <v>43686</v>
      </c>
      <c r="O59" s="11">
        <v>59.3</v>
      </c>
      <c r="P59" s="16">
        <v>1016.5</v>
      </c>
      <c r="Q59" s="11">
        <v>69.3</v>
      </c>
      <c r="R59" s="9">
        <v>4456222</v>
      </c>
      <c r="S59" s="9">
        <v>3046155</v>
      </c>
      <c r="T59" s="9">
        <v>9677419</v>
      </c>
      <c r="U59" s="9">
        <v>4380645</v>
      </c>
      <c r="V59" s="9">
        <v>4841935</v>
      </c>
      <c r="W59" s="15">
        <v>1</v>
      </c>
      <c r="X59" s="15">
        <f>(2+3+13)/3</f>
        <v>6</v>
      </c>
      <c r="Y59" s="21">
        <f>(16+28+11)/3</f>
        <v>18.333333333333332</v>
      </c>
      <c r="Z59" s="22">
        <v>33375542</v>
      </c>
      <c r="AA59" s="10">
        <v>128882</v>
      </c>
      <c r="AB59" s="9" t="s">
        <v>29</v>
      </c>
      <c r="AC59" s="9" t="s">
        <v>29</v>
      </c>
      <c r="AD59" s="9" t="s">
        <v>29</v>
      </c>
      <c r="AE59" s="17" t="s">
        <v>29</v>
      </c>
      <c r="AF59" s="18">
        <v>16966131</v>
      </c>
    </row>
    <row r="60" spans="1:32" ht="15" x14ac:dyDescent="0.25">
      <c r="A60" s="31">
        <v>41944</v>
      </c>
      <c r="B60" s="15">
        <v>16</v>
      </c>
      <c r="C60" s="9">
        <v>1796667</v>
      </c>
      <c r="D60" s="9">
        <v>18725</v>
      </c>
      <c r="E60" s="9">
        <v>1766667</v>
      </c>
      <c r="F60" s="15">
        <v>29</v>
      </c>
      <c r="G60" s="9">
        <v>2378333</v>
      </c>
      <c r="H60" s="9">
        <v>2468333</v>
      </c>
      <c r="I60" s="9">
        <v>2466667</v>
      </c>
      <c r="J60" s="15">
        <v>2</v>
      </c>
      <c r="K60" s="11">
        <v>12.15</v>
      </c>
      <c r="L60" s="9">
        <v>1276667</v>
      </c>
      <c r="M60" s="9">
        <v>1066667</v>
      </c>
      <c r="N60" s="15">
        <v>43596</v>
      </c>
      <c r="O60" s="11">
        <v>55.6</v>
      </c>
      <c r="P60" s="16">
        <v>1021.1</v>
      </c>
      <c r="Q60" s="11">
        <v>59.7</v>
      </c>
      <c r="R60" s="9">
        <v>30381</v>
      </c>
      <c r="S60" s="9">
        <v>150342</v>
      </c>
      <c r="T60" s="9">
        <v>466667</v>
      </c>
      <c r="U60" s="9">
        <v>3746667</v>
      </c>
      <c r="V60" s="9">
        <v>3893333</v>
      </c>
      <c r="W60" s="15">
        <v>0</v>
      </c>
      <c r="X60" s="15">
        <v>0</v>
      </c>
      <c r="Y60" s="15">
        <v>0</v>
      </c>
      <c r="Z60" s="22">
        <v>31127328</v>
      </c>
      <c r="AA60" s="10">
        <v>122574</v>
      </c>
      <c r="AB60" s="9" t="s">
        <v>29</v>
      </c>
      <c r="AC60" s="9" t="s">
        <v>29</v>
      </c>
      <c r="AD60" s="9" t="s">
        <v>29</v>
      </c>
      <c r="AE60" s="17" t="s">
        <v>29</v>
      </c>
      <c r="AF60" s="18">
        <v>16966131</v>
      </c>
    </row>
    <row r="61" spans="1:32" ht="15" x14ac:dyDescent="0.25">
      <c r="A61" s="31">
        <v>41974</v>
      </c>
      <c r="B61" s="15">
        <v>16</v>
      </c>
      <c r="C61" s="9">
        <v>181371</v>
      </c>
      <c r="D61" s="9">
        <v>1870968</v>
      </c>
      <c r="E61" s="9">
        <v>1829032</v>
      </c>
      <c r="F61" s="15">
        <v>30</v>
      </c>
      <c r="G61" s="9">
        <v>2267742</v>
      </c>
      <c r="H61" s="9">
        <v>2332258</v>
      </c>
      <c r="I61" s="9">
        <v>2387097</v>
      </c>
      <c r="J61" s="15">
        <v>5</v>
      </c>
      <c r="K61" s="9">
        <v>1359677</v>
      </c>
      <c r="L61" s="9">
        <v>1409677</v>
      </c>
      <c r="M61" s="9">
        <v>1270968</v>
      </c>
      <c r="N61" s="15">
        <v>43655</v>
      </c>
      <c r="O61" s="11">
        <v>55.6</v>
      </c>
      <c r="P61" s="16">
        <v>1020.3</v>
      </c>
      <c r="Q61" s="11">
        <v>38.1</v>
      </c>
      <c r="R61" s="9">
        <v>4552074</v>
      </c>
      <c r="S61" s="9">
        <v>2348387</v>
      </c>
      <c r="T61" s="9">
        <v>383871</v>
      </c>
      <c r="U61" s="9">
        <v>3109677</v>
      </c>
      <c r="V61" s="9">
        <v>3583871</v>
      </c>
      <c r="W61" s="15">
        <v>0</v>
      </c>
      <c r="X61" s="15">
        <v>0</v>
      </c>
      <c r="Y61" s="15">
        <v>0</v>
      </c>
      <c r="Z61" s="22">
        <v>31481914</v>
      </c>
      <c r="AA61" s="10">
        <v>97041</v>
      </c>
      <c r="AB61" s="9" t="s">
        <v>29</v>
      </c>
      <c r="AC61" s="9" t="s">
        <v>29</v>
      </c>
      <c r="AD61" s="9" t="s">
        <v>29</v>
      </c>
      <c r="AE61" s="17" t="s">
        <v>29</v>
      </c>
      <c r="AF61" s="18">
        <v>16966131</v>
      </c>
    </row>
    <row r="62" spans="1:32" ht="15" x14ac:dyDescent="0.25">
      <c r="A62" s="31">
        <v>42005</v>
      </c>
      <c r="B62" s="15">
        <v>12</v>
      </c>
      <c r="C62" s="9">
        <v>1671774</v>
      </c>
      <c r="D62" s="9">
        <v>1694355</v>
      </c>
      <c r="E62" s="9">
        <v>1662097</v>
      </c>
      <c r="F62" s="15">
        <v>30</v>
      </c>
      <c r="G62" s="9">
        <v>2201613</v>
      </c>
      <c r="H62" s="9">
        <v>2212903</v>
      </c>
      <c r="I62" s="9">
        <v>2217742</v>
      </c>
      <c r="J62" s="15">
        <v>2</v>
      </c>
      <c r="K62" s="9">
        <v>1141935</v>
      </c>
      <c r="L62" s="9">
        <v>1175806</v>
      </c>
      <c r="M62" s="9">
        <v>1106452</v>
      </c>
      <c r="N62" s="15">
        <v>43595</v>
      </c>
      <c r="O62" s="9" t="s">
        <v>29</v>
      </c>
      <c r="P62" s="16">
        <v>1024.0999999999999</v>
      </c>
      <c r="Q62" s="9">
        <v>43732</v>
      </c>
      <c r="R62" s="9">
        <v>1343318</v>
      </c>
      <c r="S62" s="9">
        <v>148387</v>
      </c>
      <c r="T62" s="9">
        <v>1103226</v>
      </c>
      <c r="U62" s="9">
        <v>2806452</v>
      </c>
      <c r="V62" s="9">
        <v>3190323</v>
      </c>
      <c r="W62" s="15">
        <v>0</v>
      </c>
      <c r="X62" s="15">
        <v>0</v>
      </c>
      <c r="Y62" s="15">
        <v>0</v>
      </c>
      <c r="Z62" s="24">
        <v>31605120</v>
      </c>
      <c r="AA62" s="10">
        <v>104077</v>
      </c>
      <c r="AB62" s="9" t="s">
        <v>29</v>
      </c>
      <c r="AC62" s="9" t="s">
        <v>29</v>
      </c>
      <c r="AD62" s="9" t="s">
        <v>29</v>
      </c>
      <c r="AE62" s="10">
        <v>5131938</v>
      </c>
      <c r="AF62" s="20">
        <v>17061945</v>
      </c>
    </row>
    <row r="63" spans="1:32" ht="15" x14ac:dyDescent="0.25">
      <c r="A63" s="31">
        <v>42036</v>
      </c>
      <c r="B63" s="15">
        <v>14</v>
      </c>
      <c r="C63" s="9">
        <v>1649107</v>
      </c>
      <c r="D63" s="9">
        <v>1808036</v>
      </c>
      <c r="E63" s="9">
        <v>16875</v>
      </c>
      <c r="F63" s="15">
        <v>32</v>
      </c>
      <c r="G63" s="9">
        <v>2151786</v>
      </c>
      <c r="H63" s="9">
        <v>24125</v>
      </c>
      <c r="I63" s="9">
        <v>2239286</v>
      </c>
      <c r="J63" s="15">
        <v>3</v>
      </c>
      <c r="K63" s="9">
        <v>1146429</v>
      </c>
      <c r="L63" s="9">
        <v>1203571</v>
      </c>
      <c r="M63" s="9">
        <v>1135714</v>
      </c>
      <c r="N63" s="15">
        <v>43535</v>
      </c>
      <c r="O63" s="9">
        <v>37</v>
      </c>
      <c r="P63" s="16">
        <v>1020.6</v>
      </c>
      <c r="Q63" s="11">
        <v>33.200000000000003</v>
      </c>
      <c r="R63" s="9">
        <v>614796</v>
      </c>
      <c r="S63" s="9">
        <v>365019</v>
      </c>
      <c r="T63" s="9">
        <v>1325</v>
      </c>
      <c r="U63" s="9">
        <v>3460714</v>
      </c>
      <c r="V63" s="9">
        <v>3646429</v>
      </c>
      <c r="W63" s="15">
        <v>0</v>
      </c>
      <c r="X63" s="15">
        <v>0</v>
      </c>
      <c r="Y63" s="15">
        <v>0</v>
      </c>
      <c r="Z63" s="22">
        <v>28902182</v>
      </c>
      <c r="AA63" s="15">
        <v>1500</v>
      </c>
      <c r="AB63" s="9" t="s">
        <v>29</v>
      </c>
      <c r="AC63" s="9" t="s">
        <v>29</v>
      </c>
      <c r="AD63" s="9" t="s">
        <v>29</v>
      </c>
      <c r="AE63" s="17" t="s">
        <v>29</v>
      </c>
      <c r="AF63" s="20">
        <v>17061945</v>
      </c>
    </row>
    <row r="64" spans="1:32" ht="15" x14ac:dyDescent="0.25">
      <c r="A64" s="31">
        <v>42064</v>
      </c>
      <c r="B64" s="15">
        <v>17</v>
      </c>
      <c r="C64" s="9">
        <v>203871</v>
      </c>
      <c r="D64" s="9">
        <v>2139516</v>
      </c>
      <c r="E64" s="9">
        <v>2015323</v>
      </c>
      <c r="F64" s="15">
        <v>30</v>
      </c>
      <c r="G64" s="9">
        <v>43610</v>
      </c>
      <c r="H64" s="9">
        <v>2803226</v>
      </c>
      <c r="I64" s="9">
        <v>2583871</v>
      </c>
      <c r="J64" s="15">
        <v>5</v>
      </c>
      <c r="K64" s="9">
        <v>1527419</v>
      </c>
      <c r="L64" s="9">
        <v>1475806</v>
      </c>
      <c r="M64" s="9">
        <v>1446774</v>
      </c>
      <c r="N64" s="15">
        <v>43625</v>
      </c>
      <c r="O64" s="11">
        <v>48.2</v>
      </c>
      <c r="P64" s="15">
        <v>1020</v>
      </c>
      <c r="Q64" s="11">
        <v>84.7</v>
      </c>
      <c r="R64" s="9">
        <v>2840093</v>
      </c>
      <c r="S64" s="9">
        <v>2313896</v>
      </c>
      <c r="T64" s="9">
        <v>2083871</v>
      </c>
      <c r="U64" s="9">
        <v>3696774</v>
      </c>
      <c r="V64" s="9">
        <v>4474194</v>
      </c>
      <c r="W64" s="15">
        <v>0</v>
      </c>
      <c r="X64" s="15">
        <v>0</v>
      </c>
      <c r="Y64" s="15">
        <v>0</v>
      </c>
      <c r="Z64" s="22">
        <v>32381856</v>
      </c>
      <c r="AA64" s="10">
        <v>55751</v>
      </c>
      <c r="AB64" s="9" t="s">
        <v>29</v>
      </c>
      <c r="AC64" s="9" t="s">
        <v>29</v>
      </c>
      <c r="AD64" s="9" t="s">
        <v>29</v>
      </c>
      <c r="AE64" s="17" t="s">
        <v>29</v>
      </c>
      <c r="AF64" s="20">
        <v>17061945</v>
      </c>
    </row>
    <row r="65" spans="1:32" ht="15" x14ac:dyDescent="0.25">
      <c r="A65" s="31">
        <v>42095</v>
      </c>
      <c r="B65" s="15">
        <v>23</v>
      </c>
      <c r="C65" s="9">
        <v>2261667</v>
      </c>
      <c r="D65" s="9">
        <v>23525</v>
      </c>
      <c r="E65" s="9">
        <v>43488</v>
      </c>
      <c r="F65" s="15">
        <v>36</v>
      </c>
      <c r="G65" s="9">
        <v>2773333</v>
      </c>
      <c r="H65" s="9">
        <v>2948333</v>
      </c>
      <c r="I65" s="9">
        <v>2893333</v>
      </c>
      <c r="J65" s="15">
        <v>12</v>
      </c>
      <c r="K65" s="9">
        <v>43602</v>
      </c>
      <c r="L65" s="9">
        <v>1756667</v>
      </c>
      <c r="M65" s="9">
        <v>1726667</v>
      </c>
      <c r="N65" s="15">
        <v>43627</v>
      </c>
      <c r="O65" s="11">
        <v>55.6</v>
      </c>
      <c r="P65" s="16">
        <v>1014.1</v>
      </c>
      <c r="Q65" s="11">
        <v>80.900000000000006</v>
      </c>
      <c r="R65" s="9">
        <v>2861905</v>
      </c>
      <c r="S65" s="9">
        <v>4150684</v>
      </c>
      <c r="T65" s="9">
        <v>1933333</v>
      </c>
      <c r="U65" s="9">
        <v>4203333</v>
      </c>
      <c r="V65" s="9">
        <v>5273333</v>
      </c>
      <c r="W65" s="15">
        <v>0</v>
      </c>
      <c r="X65" s="15">
        <v>0</v>
      </c>
      <c r="Y65" s="15">
        <v>0</v>
      </c>
      <c r="Z65" s="22">
        <v>31886784</v>
      </c>
      <c r="AA65" s="10">
        <v>107975</v>
      </c>
      <c r="AB65" s="9" t="s">
        <v>29</v>
      </c>
      <c r="AC65" s="9" t="s">
        <v>29</v>
      </c>
      <c r="AD65" s="9" t="s">
        <v>29</v>
      </c>
      <c r="AE65" s="17" t="s">
        <v>29</v>
      </c>
      <c r="AF65" s="26">
        <v>17240485</v>
      </c>
    </row>
    <row r="66" spans="1:32" ht="15" x14ac:dyDescent="0.25">
      <c r="A66" s="31">
        <v>42125</v>
      </c>
      <c r="B66" s="15">
        <v>25</v>
      </c>
      <c r="C66" s="9">
        <v>24</v>
      </c>
      <c r="D66" s="9">
        <v>2570968</v>
      </c>
      <c r="E66" s="9">
        <v>2432258</v>
      </c>
      <c r="F66" s="15">
        <v>35</v>
      </c>
      <c r="G66" s="9">
        <v>2875806</v>
      </c>
      <c r="H66" s="9">
        <v>3167742</v>
      </c>
      <c r="I66" s="9">
        <v>29</v>
      </c>
      <c r="J66" s="15">
        <v>14</v>
      </c>
      <c r="K66" s="9">
        <v>1924194</v>
      </c>
      <c r="L66" s="9">
        <v>1974194</v>
      </c>
      <c r="M66" s="9">
        <v>1964516</v>
      </c>
      <c r="N66" s="15">
        <v>43597</v>
      </c>
      <c r="O66" s="9">
        <v>63</v>
      </c>
      <c r="P66" s="16">
        <v>1014.7</v>
      </c>
      <c r="Q66" s="11">
        <v>126.4</v>
      </c>
      <c r="R66" s="9">
        <v>6982028</v>
      </c>
      <c r="S66" s="9">
        <v>3726469</v>
      </c>
      <c r="T66" s="9">
        <v>3019355</v>
      </c>
      <c r="U66" s="9">
        <v>5593579</v>
      </c>
      <c r="V66" s="9">
        <v>5912903</v>
      </c>
      <c r="W66" s="15">
        <v>1</v>
      </c>
      <c r="X66" s="15">
        <v>0</v>
      </c>
      <c r="Y66" s="15">
        <v>0</v>
      </c>
      <c r="Z66" s="22">
        <v>34098710</v>
      </c>
      <c r="AA66" s="10">
        <v>117885</v>
      </c>
      <c r="AB66" s="9" t="s">
        <v>29</v>
      </c>
      <c r="AC66" s="9" t="s">
        <v>29</v>
      </c>
      <c r="AD66" s="9" t="s">
        <v>29</v>
      </c>
      <c r="AE66" s="17" t="s">
        <v>29</v>
      </c>
      <c r="AF66" s="26">
        <v>17240485</v>
      </c>
    </row>
    <row r="67" spans="1:32" ht="15" x14ac:dyDescent="0.25">
      <c r="A67" s="31">
        <v>42156</v>
      </c>
      <c r="B67" s="15">
        <v>27</v>
      </c>
      <c r="C67" s="9">
        <v>25</v>
      </c>
      <c r="D67" s="9">
        <v>2714167</v>
      </c>
      <c r="E67" s="9">
        <v>24925</v>
      </c>
      <c r="F67" s="15">
        <v>34</v>
      </c>
      <c r="G67" s="9">
        <v>2991667</v>
      </c>
      <c r="H67" s="9">
        <v>3328333</v>
      </c>
      <c r="I67" s="9">
        <v>43706</v>
      </c>
      <c r="J67" s="15">
        <v>17</v>
      </c>
      <c r="K67" s="9">
        <v>2008333</v>
      </c>
      <c r="L67" s="9">
        <v>21</v>
      </c>
      <c r="M67" s="9">
        <v>43605</v>
      </c>
      <c r="N67" s="15">
        <v>43478</v>
      </c>
      <c r="O67" s="11">
        <v>66.7</v>
      </c>
      <c r="P67" s="16">
        <v>1015.6</v>
      </c>
      <c r="Q67" s="11">
        <v>89.7</v>
      </c>
      <c r="R67" s="9">
        <v>3764286</v>
      </c>
      <c r="S67" s="9">
        <v>1916667</v>
      </c>
      <c r="T67" s="9">
        <v>5563333</v>
      </c>
      <c r="U67" s="9">
        <v>5626667</v>
      </c>
      <c r="V67" s="9">
        <v>6266667</v>
      </c>
      <c r="W67" s="15">
        <v>1</v>
      </c>
      <c r="X67" s="15">
        <v>95</v>
      </c>
      <c r="Y67" s="15">
        <v>110</v>
      </c>
      <c r="Z67" s="25">
        <v>34807968</v>
      </c>
      <c r="AA67" s="10">
        <v>116634</v>
      </c>
      <c r="AB67" s="9" t="s">
        <v>29</v>
      </c>
      <c r="AC67" s="9" t="s">
        <v>29</v>
      </c>
      <c r="AD67" s="9" t="s">
        <v>29</v>
      </c>
      <c r="AE67" s="17" t="s">
        <v>29</v>
      </c>
      <c r="AF67" s="26">
        <v>17240485</v>
      </c>
    </row>
    <row r="68" spans="1:32" ht="15" x14ac:dyDescent="0.25">
      <c r="A68" s="31">
        <v>42186</v>
      </c>
      <c r="B68" s="15">
        <v>29</v>
      </c>
      <c r="C68" s="9">
        <v>2749194</v>
      </c>
      <c r="D68" s="9">
        <v>2866129</v>
      </c>
      <c r="E68" s="9">
        <v>2765323</v>
      </c>
      <c r="F68" s="15">
        <v>37</v>
      </c>
      <c r="G68" s="9">
        <v>3354839</v>
      </c>
      <c r="H68" s="9">
        <v>3593548</v>
      </c>
      <c r="I68" s="9">
        <v>3420968</v>
      </c>
      <c r="J68" s="15">
        <v>20</v>
      </c>
      <c r="K68" s="9">
        <v>2143548</v>
      </c>
      <c r="L68" s="9">
        <v>213871</v>
      </c>
      <c r="M68" s="9">
        <v>2109677</v>
      </c>
      <c r="N68" s="15">
        <v>14</v>
      </c>
      <c r="O68" s="9" t="s">
        <v>29</v>
      </c>
      <c r="P68" s="16">
        <v>1015.5</v>
      </c>
      <c r="Q68" s="9">
        <v>43606</v>
      </c>
      <c r="R68" s="9">
        <v>903226</v>
      </c>
      <c r="S68" s="9">
        <v>406452</v>
      </c>
      <c r="T68" s="9">
        <v>703226</v>
      </c>
      <c r="U68" s="9">
        <v>7719355</v>
      </c>
      <c r="V68" s="9">
        <v>8151613</v>
      </c>
      <c r="W68" s="15">
        <v>1</v>
      </c>
      <c r="X68" s="15">
        <v>95</v>
      </c>
      <c r="Y68" s="15">
        <v>110</v>
      </c>
      <c r="Z68" s="25">
        <v>37864541</v>
      </c>
      <c r="AA68" s="10">
        <v>76911</v>
      </c>
      <c r="AB68" s="9" t="s">
        <v>29</v>
      </c>
      <c r="AC68" s="9" t="s">
        <v>29</v>
      </c>
      <c r="AD68" s="9" t="s">
        <v>29</v>
      </c>
      <c r="AE68" s="17" t="s">
        <v>29</v>
      </c>
      <c r="AF68" s="18">
        <v>17446512</v>
      </c>
    </row>
    <row r="69" spans="1:32" ht="15" x14ac:dyDescent="0.25">
      <c r="A69" s="31">
        <v>42217</v>
      </c>
      <c r="B69" s="15">
        <v>29</v>
      </c>
      <c r="C69" s="9">
        <v>2658065</v>
      </c>
      <c r="D69" s="9">
        <v>2791935</v>
      </c>
      <c r="E69" s="9">
        <v>2662097</v>
      </c>
      <c r="F69" s="15">
        <v>38</v>
      </c>
      <c r="G69" s="9">
        <v>3269355</v>
      </c>
      <c r="H69" s="9">
        <v>3540323</v>
      </c>
      <c r="I69" s="9">
        <v>3358065</v>
      </c>
      <c r="J69" s="15">
        <v>18</v>
      </c>
      <c r="K69" s="9">
        <v>2046774</v>
      </c>
      <c r="L69" s="9">
        <v>2043548</v>
      </c>
      <c r="M69" s="9">
        <v>1966129</v>
      </c>
      <c r="N69" s="15">
        <v>43658</v>
      </c>
      <c r="O69" s="9" t="s">
        <v>29</v>
      </c>
      <c r="P69" s="16">
        <v>1015.3</v>
      </c>
      <c r="Q69" s="11">
        <v>42.9</v>
      </c>
      <c r="R69" s="9">
        <v>1839171</v>
      </c>
      <c r="S69" s="9">
        <v>1019686</v>
      </c>
      <c r="T69" s="9">
        <v>1745161</v>
      </c>
      <c r="U69" s="9">
        <v>6806452</v>
      </c>
      <c r="V69" s="9">
        <v>7341935</v>
      </c>
      <c r="W69" s="15">
        <v>1</v>
      </c>
      <c r="X69" s="15">
        <f>AVERAGE(140,85,185)</f>
        <v>136.66666666666666</v>
      </c>
      <c r="Y69" s="15">
        <f>AVERAGE(165,100,220)</f>
        <v>161.66666666666666</v>
      </c>
      <c r="Z69" s="22">
        <v>38523427</v>
      </c>
      <c r="AA69" s="10">
        <v>43411</v>
      </c>
      <c r="AB69" s="9" t="s">
        <v>29</v>
      </c>
      <c r="AC69" s="9" t="s">
        <v>29</v>
      </c>
      <c r="AD69" s="9" t="s">
        <v>29</v>
      </c>
      <c r="AE69" s="17" t="s">
        <v>29</v>
      </c>
      <c r="AF69" s="18">
        <v>17446512</v>
      </c>
    </row>
    <row r="70" spans="1:32" ht="15" x14ac:dyDescent="0.25">
      <c r="A70" s="31">
        <v>42248</v>
      </c>
      <c r="B70" s="15">
        <v>28</v>
      </c>
      <c r="C70" s="9">
        <v>2513333</v>
      </c>
      <c r="D70" s="9">
        <v>26725</v>
      </c>
      <c r="E70" s="9">
        <v>43490</v>
      </c>
      <c r="F70" s="15">
        <v>36</v>
      </c>
      <c r="G70" s="9">
        <v>3068333</v>
      </c>
      <c r="H70" s="11">
        <v>33.9</v>
      </c>
      <c r="I70" s="9">
        <v>31</v>
      </c>
      <c r="J70" s="15">
        <v>16</v>
      </c>
      <c r="K70" s="9">
        <v>1958333</v>
      </c>
      <c r="L70" s="11">
        <v>19.55</v>
      </c>
      <c r="M70" s="9">
        <v>43515</v>
      </c>
      <c r="N70" s="15">
        <v>43477</v>
      </c>
      <c r="O70" s="11">
        <v>44.4</v>
      </c>
      <c r="P70" s="16">
        <v>1015.3</v>
      </c>
      <c r="Q70" s="11">
        <v>64.8</v>
      </c>
      <c r="R70" s="11">
        <v>1.92</v>
      </c>
      <c r="S70" s="9">
        <v>1640684</v>
      </c>
      <c r="T70" s="9">
        <v>2953333</v>
      </c>
      <c r="U70" s="9">
        <v>5623333</v>
      </c>
      <c r="V70" s="9">
        <v>43561</v>
      </c>
      <c r="W70" s="15">
        <v>1</v>
      </c>
      <c r="X70" s="15">
        <f>AVERAGE(250,85,55,65,85,140)</f>
        <v>113.33333333333333</v>
      </c>
      <c r="Y70" s="15">
        <f>AVERAGE(100,75,85,100,165)</f>
        <v>105</v>
      </c>
      <c r="Z70" s="22">
        <v>35119008</v>
      </c>
      <c r="AA70" s="10">
        <v>40093</v>
      </c>
      <c r="AB70" s="9" t="s">
        <v>29</v>
      </c>
      <c r="AC70" s="9" t="s">
        <v>29</v>
      </c>
      <c r="AD70" s="9" t="s">
        <v>29</v>
      </c>
      <c r="AE70" s="17" t="s">
        <v>29</v>
      </c>
      <c r="AF70" s="18">
        <v>17446512</v>
      </c>
    </row>
    <row r="71" spans="1:32" ht="15" x14ac:dyDescent="0.25">
      <c r="A71" s="31">
        <v>42278</v>
      </c>
      <c r="B71" s="15">
        <v>24</v>
      </c>
      <c r="C71" s="9">
        <v>2378226</v>
      </c>
      <c r="D71" s="9">
        <v>2495161</v>
      </c>
      <c r="E71" s="9">
        <v>2312097</v>
      </c>
      <c r="F71" s="15">
        <v>38</v>
      </c>
      <c r="G71" s="9">
        <v>2922581</v>
      </c>
      <c r="H71" s="9">
        <v>3191935</v>
      </c>
      <c r="I71" s="9">
        <v>2879032</v>
      </c>
      <c r="J71" s="15">
        <v>14</v>
      </c>
      <c r="K71" s="9">
        <v>1833871</v>
      </c>
      <c r="L71" s="9">
        <v>1798387</v>
      </c>
      <c r="M71" s="9">
        <v>1745161</v>
      </c>
      <c r="N71" s="15">
        <v>43536</v>
      </c>
      <c r="O71" s="9">
        <v>37</v>
      </c>
      <c r="P71" s="16">
        <v>1016.5</v>
      </c>
      <c r="Q71" s="11">
        <v>89.4</v>
      </c>
      <c r="R71" s="9">
        <v>4602305</v>
      </c>
      <c r="S71" s="9">
        <v>2155501</v>
      </c>
      <c r="T71" s="9">
        <v>3990323</v>
      </c>
      <c r="U71" s="9">
        <v>4212903</v>
      </c>
      <c r="V71" s="9">
        <v>5306452</v>
      </c>
      <c r="W71" s="15">
        <v>1</v>
      </c>
      <c r="X71" s="15">
        <f>AVERAGE(250)</f>
        <v>250</v>
      </c>
      <c r="Y71" s="15">
        <v>305</v>
      </c>
      <c r="Z71" s="22">
        <v>34722778</v>
      </c>
      <c r="AA71" s="10">
        <v>76563</v>
      </c>
      <c r="AB71" s="9" t="s">
        <v>29</v>
      </c>
      <c r="AC71" s="9" t="s">
        <v>29</v>
      </c>
      <c r="AD71" s="9" t="s">
        <v>29</v>
      </c>
      <c r="AE71" s="17" t="s">
        <v>29</v>
      </c>
      <c r="AF71" s="18">
        <v>17437427</v>
      </c>
    </row>
    <row r="72" spans="1:32" ht="15" x14ac:dyDescent="0.25">
      <c r="A72" s="31">
        <v>42309</v>
      </c>
      <c r="B72" s="15">
        <v>19</v>
      </c>
      <c r="C72" s="9">
        <v>19575</v>
      </c>
      <c r="D72" s="9">
        <v>20425</v>
      </c>
      <c r="E72" s="9">
        <v>2025833</v>
      </c>
      <c r="F72" s="15">
        <v>32</v>
      </c>
      <c r="G72" s="9">
        <v>2431667</v>
      </c>
      <c r="H72" s="9">
        <v>2678333</v>
      </c>
      <c r="I72" s="9">
        <v>2566667</v>
      </c>
      <c r="J72" s="15">
        <v>7</v>
      </c>
      <c r="K72" s="9">
        <v>1483333</v>
      </c>
      <c r="L72" s="9">
        <v>1406667</v>
      </c>
      <c r="M72" s="11">
        <v>14.85</v>
      </c>
      <c r="N72" s="15">
        <v>43506</v>
      </c>
      <c r="O72" s="11">
        <v>44.4</v>
      </c>
      <c r="P72" s="16">
        <v>1018.5</v>
      </c>
      <c r="Q72" s="9">
        <v>43485</v>
      </c>
      <c r="R72" s="9">
        <v>340381</v>
      </c>
      <c r="S72" s="9">
        <v>5017351</v>
      </c>
      <c r="T72" s="9">
        <v>5383333</v>
      </c>
      <c r="U72" s="9">
        <v>3216667</v>
      </c>
      <c r="V72" s="9">
        <v>3893333</v>
      </c>
      <c r="W72" s="15">
        <v>1</v>
      </c>
      <c r="X72" s="15">
        <v>120</v>
      </c>
      <c r="Y72" s="15">
        <v>150</v>
      </c>
      <c r="Z72" s="22">
        <v>32183654</v>
      </c>
      <c r="AA72" s="10">
        <v>58619</v>
      </c>
      <c r="AB72" s="9" t="s">
        <v>29</v>
      </c>
      <c r="AC72" s="9" t="s">
        <v>29</v>
      </c>
      <c r="AD72" s="9" t="s">
        <v>29</v>
      </c>
      <c r="AE72" s="17" t="s">
        <v>29</v>
      </c>
      <c r="AF72" s="18">
        <v>17437427</v>
      </c>
    </row>
    <row r="73" spans="1:32" ht="15" x14ac:dyDescent="0.25">
      <c r="A73" s="31">
        <v>42339</v>
      </c>
      <c r="B73" s="15">
        <v>18</v>
      </c>
      <c r="C73" s="9">
        <v>1969355</v>
      </c>
      <c r="D73" s="9">
        <v>1980645</v>
      </c>
      <c r="E73" s="9">
        <v>1862097</v>
      </c>
      <c r="F73" s="15">
        <v>34</v>
      </c>
      <c r="G73" s="9">
        <v>2551613</v>
      </c>
      <c r="H73" s="9">
        <v>2669355</v>
      </c>
      <c r="I73" s="9">
        <v>2532258</v>
      </c>
      <c r="J73" s="15">
        <v>6</v>
      </c>
      <c r="K73" s="9">
        <v>1387097</v>
      </c>
      <c r="L73" s="9">
        <v>1291935</v>
      </c>
      <c r="M73" s="9">
        <v>1191935</v>
      </c>
      <c r="N73" s="15">
        <v>43626</v>
      </c>
      <c r="O73" s="9">
        <v>63</v>
      </c>
      <c r="P73" s="16">
        <v>1016.9</v>
      </c>
      <c r="Q73" s="9">
        <v>43619</v>
      </c>
      <c r="R73" s="9">
        <v>1097696</v>
      </c>
      <c r="S73" s="9">
        <v>140455</v>
      </c>
      <c r="T73" s="9">
        <v>2819355</v>
      </c>
      <c r="U73" s="9">
        <v>3670968</v>
      </c>
      <c r="V73" s="9">
        <v>4212903</v>
      </c>
      <c r="W73" s="15">
        <v>0</v>
      </c>
      <c r="X73" s="15">
        <v>0</v>
      </c>
      <c r="Y73" s="15">
        <v>0</v>
      </c>
      <c r="Z73" s="22">
        <v>33405005</v>
      </c>
      <c r="AA73" s="10">
        <v>31778</v>
      </c>
      <c r="AB73" s="9" t="s">
        <v>29</v>
      </c>
      <c r="AC73" s="9" t="s">
        <v>29</v>
      </c>
      <c r="AD73" s="9" t="s">
        <v>29</v>
      </c>
      <c r="AE73" s="17" t="s">
        <v>29</v>
      </c>
      <c r="AF73" s="18">
        <v>17437427</v>
      </c>
    </row>
    <row r="74" spans="1:32" ht="15" x14ac:dyDescent="0.25">
      <c r="A74" s="31">
        <v>42370</v>
      </c>
      <c r="B74" s="15">
        <v>15</v>
      </c>
      <c r="C74" s="9">
        <v>1866129</v>
      </c>
      <c r="D74" s="9">
        <v>1931452</v>
      </c>
      <c r="E74" s="9">
        <v>1798387</v>
      </c>
      <c r="F74" s="15">
        <v>32</v>
      </c>
      <c r="G74" s="9">
        <v>2541935</v>
      </c>
      <c r="H74" s="9">
        <v>2732258</v>
      </c>
      <c r="I74" s="9">
        <v>266129</v>
      </c>
      <c r="J74" s="15">
        <v>2</v>
      </c>
      <c r="K74" s="9">
        <v>1190323</v>
      </c>
      <c r="L74" s="9">
        <v>1130645</v>
      </c>
      <c r="M74" s="9">
        <v>9354839</v>
      </c>
      <c r="N74" s="15">
        <v>43509</v>
      </c>
      <c r="O74" s="9">
        <v>50</v>
      </c>
      <c r="P74" s="16">
        <v>1020.3</v>
      </c>
      <c r="Q74" s="9">
        <v>43494</v>
      </c>
      <c r="R74" s="9">
        <v>1639171</v>
      </c>
      <c r="S74" s="9">
        <v>593879</v>
      </c>
      <c r="T74" s="9">
        <v>1080645</v>
      </c>
      <c r="U74" s="9">
        <v>4158065</v>
      </c>
      <c r="V74" s="9">
        <v>4532258</v>
      </c>
      <c r="W74" s="15">
        <v>1</v>
      </c>
      <c r="X74" s="15">
        <v>140</v>
      </c>
      <c r="Y74" s="15">
        <v>165</v>
      </c>
      <c r="Z74" s="25">
        <v>32888074</v>
      </c>
      <c r="AA74" s="10">
        <v>40266</v>
      </c>
      <c r="AB74" s="9" t="s">
        <v>29</v>
      </c>
      <c r="AC74" s="9" t="s">
        <v>29</v>
      </c>
      <c r="AD74" s="9" t="s">
        <v>29</v>
      </c>
      <c r="AE74" s="17" t="s">
        <v>29</v>
      </c>
      <c r="AF74" s="20">
        <v>17548566</v>
      </c>
    </row>
    <row r="75" spans="1:32" ht="15" x14ac:dyDescent="0.25">
      <c r="A75" s="31">
        <v>42401</v>
      </c>
      <c r="B75" s="15">
        <v>19</v>
      </c>
      <c r="C75" s="9">
        <v>2156897</v>
      </c>
      <c r="D75" s="9">
        <v>2207759</v>
      </c>
      <c r="E75" s="9">
        <v>207931</v>
      </c>
      <c r="F75" s="15">
        <v>34</v>
      </c>
      <c r="G75" s="9">
        <v>2746552</v>
      </c>
      <c r="H75" s="9">
        <v>3001724</v>
      </c>
      <c r="I75" s="9">
        <v>28</v>
      </c>
      <c r="J75" s="15">
        <v>2</v>
      </c>
      <c r="K75" s="9">
        <v>1567241</v>
      </c>
      <c r="L75" s="9">
        <v>1413793</v>
      </c>
      <c r="M75" s="9">
        <v>1358621</v>
      </c>
      <c r="N75" s="15">
        <v>43628</v>
      </c>
      <c r="O75" s="11">
        <v>48.2</v>
      </c>
      <c r="P75" s="16">
        <v>1020.3</v>
      </c>
      <c r="Q75" s="9">
        <v>43586</v>
      </c>
      <c r="R75" s="9">
        <v>837931</v>
      </c>
      <c r="S75" s="9">
        <v>700708</v>
      </c>
      <c r="T75" s="9">
        <v>824138</v>
      </c>
      <c r="U75" s="9">
        <v>4541379</v>
      </c>
      <c r="V75" s="9">
        <v>527931</v>
      </c>
      <c r="W75" s="15">
        <v>0</v>
      </c>
      <c r="X75" s="15">
        <v>0</v>
      </c>
      <c r="Y75" s="15">
        <v>0</v>
      </c>
      <c r="Z75" s="22">
        <v>31537987</v>
      </c>
      <c r="AA75" s="10">
        <v>27500</v>
      </c>
      <c r="AB75" s="9" t="s">
        <v>29</v>
      </c>
      <c r="AC75" s="9" t="s">
        <v>29</v>
      </c>
      <c r="AD75" s="9" t="s">
        <v>29</v>
      </c>
      <c r="AE75" s="17" t="s">
        <v>29</v>
      </c>
      <c r="AF75" s="20">
        <v>17548566</v>
      </c>
    </row>
    <row r="76" spans="1:32" ht="15" x14ac:dyDescent="0.25">
      <c r="A76" s="31">
        <v>42430</v>
      </c>
      <c r="B76" s="15">
        <v>23</v>
      </c>
      <c r="C76" s="9">
        <v>2245161</v>
      </c>
      <c r="D76" s="9">
        <v>2333065</v>
      </c>
      <c r="E76" s="11">
        <v>22.75</v>
      </c>
      <c r="F76" s="15">
        <v>37</v>
      </c>
      <c r="G76" s="9">
        <v>286129</v>
      </c>
      <c r="H76" s="9">
        <v>3098387</v>
      </c>
      <c r="I76" s="9">
        <v>3075806</v>
      </c>
      <c r="J76" s="15">
        <v>5</v>
      </c>
      <c r="K76" s="9">
        <v>1629032</v>
      </c>
      <c r="L76" s="9">
        <v>1567742</v>
      </c>
      <c r="M76" s="9">
        <v>1474194</v>
      </c>
      <c r="N76" s="15">
        <v>43511</v>
      </c>
      <c r="O76" s="11">
        <v>66.7</v>
      </c>
      <c r="P76" s="16">
        <v>1014.4</v>
      </c>
      <c r="Q76" s="11">
        <v>47.2</v>
      </c>
      <c r="R76" s="9">
        <v>1613825</v>
      </c>
      <c r="S76" s="9">
        <v>345823</v>
      </c>
      <c r="T76" s="9">
        <v>1625806</v>
      </c>
      <c r="U76" s="9">
        <v>5177419</v>
      </c>
      <c r="V76" s="9">
        <v>5722581</v>
      </c>
      <c r="W76" s="15">
        <v>0</v>
      </c>
      <c r="X76" s="15">
        <v>0</v>
      </c>
      <c r="Y76" s="15">
        <v>0</v>
      </c>
      <c r="Z76" s="22">
        <v>31808592</v>
      </c>
      <c r="AA76" s="10">
        <v>48519</v>
      </c>
      <c r="AB76" s="9" t="s">
        <v>29</v>
      </c>
      <c r="AC76" s="9" t="s">
        <v>29</v>
      </c>
      <c r="AD76" s="9" t="s">
        <v>29</v>
      </c>
      <c r="AE76" s="17" t="s">
        <v>29</v>
      </c>
      <c r="AF76" s="20">
        <v>17548566</v>
      </c>
    </row>
    <row r="77" spans="1:32" ht="15" x14ac:dyDescent="0.25">
      <c r="A77" s="31">
        <v>42461</v>
      </c>
      <c r="B77" s="15">
        <v>24</v>
      </c>
      <c r="C77" s="9">
        <v>2398333</v>
      </c>
      <c r="D77" s="9">
        <v>2558333</v>
      </c>
      <c r="E77" s="9">
        <v>2464167</v>
      </c>
      <c r="F77" s="15">
        <v>35</v>
      </c>
      <c r="G77" s="9">
        <v>43584</v>
      </c>
      <c r="H77" s="11">
        <v>32.6</v>
      </c>
      <c r="I77" s="9">
        <v>3108333</v>
      </c>
      <c r="J77" s="15">
        <v>10</v>
      </c>
      <c r="K77" s="9">
        <v>1856667</v>
      </c>
      <c r="L77" s="9">
        <v>1856667</v>
      </c>
      <c r="M77" s="9">
        <v>43514</v>
      </c>
      <c r="N77" s="15">
        <v>43599</v>
      </c>
      <c r="O77" s="11">
        <v>55.6</v>
      </c>
      <c r="P77" s="15">
        <v>1016</v>
      </c>
      <c r="Q77" s="11">
        <v>45.2</v>
      </c>
      <c r="R77" s="9">
        <v>3120476</v>
      </c>
      <c r="S77" s="9">
        <v>8316667</v>
      </c>
      <c r="T77" s="11">
        <v>4.1500000000000004</v>
      </c>
      <c r="U77" s="9">
        <v>5193333</v>
      </c>
      <c r="V77" s="11">
        <v>6.23</v>
      </c>
      <c r="W77" s="15">
        <v>0</v>
      </c>
      <c r="X77" s="15">
        <v>0</v>
      </c>
      <c r="Y77" s="15">
        <v>0</v>
      </c>
      <c r="Z77" s="22">
        <v>33835968</v>
      </c>
      <c r="AA77" s="10">
        <v>49817</v>
      </c>
      <c r="AB77" s="9" t="s">
        <v>29</v>
      </c>
      <c r="AC77" s="9" t="s">
        <v>29</v>
      </c>
      <c r="AD77" s="9" t="s">
        <v>29</v>
      </c>
      <c r="AE77" s="17" t="s">
        <v>29</v>
      </c>
      <c r="AF77" s="20">
        <v>17633899</v>
      </c>
    </row>
    <row r="78" spans="1:32" ht="15" x14ac:dyDescent="0.25">
      <c r="A78" s="31">
        <v>42491</v>
      </c>
      <c r="B78" s="15">
        <v>27</v>
      </c>
      <c r="C78" s="9">
        <v>2503226</v>
      </c>
      <c r="D78" s="9">
        <v>2670161</v>
      </c>
      <c r="E78" s="9">
        <v>2508065</v>
      </c>
      <c r="F78" s="15">
        <v>38</v>
      </c>
      <c r="G78" s="9">
        <v>3037097</v>
      </c>
      <c r="H78" s="9">
        <v>3359677</v>
      </c>
      <c r="I78" s="9">
        <v>3082258</v>
      </c>
      <c r="J78" s="15">
        <v>21</v>
      </c>
      <c r="K78" s="9">
        <v>1969355</v>
      </c>
      <c r="L78" s="9">
        <v>1980645</v>
      </c>
      <c r="M78" s="9">
        <v>1933871</v>
      </c>
      <c r="N78" s="15">
        <v>43722</v>
      </c>
      <c r="O78" s="9" t="s">
        <v>29</v>
      </c>
      <c r="P78" s="16">
        <v>1013.9</v>
      </c>
      <c r="Q78" s="11">
        <v>93</v>
      </c>
      <c r="R78" s="9">
        <v>4119355</v>
      </c>
      <c r="S78" s="9">
        <v>3268404</v>
      </c>
      <c r="T78" s="9">
        <v>133871</v>
      </c>
      <c r="U78" s="9">
        <v>5158065</v>
      </c>
      <c r="V78" s="9">
        <v>5587097</v>
      </c>
      <c r="W78" s="15">
        <v>0</v>
      </c>
      <c r="X78" s="15">
        <f>75</f>
        <v>75</v>
      </c>
      <c r="Y78" s="15">
        <f>95</f>
        <v>95</v>
      </c>
      <c r="Z78" s="10" t="s">
        <v>32</v>
      </c>
      <c r="AA78" s="10">
        <v>52002</v>
      </c>
      <c r="AB78" s="9" t="s">
        <v>29</v>
      </c>
      <c r="AC78" s="9" t="s">
        <v>29</v>
      </c>
      <c r="AD78" s="9" t="s">
        <v>29</v>
      </c>
      <c r="AE78" s="17" t="s">
        <v>29</v>
      </c>
      <c r="AF78" s="20">
        <v>17633899</v>
      </c>
    </row>
    <row r="79" spans="1:32" ht="15" x14ac:dyDescent="0.25">
      <c r="A79" s="31">
        <v>42522</v>
      </c>
      <c r="B79" s="15">
        <v>27</v>
      </c>
      <c r="C79" s="9">
        <v>2668333</v>
      </c>
      <c r="D79" s="9">
        <v>43552</v>
      </c>
      <c r="E79" s="9">
        <v>2726667</v>
      </c>
      <c r="F79" s="15">
        <v>34</v>
      </c>
      <c r="G79" s="11">
        <v>32.6</v>
      </c>
      <c r="H79" s="11">
        <v>36.049999999999997</v>
      </c>
      <c r="I79" s="11">
        <v>34.200000000000003</v>
      </c>
      <c r="J79" s="15">
        <v>17</v>
      </c>
      <c r="K79" s="9">
        <v>2076667</v>
      </c>
      <c r="L79" s="11">
        <v>20.55</v>
      </c>
      <c r="M79" s="9">
        <v>2033333</v>
      </c>
      <c r="N79" s="15">
        <v>43688</v>
      </c>
      <c r="O79" s="9" t="s">
        <v>29</v>
      </c>
      <c r="P79" s="16">
        <v>1014.5</v>
      </c>
      <c r="Q79" s="11">
        <v>58</v>
      </c>
      <c r="R79" s="9">
        <v>1836667</v>
      </c>
      <c r="S79" s="11">
        <v>0.46</v>
      </c>
      <c r="T79" s="9">
        <v>1516667</v>
      </c>
      <c r="U79" s="11">
        <v>7.33</v>
      </c>
      <c r="V79" s="9">
        <v>7506667</v>
      </c>
      <c r="W79" s="15">
        <v>0</v>
      </c>
      <c r="X79" s="15">
        <f>AVERAGE(75,95,75)</f>
        <v>81.666666666666671</v>
      </c>
      <c r="Y79" s="15">
        <f>AVERAGE(95,110,95)</f>
        <v>100</v>
      </c>
      <c r="Z79" s="22">
        <v>35538912</v>
      </c>
      <c r="AA79" s="10">
        <v>47166</v>
      </c>
      <c r="AB79" s="9" t="s">
        <v>29</v>
      </c>
      <c r="AC79" s="9" t="s">
        <v>29</v>
      </c>
      <c r="AD79" s="9" t="s">
        <v>29</v>
      </c>
      <c r="AE79" s="17" t="s">
        <v>29</v>
      </c>
      <c r="AF79" s="20">
        <v>17633899</v>
      </c>
    </row>
    <row r="80" spans="1:32" ht="15" x14ac:dyDescent="0.25">
      <c r="A80" s="31">
        <v>42552</v>
      </c>
      <c r="B80" s="15">
        <v>0</v>
      </c>
      <c r="C80" s="9">
        <v>276371</v>
      </c>
      <c r="D80" s="9">
        <v>2915323</v>
      </c>
      <c r="E80" s="9">
        <v>2794355</v>
      </c>
      <c r="F80" s="9" t="s">
        <v>29</v>
      </c>
      <c r="G80" s="9">
        <v>3379032</v>
      </c>
      <c r="H80" s="9">
        <v>3717742</v>
      </c>
      <c r="I80" s="9">
        <v>3548387</v>
      </c>
      <c r="J80" s="9" t="s">
        <v>29</v>
      </c>
      <c r="K80" s="9">
        <v>2148387</v>
      </c>
      <c r="L80" s="9">
        <v>2112903</v>
      </c>
      <c r="M80" s="9">
        <v>2040323</v>
      </c>
      <c r="N80" s="15">
        <v>43691</v>
      </c>
      <c r="O80" s="9" t="s">
        <v>29</v>
      </c>
      <c r="P80" s="15">
        <v>0</v>
      </c>
      <c r="Q80" s="11">
        <v>36.4</v>
      </c>
      <c r="R80" s="9">
        <v>3733641</v>
      </c>
      <c r="S80" s="9">
        <v>3000331</v>
      </c>
      <c r="T80" s="9">
        <v>2235484</v>
      </c>
      <c r="U80" s="9">
        <v>8061321</v>
      </c>
      <c r="V80" s="9">
        <v>8958065</v>
      </c>
      <c r="W80" s="15">
        <v>0</v>
      </c>
      <c r="X80" s="15">
        <v>0</v>
      </c>
      <c r="Y80" s="15">
        <v>0</v>
      </c>
      <c r="Z80" s="22">
        <v>37454400</v>
      </c>
      <c r="AA80" s="10">
        <v>45537</v>
      </c>
      <c r="AB80" s="9" t="s">
        <v>29</v>
      </c>
      <c r="AC80" s="9" t="s">
        <v>29</v>
      </c>
      <c r="AD80" s="9" t="s">
        <v>29</v>
      </c>
      <c r="AE80" s="17" t="s">
        <v>29</v>
      </c>
      <c r="AF80" s="18">
        <v>17818757</v>
      </c>
    </row>
    <row r="81" spans="1:32" ht="15" x14ac:dyDescent="0.25">
      <c r="A81" s="31">
        <v>42583</v>
      </c>
      <c r="B81" s="15">
        <v>0</v>
      </c>
      <c r="C81" s="9">
        <v>2666129</v>
      </c>
      <c r="D81" s="9">
        <v>28</v>
      </c>
      <c r="E81" s="9">
        <v>261129</v>
      </c>
      <c r="F81" s="9" t="s">
        <v>29</v>
      </c>
      <c r="G81" s="9">
        <v>3225806</v>
      </c>
      <c r="H81" s="9">
        <v>3504839</v>
      </c>
      <c r="I81" s="9">
        <v>3183871</v>
      </c>
      <c r="J81" s="9" t="s">
        <v>29</v>
      </c>
      <c r="K81" s="9">
        <v>2106452</v>
      </c>
      <c r="L81" s="9">
        <v>2095161</v>
      </c>
      <c r="M81" s="9">
        <v>203871</v>
      </c>
      <c r="N81" s="15">
        <v>43664</v>
      </c>
      <c r="O81" s="9" t="s">
        <v>29</v>
      </c>
      <c r="P81" s="15">
        <v>0</v>
      </c>
      <c r="Q81" s="11">
        <v>128</v>
      </c>
      <c r="R81" s="9">
        <v>1910138</v>
      </c>
      <c r="S81" s="9">
        <v>488809</v>
      </c>
      <c r="T81" s="9">
        <v>1112258</v>
      </c>
      <c r="U81" s="9">
        <v>6154839</v>
      </c>
      <c r="V81" s="9">
        <v>43531</v>
      </c>
      <c r="W81" s="15">
        <v>1</v>
      </c>
      <c r="X81" s="15">
        <f>AVERAGE(130,55,195,85,130)</f>
        <v>119</v>
      </c>
      <c r="Y81" s="15">
        <f>AVERAGE(155,75,240,100,150)</f>
        <v>144</v>
      </c>
      <c r="Z81" s="22">
        <v>36832320</v>
      </c>
      <c r="AA81" s="10">
        <v>43957</v>
      </c>
      <c r="AB81" s="9" t="s">
        <v>29</v>
      </c>
      <c r="AC81" s="9" t="s">
        <v>29</v>
      </c>
      <c r="AD81" s="9" t="s">
        <v>29</v>
      </c>
      <c r="AE81" s="17" t="s">
        <v>29</v>
      </c>
      <c r="AF81" s="18">
        <v>17818757</v>
      </c>
    </row>
    <row r="82" spans="1:32" ht="15" x14ac:dyDescent="0.25">
      <c r="A82" s="31">
        <v>42614</v>
      </c>
      <c r="B82" s="9" t="s">
        <v>29</v>
      </c>
      <c r="C82" s="9">
        <v>2581667</v>
      </c>
      <c r="D82" s="9">
        <v>2716667</v>
      </c>
      <c r="E82" s="9">
        <v>25275</v>
      </c>
      <c r="F82" s="9" t="s">
        <v>29</v>
      </c>
      <c r="G82" s="9">
        <v>3116667</v>
      </c>
      <c r="H82" s="9">
        <v>3398333</v>
      </c>
      <c r="I82" s="9">
        <v>3086667</v>
      </c>
      <c r="J82" s="9" t="s">
        <v>29</v>
      </c>
      <c r="K82" s="9">
        <v>2046667</v>
      </c>
      <c r="L82" s="11">
        <v>20.350000000000001</v>
      </c>
      <c r="M82" s="9">
        <v>1968333</v>
      </c>
      <c r="N82" s="9" t="s">
        <v>29</v>
      </c>
      <c r="O82" s="9" t="s">
        <v>29</v>
      </c>
      <c r="P82" s="9" t="s">
        <v>29</v>
      </c>
      <c r="Q82" s="11">
        <v>75.7</v>
      </c>
      <c r="R82" s="9">
        <v>3057143</v>
      </c>
      <c r="S82" s="9">
        <v>8530684</v>
      </c>
      <c r="T82" s="9">
        <v>43528</v>
      </c>
      <c r="U82" s="9">
        <v>5393333</v>
      </c>
      <c r="V82" s="9">
        <v>6746667</v>
      </c>
      <c r="W82" s="15">
        <v>1</v>
      </c>
      <c r="X82" s="15">
        <f>AVERAGE(85,105,65,100,130,55)</f>
        <v>90</v>
      </c>
      <c r="Y82" s="15">
        <f>AVERAGE(100,120,85,120,155,75,240)</f>
        <v>127.85714285714286</v>
      </c>
      <c r="Z82" s="22">
        <v>35953632</v>
      </c>
      <c r="AA82" s="10">
        <v>50087</v>
      </c>
      <c r="AB82" s="9" t="s">
        <v>29</v>
      </c>
      <c r="AC82" s="9" t="s">
        <v>29</v>
      </c>
      <c r="AD82" s="9" t="s">
        <v>29</v>
      </c>
      <c r="AE82" s="17" t="s">
        <v>29</v>
      </c>
      <c r="AF82" s="18">
        <v>17818757</v>
      </c>
    </row>
    <row r="83" spans="1:32" ht="15" x14ac:dyDescent="0.25">
      <c r="A83" s="31">
        <v>42644</v>
      </c>
      <c r="B83" s="15">
        <v>24</v>
      </c>
      <c r="C83" s="9">
        <v>2377419</v>
      </c>
      <c r="D83" s="9">
        <v>2495968</v>
      </c>
      <c r="E83" s="9">
        <v>2291935</v>
      </c>
      <c r="F83" s="15">
        <v>32</v>
      </c>
      <c r="G83" s="9">
        <v>2951613</v>
      </c>
      <c r="H83" s="9">
        <v>3220968</v>
      </c>
      <c r="I83" s="9">
        <v>2917742</v>
      </c>
      <c r="J83" s="15">
        <v>12</v>
      </c>
      <c r="K83" s="9">
        <v>1803226</v>
      </c>
      <c r="L83" s="9">
        <v>1770968</v>
      </c>
      <c r="M83" s="9">
        <v>1666129</v>
      </c>
      <c r="N83" s="15">
        <v>43564</v>
      </c>
      <c r="O83" s="9" t="s">
        <v>29</v>
      </c>
      <c r="P83" s="15">
        <v>1019</v>
      </c>
      <c r="Q83" s="11">
        <v>32.200000000000003</v>
      </c>
      <c r="R83" s="9">
        <v>496774</v>
      </c>
      <c r="S83" s="9">
        <v>758396</v>
      </c>
      <c r="T83" s="9">
        <v>448387</v>
      </c>
      <c r="U83" s="9">
        <v>4819355</v>
      </c>
      <c r="V83" s="9">
        <v>5922581</v>
      </c>
      <c r="W83" s="15">
        <v>1</v>
      </c>
      <c r="X83" s="15">
        <f>AVERAGE(215,260)</f>
        <v>237.5</v>
      </c>
      <c r="Y83" s="15">
        <f>AVERAGE(260,315)</f>
        <v>287.5</v>
      </c>
      <c r="Z83" s="22">
        <v>35572608</v>
      </c>
      <c r="AA83" s="10">
        <v>86026</v>
      </c>
      <c r="AB83" s="9" t="s">
        <v>29</v>
      </c>
      <c r="AC83" s="9" t="s">
        <v>29</v>
      </c>
      <c r="AD83" s="9" t="s">
        <v>29</v>
      </c>
      <c r="AE83" s="17" t="s">
        <v>29</v>
      </c>
      <c r="AF83" s="18">
        <v>18009543</v>
      </c>
    </row>
    <row r="84" spans="1:32" ht="15" x14ac:dyDescent="0.25">
      <c r="A84" s="31">
        <v>42675</v>
      </c>
      <c r="B84" s="15">
        <v>20</v>
      </c>
      <c r="C84" s="9">
        <v>2149167</v>
      </c>
      <c r="D84" s="9">
        <v>2205833</v>
      </c>
      <c r="E84" s="9">
        <v>2055833</v>
      </c>
      <c r="F84" s="15">
        <v>34</v>
      </c>
      <c r="G84" s="9">
        <v>2718333</v>
      </c>
      <c r="H84" s="9">
        <v>43584</v>
      </c>
      <c r="I84" s="9">
        <v>2713333</v>
      </c>
      <c r="J84" s="15">
        <v>6</v>
      </c>
      <c r="K84" s="9">
        <v>43692</v>
      </c>
      <c r="L84" s="9">
        <v>1471667</v>
      </c>
      <c r="M84" s="9">
        <v>1398333</v>
      </c>
      <c r="N84" s="15">
        <v>43626</v>
      </c>
      <c r="O84" s="11">
        <v>42.6</v>
      </c>
      <c r="P84" s="16">
        <v>1020.5</v>
      </c>
      <c r="Q84" s="11">
        <v>50</v>
      </c>
      <c r="R84" s="9">
        <v>273333</v>
      </c>
      <c r="S84" s="9">
        <v>260684</v>
      </c>
      <c r="T84" s="9">
        <v>333333</v>
      </c>
      <c r="U84" s="9">
        <v>4166667</v>
      </c>
      <c r="V84" s="9">
        <v>4353333</v>
      </c>
      <c r="W84" s="15">
        <v>1</v>
      </c>
      <c r="X84" s="15">
        <v>175</v>
      </c>
      <c r="Y84" s="15">
        <v>215</v>
      </c>
      <c r="Z84" s="22">
        <v>33618240</v>
      </c>
      <c r="AA84" s="10">
        <v>122155</v>
      </c>
      <c r="AB84" s="9" t="s">
        <v>29</v>
      </c>
      <c r="AC84" s="9" t="s">
        <v>29</v>
      </c>
      <c r="AD84" s="9" t="s">
        <v>29</v>
      </c>
      <c r="AE84" s="17" t="s">
        <v>29</v>
      </c>
      <c r="AF84" s="18">
        <v>18009543</v>
      </c>
    </row>
    <row r="85" spans="1:32" ht="15" x14ac:dyDescent="0.25">
      <c r="A85" s="31">
        <v>42705</v>
      </c>
      <c r="B85" s="15">
        <v>16</v>
      </c>
      <c r="C85" s="9">
        <v>2020968</v>
      </c>
      <c r="D85" s="9">
        <v>2000806</v>
      </c>
      <c r="E85" s="9">
        <v>1933871</v>
      </c>
      <c r="F85" s="15">
        <v>35</v>
      </c>
      <c r="G85" s="9">
        <v>2583871</v>
      </c>
      <c r="H85" s="9">
        <v>2643548</v>
      </c>
      <c r="I85" s="9">
        <v>2548387</v>
      </c>
      <c r="J85" s="15">
        <v>1</v>
      </c>
      <c r="K85" s="9">
        <v>1458065</v>
      </c>
      <c r="L85" s="9">
        <v>1358065</v>
      </c>
      <c r="M85" s="9">
        <v>1319355</v>
      </c>
      <c r="N85" s="15">
        <v>43475</v>
      </c>
      <c r="O85" s="11">
        <v>55.6</v>
      </c>
      <c r="P85" s="16">
        <v>1020.4</v>
      </c>
      <c r="Q85" s="9">
        <v>43723</v>
      </c>
      <c r="R85" s="9">
        <v>958526</v>
      </c>
      <c r="S85" s="9">
        <v>226469</v>
      </c>
      <c r="T85" s="9">
        <v>2858065</v>
      </c>
      <c r="U85" s="9">
        <v>3512903</v>
      </c>
      <c r="V85" s="9">
        <v>393871</v>
      </c>
      <c r="W85" s="15">
        <v>0</v>
      </c>
      <c r="X85" s="15">
        <v>0</v>
      </c>
      <c r="Y85" s="15">
        <v>0</v>
      </c>
      <c r="Z85" s="22">
        <v>32503680</v>
      </c>
      <c r="AA85" s="10">
        <v>122357</v>
      </c>
      <c r="AB85" s="9" t="s">
        <v>29</v>
      </c>
      <c r="AC85" s="9" t="s">
        <v>29</v>
      </c>
      <c r="AD85" s="9" t="s">
        <v>29</v>
      </c>
      <c r="AE85" s="17" t="s">
        <v>29</v>
      </c>
      <c r="AF85" s="18">
        <v>18009543</v>
      </c>
    </row>
    <row r="86" spans="1:32" ht="15" x14ac:dyDescent="0.25">
      <c r="A86" s="31">
        <v>42736</v>
      </c>
      <c r="B86" s="15">
        <v>17</v>
      </c>
      <c r="C86" s="9">
        <v>2115323</v>
      </c>
      <c r="D86" s="9">
        <v>2008144</v>
      </c>
      <c r="E86" s="9">
        <v>1994355</v>
      </c>
      <c r="F86" s="15">
        <v>36</v>
      </c>
      <c r="G86" s="9">
        <v>2743548</v>
      </c>
      <c r="H86" s="9">
        <v>2697886</v>
      </c>
      <c r="I86" s="9">
        <v>2774194</v>
      </c>
      <c r="J86" s="15">
        <v>0</v>
      </c>
      <c r="K86" s="9">
        <v>1487097</v>
      </c>
      <c r="L86" s="9">
        <v>1318401</v>
      </c>
      <c r="M86" s="9">
        <v>1214516</v>
      </c>
      <c r="N86" s="15">
        <v>43508</v>
      </c>
      <c r="O86" s="9">
        <v>63</v>
      </c>
      <c r="P86" s="16">
        <v>1018.6</v>
      </c>
      <c r="Q86" s="9">
        <v>43506</v>
      </c>
      <c r="R86" s="9">
        <v>71659</v>
      </c>
      <c r="S86" s="9">
        <v>525806</v>
      </c>
      <c r="T86" s="9">
        <v>587097</v>
      </c>
      <c r="U86" s="9">
        <v>4635484</v>
      </c>
      <c r="V86" s="9">
        <v>5124379</v>
      </c>
      <c r="W86" s="15">
        <v>0</v>
      </c>
      <c r="X86" s="15">
        <v>0</v>
      </c>
      <c r="Y86" s="15">
        <v>0</v>
      </c>
      <c r="Z86" s="25">
        <v>33421248</v>
      </c>
      <c r="AA86" s="10">
        <v>37938</v>
      </c>
      <c r="AB86" s="28">
        <v>476717</v>
      </c>
      <c r="AC86" s="28">
        <v>17700</v>
      </c>
      <c r="AD86" s="29">
        <v>25213361</v>
      </c>
      <c r="AE86" s="17" t="s">
        <v>29</v>
      </c>
      <c r="AF86" s="20">
        <v>18117449</v>
      </c>
    </row>
    <row r="87" spans="1:32" ht="15" x14ac:dyDescent="0.25">
      <c r="A87" s="31">
        <v>42767</v>
      </c>
      <c r="B87" s="15">
        <v>22</v>
      </c>
      <c r="C87" s="9">
        <v>2391071</v>
      </c>
      <c r="D87" s="9">
        <v>2276695</v>
      </c>
      <c r="E87" s="9">
        <v>2255357</v>
      </c>
      <c r="F87" s="15">
        <v>37</v>
      </c>
      <c r="G87" s="9">
        <v>3096429</v>
      </c>
      <c r="H87" s="9">
        <v>3094088</v>
      </c>
      <c r="I87" s="9">
        <v>3116071</v>
      </c>
      <c r="J87" s="15">
        <v>8</v>
      </c>
      <c r="K87" s="9">
        <v>1685714</v>
      </c>
      <c r="L87" s="9">
        <v>1459301</v>
      </c>
      <c r="M87" s="9">
        <v>1394643</v>
      </c>
      <c r="N87" s="15">
        <v>43628</v>
      </c>
      <c r="O87" s="11">
        <v>46.3</v>
      </c>
      <c r="P87" s="16">
        <v>1016.1</v>
      </c>
      <c r="Q87" s="9">
        <v>43562</v>
      </c>
      <c r="R87" s="9">
        <v>86225</v>
      </c>
      <c r="S87" s="9">
        <v>114286</v>
      </c>
      <c r="T87" s="9">
        <v>475</v>
      </c>
      <c r="U87" s="9">
        <v>5946429</v>
      </c>
      <c r="V87" s="9">
        <v>6705563</v>
      </c>
      <c r="W87" s="15">
        <v>0</v>
      </c>
      <c r="X87" s="15">
        <v>0</v>
      </c>
      <c r="Y87" s="15">
        <v>0</v>
      </c>
      <c r="Z87" s="25">
        <v>32395507</v>
      </c>
      <c r="AA87" s="24">
        <v>37994</v>
      </c>
      <c r="AB87" s="28">
        <v>496269</v>
      </c>
      <c r="AC87" s="28">
        <v>17892</v>
      </c>
      <c r="AD87" s="29">
        <v>26425176</v>
      </c>
      <c r="AE87" s="17" t="s">
        <v>29</v>
      </c>
      <c r="AF87" s="20">
        <v>18117449</v>
      </c>
    </row>
    <row r="88" spans="1:32" ht="15" x14ac:dyDescent="0.25">
      <c r="A88" s="31">
        <v>42795</v>
      </c>
      <c r="B88" s="15">
        <v>22</v>
      </c>
      <c r="C88" s="9">
        <v>2441129</v>
      </c>
      <c r="D88" s="9">
        <v>2425978</v>
      </c>
      <c r="E88" s="9">
        <v>2355645</v>
      </c>
      <c r="F88" s="15">
        <v>32</v>
      </c>
      <c r="G88" s="9">
        <v>3048387</v>
      </c>
      <c r="H88" s="9">
        <v>3122265</v>
      </c>
      <c r="I88" s="9">
        <v>3077419</v>
      </c>
      <c r="J88" s="15">
        <v>13</v>
      </c>
      <c r="K88" s="9">
        <v>1833871</v>
      </c>
      <c r="L88" s="9">
        <v>1729691</v>
      </c>
      <c r="M88" s="9">
        <v>1633871</v>
      </c>
      <c r="N88" s="15">
        <v>43567</v>
      </c>
      <c r="O88" s="11">
        <v>59.3</v>
      </c>
      <c r="P88" s="16">
        <v>1018.6</v>
      </c>
      <c r="Q88" s="11">
        <v>50.6</v>
      </c>
      <c r="R88" s="9">
        <v>2513364</v>
      </c>
      <c r="S88" s="9">
        <v>1590985</v>
      </c>
      <c r="T88" s="9">
        <v>2809677</v>
      </c>
      <c r="U88" s="9">
        <v>6293548</v>
      </c>
      <c r="V88" s="9">
        <v>6721153</v>
      </c>
      <c r="W88" s="15">
        <v>0</v>
      </c>
      <c r="X88" s="15">
        <v>0</v>
      </c>
      <c r="Y88" s="15">
        <v>0</v>
      </c>
      <c r="Z88" s="22">
        <v>31471373</v>
      </c>
      <c r="AA88" s="10">
        <v>38708</v>
      </c>
      <c r="AB88" s="28">
        <v>495910</v>
      </c>
      <c r="AC88" s="28">
        <v>15891</v>
      </c>
      <c r="AD88" s="29">
        <v>26589429</v>
      </c>
      <c r="AE88" s="17" t="s">
        <v>29</v>
      </c>
      <c r="AF88" s="20">
        <v>18117449</v>
      </c>
    </row>
    <row r="89" spans="1:32" ht="15" x14ac:dyDescent="0.25">
      <c r="A89" s="31">
        <v>42826</v>
      </c>
      <c r="B89" s="15">
        <v>25</v>
      </c>
      <c r="C89" s="9">
        <v>43640</v>
      </c>
      <c r="D89" s="9">
        <v>2515082</v>
      </c>
      <c r="E89" s="9">
        <v>2439167</v>
      </c>
      <c r="F89" s="15">
        <v>40</v>
      </c>
      <c r="G89" s="9">
        <v>43676</v>
      </c>
      <c r="H89" s="9">
        <v>3202816</v>
      </c>
      <c r="I89" s="9">
        <v>3101667</v>
      </c>
      <c r="J89" s="15">
        <v>11</v>
      </c>
      <c r="K89" s="9">
        <v>43603</v>
      </c>
      <c r="L89" s="9">
        <v>1827348</v>
      </c>
      <c r="M89" s="9">
        <v>1776667</v>
      </c>
      <c r="N89" s="15">
        <v>43691</v>
      </c>
      <c r="O89" s="11">
        <v>57.4</v>
      </c>
      <c r="P89" s="16">
        <v>1013.1</v>
      </c>
      <c r="Q89" s="11">
        <v>45</v>
      </c>
      <c r="R89" s="9">
        <v>830953</v>
      </c>
      <c r="S89" s="9">
        <v>1016667</v>
      </c>
      <c r="T89" s="9">
        <v>2036667</v>
      </c>
      <c r="U89" s="11">
        <v>5.82</v>
      </c>
      <c r="V89" s="9">
        <v>6978525</v>
      </c>
      <c r="W89" s="15">
        <v>1</v>
      </c>
      <c r="X89" s="15">
        <f>85</f>
        <v>85</v>
      </c>
      <c r="Y89" s="15">
        <v>110</v>
      </c>
      <c r="Z89" s="22">
        <v>33918912</v>
      </c>
      <c r="AA89" s="10">
        <v>67262</v>
      </c>
      <c r="AB89" s="28">
        <v>534322</v>
      </c>
      <c r="AC89" s="28">
        <v>17749</v>
      </c>
      <c r="AD89" s="29">
        <v>29228112</v>
      </c>
      <c r="AE89" s="17" t="s">
        <v>29</v>
      </c>
      <c r="AF89" s="18">
        <v>18192958</v>
      </c>
    </row>
    <row r="90" spans="1:32" ht="15" x14ac:dyDescent="0.25">
      <c r="A90" s="31">
        <v>42856</v>
      </c>
      <c r="B90" s="15">
        <v>26</v>
      </c>
      <c r="C90" s="9">
        <v>2610484</v>
      </c>
      <c r="D90" s="9">
        <v>2692015</v>
      </c>
      <c r="E90" s="9">
        <v>2626613</v>
      </c>
      <c r="F90" s="15">
        <v>37</v>
      </c>
      <c r="G90" s="9">
        <v>3201613</v>
      </c>
      <c r="H90" s="9">
        <v>3359176</v>
      </c>
      <c r="I90" s="9">
        <v>3253226</v>
      </c>
      <c r="J90" s="15">
        <v>14</v>
      </c>
      <c r="K90" s="9">
        <v>2019355</v>
      </c>
      <c r="L90" s="9">
        <v>2024853</v>
      </c>
      <c r="M90" s="9">
        <v>20</v>
      </c>
      <c r="N90" s="15">
        <v>43569</v>
      </c>
      <c r="O90" s="11">
        <v>40.700000000000003</v>
      </c>
      <c r="P90" s="16">
        <v>1012.5</v>
      </c>
      <c r="Q90" s="11">
        <v>60.7</v>
      </c>
      <c r="R90" s="9">
        <v>2975577</v>
      </c>
      <c r="S90" s="9">
        <v>273292</v>
      </c>
      <c r="T90" s="9">
        <v>4522581</v>
      </c>
      <c r="U90" s="9">
        <v>6167742</v>
      </c>
      <c r="V90" s="9">
        <v>7127605</v>
      </c>
      <c r="W90" s="15">
        <v>0</v>
      </c>
      <c r="X90" s="15">
        <v>0</v>
      </c>
      <c r="Y90" s="15">
        <v>0</v>
      </c>
      <c r="Z90" s="22">
        <v>33580915</v>
      </c>
      <c r="AA90" s="10">
        <v>101938</v>
      </c>
      <c r="AB90" s="28">
        <v>552657</v>
      </c>
      <c r="AC90" s="28">
        <v>21335</v>
      </c>
      <c r="AD90" s="29">
        <v>30783710.800000001</v>
      </c>
      <c r="AE90" s="17" t="s">
        <v>29</v>
      </c>
      <c r="AF90" s="18">
        <v>18192958</v>
      </c>
    </row>
    <row r="91" spans="1:32" ht="15" x14ac:dyDescent="0.25">
      <c r="A91" s="31">
        <v>42887</v>
      </c>
      <c r="B91" s="15">
        <v>30</v>
      </c>
      <c r="C91" s="9">
        <v>2723333</v>
      </c>
      <c r="D91" s="9">
        <v>2304778</v>
      </c>
      <c r="E91" s="9">
        <v>27725</v>
      </c>
      <c r="F91" s="15">
        <v>41</v>
      </c>
      <c r="G91" s="9">
        <v>3328333</v>
      </c>
      <c r="H91" s="9">
        <v>2959728</v>
      </c>
      <c r="I91" s="9">
        <v>3533333</v>
      </c>
      <c r="J91" s="15">
        <v>19</v>
      </c>
      <c r="K91" s="9">
        <v>2118333</v>
      </c>
      <c r="L91" s="9">
        <v>1649828</v>
      </c>
      <c r="M91" s="9">
        <v>2011667</v>
      </c>
      <c r="N91" s="15">
        <v>43630</v>
      </c>
      <c r="O91" s="9" t="s">
        <v>29</v>
      </c>
      <c r="P91" s="16">
        <v>1012.8</v>
      </c>
      <c r="Q91" s="11">
        <v>45.6</v>
      </c>
      <c r="R91" s="9">
        <v>1627619</v>
      </c>
      <c r="S91" s="9">
        <v>4965517</v>
      </c>
      <c r="T91" s="9">
        <v>1093333</v>
      </c>
      <c r="U91" s="9">
        <v>7493333</v>
      </c>
      <c r="V91" s="9">
        <v>681599</v>
      </c>
      <c r="W91" s="15">
        <v>1</v>
      </c>
      <c r="X91" s="15">
        <f>AVERAGE(95,75)</f>
        <v>85</v>
      </c>
      <c r="Y91" s="15">
        <f>AVERAGE(95,110)</f>
        <v>102.5</v>
      </c>
      <c r="Z91" s="22">
        <v>37799136</v>
      </c>
      <c r="AA91" s="10">
        <v>50297</v>
      </c>
      <c r="AB91" s="28">
        <v>576089</v>
      </c>
      <c r="AC91" s="28">
        <v>21780</v>
      </c>
      <c r="AD91" s="29">
        <v>32455161</v>
      </c>
      <c r="AE91" s="17" t="s">
        <v>29</v>
      </c>
      <c r="AF91" s="18">
        <v>18192958</v>
      </c>
    </row>
    <row r="92" spans="1:32" ht="15" x14ac:dyDescent="0.25">
      <c r="A92" s="31">
        <v>42917</v>
      </c>
      <c r="B92" s="15">
        <v>29</v>
      </c>
      <c r="C92" s="9">
        <v>2698387</v>
      </c>
      <c r="D92" s="9">
        <v>2311485</v>
      </c>
      <c r="E92" s="9">
        <v>2739516</v>
      </c>
      <c r="F92" s="15">
        <v>37</v>
      </c>
      <c r="G92" s="9">
        <v>3269355</v>
      </c>
      <c r="H92" s="9">
        <v>2978826</v>
      </c>
      <c r="I92" s="9">
        <v>3459677</v>
      </c>
      <c r="J92" s="15">
        <v>20</v>
      </c>
      <c r="K92" s="9">
        <v>2127419</v>
      </c>
      <c r="L92" s="9">
        <v>1644144</v>
      </c>
      <c r="M92" s="9">
        <v>2019355</v>
      </c>
      <c r="N92" s="15">
        <v>43481</v>
      </c>
      <c r="O92" s="9">
        <v>63</v>
      </c>
      <c r="P92" s="16">
        <v>1016.8</v>
      </c>
      <c r="Q92" s="11">
        <v>31</v>
      </c>
      <c r="R92" s="9">
        <v>935945</v>
      </c>
      <c r="S92" s="9">
        <v>1387097</v>
      </c>
      <c r="T92" s="9">
        <v>1932258</v>
      </c>
      <c r="U92" s="9">
        <v>7193548</v>
      </c>
      <c r="V92" s="9">
        <v>6851042</v>
      </c>
      <c r="W92" s="15">
        <v>1</v>
      </c>
      <c r="X92" s="15">
        <f>AVERAGE(85,45)</f>
        <v>65</v>
      </c>
      <c r="Y92" s="15">
        <f>AVERAGE(65,110,95)</f>
        <v>90</v>
      </c>
      <c r="Z92" s="22">
        <v>35288870</v>
      </c>
      <c r="AA92" s="24">
        <v>54892</v>
      </c>
      <c r="AB92" s="28">
        <v>600353</v>
      </c>
      <c r="AC92" s="28">
        <v>25025</v>
      </c>
      <c r="AD92" s="29">
        <v>33920418</v>
      </c>
      <c r="AE92" s="17" t="s">
        <v>29</v>
      </c>
      <c r="AF92" s="18">
        <v>18109902</v>
      </c>
    </row>
    <row r="93" spans="1:32" ht="15" x14ac:dyDescent="0.25">
      <c r="A93" s="31">
        <v>42948</v>
      </c>
      <c r="B93" s="15">
        <v>30</v>
      </c>
      <c r="C93" s="9">
        <v>2731452</v>
      </c>
      <c r="D93" s="9">
        <v>2311993</v>
      </c>
      <c r="E93" s="9">
        <v>2742742</v>
      </c>
      <c r="F93" s="15">
        <v>39</v>
      </c>
      <c r="G93" s="9">
        <v>3351613</v>
      </c>
      <c r="H93" s="9">
        <v>2962929</v>
      </c>
      <c r="I93" s="9">
        <v>3456452</v>
      </c>
      <c r="J93" s="15">
        <v>20</v>
      </c>
      <c r="K93" s="9">
        <v>211129</v>
      </c>
      <c r="L93" s="9">
        <v>1661058</v>
      </c>
      <c r="M93" s="9">
        <v>2029032</v>
      </c>
      <c r="N93" s="15">
        <v>43720</v>
      </c>
      <c r="O93" s="11">
        <v>57.4</v>
      </c>
      <c r="P93" s="16">
        <v>1015.5</v>
      </c>
      <c r="Q93" s="11">
        <v>40.6</v>
      </c>
      <c r="R93" s="9">
        <v>268664</v>
      </c>
      <c r="S93" s="9">
        <v>293675</v>
      </c>
      <c r="T93" s="9">
        <v>1354839</v>
      </c>
      <c r="U93" s="9">
        <v>7396774</v>
      </c>
      <c r="V93" s="9">
        <v>6590767</v>
      </c>
      <c r="W93" s="15">
        <v>1</v>
      </c>
      <c r="X93" s="15">
        <f>AVERAGE(65,215,165,140,75)</f>
        <v>132</v>
      </c>
      <c r="Y93" s="15">
        <f>AVERAGE(95,165,205,260,85,360)</f>
        <v>195</v>
      </c>
      <c r="Z93" s="22">
        <v>36389606</v>
      </c>
      <c r="AA93" s="10">
        <v>59736</v>
      </c>
      <c r="AB93" s="28">
        <v>597463</v>
      </c>
      <c r="AC93" s="28">
        <v>26972</v>
      </c>
      <c r="AD93" s="29">
        <v>33843294</v>
      </c>
      <c r="AE93" s="17" t="s">
        <v>29</v>
      </c>
      <c r="AF93" s="18">
        <v>18109902</v>
      </c>
    </row>
    <row r="94" spans="1:32" ht="15" x14ac:dyDescent="0.25">
      <c r="A94" s="31">
        <v>42979</v>
      </c>
      <c r="B94" s="15">
        <v>27</v>
      </c>
      <c r="C94" s="9">
        <v>26225</v>
      </c>
      <c r="D94" s="9">
        <v>2352404</v>
      </c>
      <c r="E94" s="9">
        <v>2551667</v>
      </c>
      <c r="F94" s="15">
        <v>36</v>
      </c>
      <c r="G94" s="9">
        <v>3226667</v>
      </c>
      <c r="H94" s="9">
        <v>3025942</v>
      </c>
      <c r="I94" s="11">
        <v>31.6</v>
      </c>
      <c r="J94" s="15">
        <v>16</v>
      </c>
      <c r="K94" s="9">
        <v>2018333</v>
      </c>
      <c r="L94" s="9">
        <v>1678866</v>
      </c>
      <c r="M94" s="9">
        <v>1943333</v>
      </c>
      <c r="N94" s="15">
        <v>43565</v>
      </c>
      <c r="O94" s="9" t="s">
        <v>29</v>
      </c>
      <c r="P94" s="15">
        <v>1017</v>
      </c>
      <c r="Q94" s="11">
        <v>172.1</v>
      </c>
      <c r="R94" s="9">
        <v>43619</v>
      </c>
      <c r="S94" s="9">
        <v>339286</v>
      </c>
      <c r="T94" s="9">
        <v>1006333</v>
      </c>
      <c r="U94" s="9">
        <v>6290032</v>
      </c>
      <c r="V94" s="9">
        <v>6564444</v>
      </c>
      <c r="W94" s="15">
        <v>1</v>
      </c>
      <c r="X94" s="15">
        <f>AVERAGE(280,185,155,295,250)</f>
        <v>233</v>
      </c>
      <c r="Y94" s="15">
        <f>AVERAGE(305,205,220,345)</f>
        <v>268.75</v>
      </c>
      <c r="Z94" s="22">
        <v>35044531</v>
      </c>
      <c r="AA94" s="10">
        <v>51980</v>
      </c>
      <c r="AB94" s="28">
        <v>586198</v>
      </c>
      <c r="AC94" s="28">
        <v>21555</v>
      </c>
      <c r="AD94" s="29">
        <v>33064701</v>
      </c>
      <c r="AE94" s="17" t="s">
        <v>29</v>
      </c>
      <c r="AF94" s="18">
        <v>18109902</v>
      </c>
    </row>
    <row r="95" spans="1:32" ht="15" x14ac:dyDescent="0.25">
      <c r="A95" s="31">
        <v>43009</v>
      </c>
      <c r="B95" s="15">
        <v>23</v>
      </c>
      <c r="C95" s="9">
        <v>2195161</v>
      </c>
      <c r="D95" s="9">
        <v>2358325</v>
      </c>
      <c r="E95" s="9">
        <v>2146774</v>
      </c>
      <c r="F95" s="15">
        <v>32</v>
      </c>
      <c r="G95" s="9">
        <v>281129</v>
      </c>
      <c r="H95" s="9">
        <v>3035788</v>
      </c>
      <c r="I95" s="9">
        <v>2840323</v>
      </c>
      <c r="J95" s="15">
        <v>10</v>
      </c>
      <c r="K95" s="9">
        <v>1579032</v>
      </c>
      <c r="L95" s="9">
        <v>1680862</v>
      </c>
      <c r="M95" s="9">
        <v>1453226</v>
      </c>
      <c r="N95" s="15">
        <v>43687</v>
      </c>
      <c r="O95" s="11">
        <v>57.4</v>
      </c>
      <c r="P95" s="16">
        <v>1018.4</v>
      </c>
      <c r="Q95" s="11">
        <v>64.900000000000006</v>
      </c>
      <c r="R95" s="9">
        <v>3872351</v>
      </c>
      <c r="S95" s="9">
        <v>2683113</v>
      </c>
      <c r="T95" s="9">
        <v>2535484</v>
      </c>
      <c r="U95" s="9">
        <v>4758065</v>
      </c>
      <c r="V95" s="9">
        <v>6614587</v>
      </c>
      <c r="W95" s="15">
        <v>1</v>
      </c>
      <c r="X95" s="15">
        <f>AVERAGE(95,185,150)</f>
        <v>143.33333333333334</v>
      </c>
      <c r="Y95" s="15">
        <f>AVERAGE(185,220,110)</f>
        <v>171.66666666666666</v>
      </c>
      <c r="Z95" s="22">
        <v>32855155</v>
      </c>
      <c r="AA95" s="10">
        <v>143155</v>
      </c>
      <c r="AB95" s="28">
        <v>532851</v>
      </c>
      <c r="AC95" s="28">
        <v>19004</v>
      </c>
      <c r="AD95" s="29">
        <v>29877181</v>
      </c>
      <c r="AE95" s="17" t="s">
        <v>29</v>
      </c>
      <c r="AF95" s="18">
        <v>18283188</v>
      </c>
    </row>
    <row r="96" spans="1:32" ht="15" x14ac:dyDescent="0.25">
      <c r="A96" s="31">
        <v>43040</v>
      </c>
      <c r="B96" s="15">
        <v>20</v>
      </c>
      <c r="C96" s="9">
        <v>2125833</v>
      </c>
      <c r="D96" s="9">
        <v>235852</v>
      </c>
      <c r="E96" s="9">
        <v>2044167</v>
      </c>
      <c r="F96" s="15">
        <v>32</v>
      </c>
      <c r="G96" s="9">
        <v>2778333</v>
      </c>
      <c r="H96" s="9">
        <v>2999361</v>
      </c>
      <c r="I96" s="9">
        <v>2748333</v>
      </c>
      <c r="J96" s="15">
        <v>10</v>
      </c>
      <c r="K96" s="9">
        <v>1473333</v>
      </c>
      <c r="L96" s="9">
        <v>1717679</v>
      </c>
      <c r="M96" s="9">
        <v>43568</v>
      </c>
      <c r="N96" s="15">
        <v>43653</v>
      </c>
      <c r="O96" s="9" t="s">
        <v>29</v>
      </c>
      <c r="P96" s="16">
        <v>1019.2</v>
      </c>
      <c r="Q96" s="9">
        <v>43684</v>
      </c>
      <c r="R96" s="9">
        <v>2597143</v>
      </c>
      <c r="S96" s="9">
        <v>992857</v>
      </c>
      <c r="T96" s="9">
        <v>141705</v>
      </c>
      <c r="U96" s="9">
        <v>4476667</v>
      </c>
      <c r="V96" s="9">
        <v>6391561</v>
      </c>
      <c r="W96" s="15">
        <v>1</v>
      </c>
      <c r="X96" s="15">
        <v>95</v>
      </c>
      <c r="Y96" s="15">
        <f>110</f>
        <v>110</v>
      </c>
      <c r="Z96" s="22">
        <v>32538240</v>
      </c>
      <c r="AA96" s="10">
        <v>70573</v>
      </c>
      <c r="AB96" s="28">
        <v>535823</v>
      </c>
      <c r="AC96" s="28">
        <v>26353</v>
      </c>
      <c r="AD96" s="29">
        <v>30241190</v>
      </c>
      <c r="AE96" s="17" t="s">
        <v>29</v>
      </c>
      <c r="AF96" s="18">
        <v>18283188</v>
      </c>
    </row>
    <row r="97" spans="1:32" ht="15" x14ac:dyDescent="0.25">
      <c r="A97" s="31">
        <v>43070</v>
      </c>
      <c r="B97" s="15">
        <v>14</v>
      </c>
      <c r="C97" s="11">
        <v>17.75</v>
      </c>
      <c r="D97" s="9">
        <v>234879</v>
      </c>
      <c r="E97" s="9">
        <v>1723387</v>
      </c>
      <c r="F97" s="15">
        <v>28</v>
      </c>
      <c r="G97" s="9">
        <v>2301613</v>
      </c>
      <c r="H97" s="9">
        <v>2988014</v>
      </c>
      <c r="I97" s="9">
        <v>2274194</v>
      </c>
      <c r="J97" s="15">
        <v>0</v>
      </c>
      <c r="K97" s="9">
        <v>1248387</v>
      </c>
      <c r="L97" s="9">
        <v>1709565</v>
      </c>
      <c r="M97" s="9">
        <v>1172581</v>
      </c>
      <c r="N97" s="15">
        <v>43686</v>
      </c>
      <c r="O97" s="11">
        <v>53.7</v>
      </c>
      <c r="P97" s="16">
        <v>1022.4</v>
      </c>
      <c r="Q97" s="27">
        <v>34.200000000000003</v>
      </c>
      <c r="R97" s="9">
        <v>3703226</v>
      </c>
      <c r="S97" s="9">
        <v>581481</v>
      </c>
      <c r="T97" s="9">
        <v>1680645</v>
      </c>
      <c r="U97" s="9">
        <v>3183871</v>
      </c>
      <c r="V97" s="9">
        <v>6592756</v>
      </c>
      <c r="W97" s="15">
        <v>0</v>
      </c>
      <c r="X97" s="15">
        <v>0</v>
      </c>
      <c r="Y97" s="15">
        <v>0</v>
      </c>
      <c r="Z97" s="22">
        <v>31253645</v>
      </c>
      <c r="AA97" s="10">
        <v>98558</v>
      </c>
      <c r="AB97" s="28">
        <v>481830</v>
      </c>
      <c r="AC97" s="28">
        <v>25325</v>
      </c>
      <c r="AD97" s="29">
        <v>27302636</v>
      </c>
      <c r="AE97" s="17" t="s">
        <v>29</v>
      </c>
      <c r="AF97" s="18">
        <v>18283188</v>
      </c>
    </row>
    <row r="98" spans="1:32" ht="15" x14ac:dyDescent="0.25">
      <c r="A98" s="31">
        <v>43101</v>
      </c>
      <c r="B98" s="15">
        <v>12</v>
      </c>
      <c r="C98" s="9" t="s">
        <v>29</v>
      </c>
      <c r="D98" s="9" t="s">
        <v>29</v>
      </c>
      <c r="E98" s="9" t="s">
        <v>29</v>
      </c>
      <c r="F98" s="15">
        <v>27</v>
      </c>
      <c r="G98" s="9" t="s">
        <v>29</v>
      </c>
      <c r="H98" s="9" t="s">
        <v>29</v>
      </c>
      <c r="I98" s="9" t="s">
        <v>29</v>
      </c>
      <c r="J98" s="15">
        <v>-2</v>
      </c>
      <c r="K98" s="9" t="s">
        <v>29</v>
      </c>
      <c r="L98" s="9" t="s">
        <v>29</v>
      </c>
      <c r="M98" s="9" t="s">
        <v>29</v>
      </c>
      <c r="N98" s="15">
        <v>11</v>
      </c>
      <c r="O98" s="11">
        <v>64.8</v>
      </c>
      <c r="P98" s="16">
        <v>1025.2</v>
      </c>
      <c r="Q98" s="9">
        <v>43601</v>
      </c>
      <c r="R98" s="9" t="s">
        <v>29</v>
      </c>
      <c r="S98" s="9" t="s">
        <v>29</v>
      </c>
      <c r="T98" s="9" t="s">
        <v>29</v>
      </c>
      <c r="U98" s="9" t="s">
        <v>29</v>
      </c>
      <c r="V98" s="9" t="s">
        <v>29</v>
      </c>
      <c r="W98" s="15">
        <v>0</v>
      </c>
      <c r="X98" s="15">
        <v>0</v>
      </c>
      <c r="Y98" s="15">
        <v>0</v>
      </c>
      <c r="Z98" s="22">
        <v>31592333</v>
      </c>
      <c r="AA98" s="24">
        <v>44334</v>
      </c>
      <c r="AB98" s="28">
        <v>479924</v>
      </c>
      <c r="AC98" s="28">
        <v>21152</v>
      </c>
      <c r="AD98" s="29">
        <v>27113858</v>
      </c>
      <c r="AE98" s="17" t="s">
        <v>29</v>
      </c>
      <c r="AF98" s="20">
        <v>18515051</v>
      </c>
    </row>
    <row r="99" spans="1:32" ht="15" x14ac:dyDescent="0.25">
      <c r="A99" s="31">
        <v>43132</v>
      </c>
      <c r="B99" s="15">
        <v>18</v>
      </c>
      <c r="C99" s="9" t="s">
        <v>29</v>
      </c>
      <c r="D99" s="9" t="s">
        <v>29</v>
      </c>
      <c r="E99" s="9" t="s">
        <v>29</v>
      </c>
      <c r="F99" s="15">
        <v>31</v>
      </c>
      <c r="G99" s="9" t="s">
        <v>29</v>
      </c>
      <c r="H99" s="9" t="s">
        <v>29</v>
      </c>
      <c r="I99" s="9" t="s">
        <v>29</v>
      </c>
      <c r="J99" s="15">
        <v>6</v>
      </c>
      <c r="K99" s="9" t="s">
        <v>29</v>
      </c>
      <c r="L99" s="9" t="s">
        <v>29</v>
      </c>
      <c r="M99" s="9" t="s">
        <v>29</v>
      </c>
      <c r="N99" s="15">
        <v>43717</v>
      </c>
      <c r="O99" s="11">
        <v>55.6</v>
      </c>
      <c r="P99" s="16">
        <v>1018.6</v>
      </c>
      <c r="Q99" s="11">
        <v>18</v>
      </c>
      <c r="R99" s="9" t="s">
        <v>29</v>
      </c>
      <c r="S99" s="9" t="s">
        <v>29</v>
      </c>
      <c r="T99" s="9" t="s">
        <v>29</v>
      </c>
      <c r="U99" s="9" t="s">
        <v>29</v>
      </c>
      <c r="V99" s="9" t="s">
        <v>29</v>
      </c>
      <c r="W99" s="15">
        <v>0</v>
      </c>
      <c r="X99" s="15">
        <v>0</v>
      </c>
      <c r="Y99" s="15">
        <v>0</v>
      </c>
      <c r="Z99" s="22">
        <v>32240678</v>
      </c>
      <c r="AA99" s="10">
        <v>35299</v>
      </c>
      <c r="AB99" s="28">
        <v>491596</v>
      </c>
      <c r="AC99" s="28">
        <v>23306</v>
      </c>
      <c r="AD99" s="29">
        <v>27792448</v>
      </c>
      <c r="AE99" s="17" t="s">
        <v>29</v>
      </c>
      <c r="AF99" s="20">
        <v>18515051</v>
      </c>
    </row>
    <row r="100" spans="1:32" ht="15" x14ac:dyDescent="0.25">
      <c r="A100" s="31">
        <v>43160</v>
      </c>
      <c r="B100" s="15">
        <v>23</v>
      </c>
      <c r="C100" s="9" t="s">
        <v>29</v>
      </c>
      <c r="D100" s="9" t="s">
        <v>29</v>
      </c>
      <c r="E100" s="9" t="s">
        <v>29</v>
      </c>
      <c r="F100" s="15">
        <v>37</v>
      </c>
      <c r="G100" s="9" t="s">
        <v>29</v>
      </c>
      <c r="H100" s="9" t="s">
        <v>29</v>
      </c>
      <c r="I100" s="9" t="s">
        <v>29</v>
      </c>
      <c r="J100" s="15">
        <v>9</v>
      </c>
      <c r="K100" s="9" t="s">
        <v>29</v>
      </c>
      <c r="L100" s="9" t="s">
        <v>29</v>
      </c>
      <c r="M100" s="9" t="s">
        <v>29</v>
      </c>
      <c r="N100" s="15">
        <v>43538</v>
      </c>
      <c r="O100" s="11">
        <v>55.6</v>
      </c>
      <c r="P100" s="16">
        <v>1016.5</v>
      </c>
      <c r="Q100" s="9">
        <v>43619</v>
      </c>
      <c r="R100" s="9" t="s">
        <v>29</v>
      </c>
      <c r="S100" s="9" t="s">
        <v>29</v>
      </c>
      <c r="T100" s="9" t="s">
        <v>29</v>
      </c>
      <c r="U100" s="9" t="s">
        <v>29</v>
      </c>
      <c r="V100" s="9" t="s">
        <v>29</v>
      </c>
      <c r="W100" s="15">
        <v>0</v>
      </c>
      <c r="X100" s="15">
        <v>0</v>
      </c>
      <c r="Y100" s="15">
        <v>0</v>
      </c>
      <c r="Z100" s="22">
        <v>33384960</v>
      </c>
      <c r="AA100" s="10">
        <v>37753</v>
      </c>
      <c r="AB100" s="28">
        <v>474182</v>
      </c>
      <c r="AC100" s="28">
        <v>21554</v>
      </c>
      <c r="AD100" s="29">
        <v>26950187</v>
      </c>
      <c r="AE100" s="17" t="s">
        <v>29</v>
      </c>
      <c r="AF100" s="20">
        <v>18515051</v>
      </c>
    </row>
    <row r="101" spans="1:32" ht="15" x14ac:dyDescent="0.25">
      <c r="A101" s="31">
        <v>43191</v>
      </c>
      <c r="B101" s="15">
        <v>22</v>
      </c>
      <c r="C101" s="9" t="s">
        <v>29</v>
      </c>
      <c r="D101" s="9" t="s">
        <v>29</v>
      </c>
      <c r="E101" s="9" t="s">
        <v>29</v>
      </c>
      <c r="F101" s="15">
        <v>40</v>
      </c>
      <c r="G101" s="9" t="s">
        <v>29</v>
      </c>
      <c r="H101" s="9" t="s">
        <v>29</v>
      </c>
      <c r="I101" s="9" t="s">
        <v>29</v>
      </c>
      <c r="J101" s="15">
        <v>10</v>
      </c>
      <c r="K101" s="9" t="s">
        <v>29</v>
      </c>
      <c r="L101" s="9" t="s">
        <v>29</v>
      </c>
      <c r="M101" s="9" t="s">
        <v>29</v>
      </c>
      <c r="N101" s="15">
        <v>14</v>
      </c>
      <c r="O101" s="11">
        <v>55.6</v>
      </c>
      <c r="P101" s="16">
        <v>1016.2</v>
      </c>
      <c r="Q101" s="11">
        <v>53.8</v>
      </c>
      <c r="R101" s="9" t="s">
        <v>29</v>
      </c>
      <c r="S101" s="9" t="s">
        <v>29</v>
      </c>
      <c r="T101" s="9" t="s">
        <v>29</v>
      </c>
      <c r="U101" s="9" t="s">
        <v>29</v>
      </c>
      <c r="V101" s="9" t="s">
        <v>29</v>
      </c>
      <c r="W101" s="15">
        <v>0</v>
      </c>
      <c r="X101" s="15">
        <v>0</v>
      </c>
      <c r="Y101" s="15">
        <v>0</v>
      </c>
      <c r="Z101" s="22">
        <v>33249485</v>
      </c>
      <c r="AA101" s="10">
        <v>35061</v>
      </c>
      <c r="AB101" s="28">
        <v>562022</v>
      </c>
      <c r="AC101" s="28">
        <v>22873</v>
      </c>
      <c r="AD101" s="29">
        <v>32039758</v>
      </c>
      <c r="AE101" s="17" t="s">
        <v>29</v>
      </c>
      <c r="AF101" s="18">
        <v>18478476</v>
      </c>
    </row>
    <row r="102" spans="1:32" ht="15" x14ac:dyDescent="0.25">
      <c r="A102" s="31">
        <v>43221</v>
      </c>
      <c r="B102" s="15">
        <v>27</v>
      </c>
      <c r="C102" s="9" t="s">
        <v>29</v>
      </c>
      <c r="D102" s="9" t="s">
        <v>29</v>
      </c>
      <c r="E102" s="9" t="s">
        <v>29</v>
      </c>
      <c r="F102" s="15">
        <v>37</v>
      </c>
      <c r="G102" s="9" t="s">
        <v>29</v>
      </c>
      <c r="H102" s="9" t="s">
        <v>29</v>
      </c>
      <c r="I102" s="9" t="s">
        <v>29</v>
      </c>
      <c r="J102" s="15">
        <v>15</v>
      </c>
      <c r="K102" s="9" t="s">
        <v>29</v>
      </c>
      <c r="L102" s="9" t="s">
        <v>29</v>
      </c>
      <c r="M102" s="9" t="s">
        <v>29</v>
      </c>
      <c r="N102" s="15">
        <v>14</v>
      </c>
      <c r="O102" s="9" t="s">
        <v>29</v>
      </c>
      <c r="P102" s="16">
        <v>1014.3</v>
      </c>
      <c r="Q102" s="11">
        <v>47.9</v>
      </c>
      <c r="R102" s="9" t="s">
        <v>29</v>
      </c>
      <c r="S102" s="9" t="s">
        <v>29</v>
      </c>
      <c r="T102" s="9" t="s">
        <v>29</v>
      </c>
      <c r="U102" s="9" t="s">
        <v>29</v>
      </c>
      <c r="V102" s="9" t="s">
        <v>29</v>
      </c>
      <c r="W102" s="15">
        <v>0</v>
      </c>
      <c r="X102" s="15">
        <v>100</v>
      </c>
      <c r="Y102" s="15">
        <v>120</v>
      </c>
      <c r="Z102" s="22">
        <v>34301837</v>
      </c>
      <c r="AA102" s="10">
        <v>40017</v>
      </c>
      <c r="AB102" s="28">
        <v>545457</v>
      </c>
      <c r="AC102" s="28">
        <v>29751</v>
      </c>
      <c r="AD102" s="29">
        <v>31431914</v>
      </c>
      <c r="AE102" s="17" t="s">
        <v>29</v>
      </c>
      <c r="AF102" s="18">
        <v>18478476</v>
      </c>
    </row>
    <row r="103" spans="1:32" ht="15" x14ac:dyDescent="0.25">
      <c r="A103" s="31">
        <v>43252</v>
      </c>
      <c r="B103" s="15">
        <v>28</v>
      </c>
      <c r="C103" s="9" t="s">
        <v>29</v>
      </c>
      <c r="D103" s="9" t="s">
        <v>29</v>
      </c>
      <c r="E103" s="9" t="s">
        <v>29</v>
      </c>
      <c r="F103" s="15">
        <v>38</v>
      </c>
      <c r="G103" s="9" t="s">
        <v>29</v>
      </c>
      <c r="H103" s="9" t="s">
        <v>29</v>
      </c>
      <c r="I103" s="9" t="s">
        <v>29</v>
      </c>
      <c r="J103" s="15">
        <v>21</v>
      </c>
      <c r="K103" s="9" t="s">
        <v>29</v>
      </c>
      <c r="L103" s="9" t="s">
        <v>29</v>
      </c>
      <c r="M103" s="9" t="s">
        <v>29</v>
      </c>
      <c r="N103" s="15">
        <v>15</v>
      </c>
      <c r="O103" s="9">
        <v>50</v>
      </c>
      <c r="P103" s="16">
        <v>1013.4</v>
      </c>
      <c r="Q103" s="11">
        <v>82</v>
      </c>
      <c r="R103" s="9" t="s">
        <v>29</v>
      </c>
      <c r="S103" s="9" t="s">
        <v>29</v>
      </c>
      <c r="T103" s="9" t="s">
        <v>29</v>
      </c>
      <c r="U103" s="9" t="s">
        <v>29</v>
      </c>
      <c r="V103" s="9" t="s">
        <v>29</v>
      </c>
      <c r="W103" s="15">
        <v>1</v>
      </c>
      <c r="X103" s="15">
        <v>0</v>
      </c>
      <c r="Y103" s="15">
        <v>0</v>
      </c>
      <c r="Z103" s="22">
        <v>36213005</v>
      </c>
      <c r="AA103" s="10">
        <v>50108</v>
      </c>
      <c r="AB103" s="28">
        <v>547839</v>
      </c>
      <c r="AC103" s="28">
        <v>30919</v>
      </c>
      <c r="AD103" s="29">
        <v>31982411</v>
      </c>
      <c r="AE103" s="17" t="s">
        <v>29</v>
      </c>
      <c r="AF103" s="18">
        <v>18478476</v>
      </c>
    </row>
    <row r="104" spans="1:32" ht="15" x14ac:dyDescent="0.25">
      <c r="A104" s="31">
        <v>43282</v>
      </c>
      <c r="B104" s="15">
        <v>30</v>
      </c>
      <c r="C104" s="9" t="s">
        <v>29</v>
      </c>
      <c r="D104" s="9" t="s">
        <v>29</v>
      </c>
      <c r="E104" s="9" t="s">
        <v>29</v>
      </c>
      <c r="F104" s="15">
        <v>40</v>
      </c>
      <c r="G104" s="9" t="s">
        <v>29</v>
      </c>
      <c r="H104" s="9" t="s">
        <v>29</v>
      </c>
      <c r="I104" s="9" t="s">
        <v>29</v>
      </c>
      <c r="J104" s="15">
        <v>21</v>
      </c>
      <c r="K104" s="9" t="s">
        <v>29</v>
      </c>
      <c r="L104" s="9" t="s">
        <v>29</v>
      </c>
      <c r="M104" s="9" t="s">
        <v>29</v>
      </c>
      <c r="N104" s="15">
        <v>43508</v>
      </c>
      <c r="O104" s="9" t="s">
        <v>29</v>
      </c>
      <c r="P104" s="16">
        <v>1016.9</v>
      </c>
      <c r="Q104" s="11">
        <v>37.799999999999997</v>
      </c>
      <c r="R104" s="9" t="s">
        <v>29</v>
      </c>
      <c r="S104" s="9" t="s">
        <v>29</v>
      </c>
      <c r="T104" s="9" t="s">
        <v>29</v>
      </c>
      <c r="U104" s="9" t="s">
        <v>29</v>
      </c>
      <c r="V104" s="9" t="s">
        <v>29</v>
      </c>
      <c r="W104" s="15">
        <v>1</v>
      </c>
      <c r="X104" s="15">
        <f>AVERAGE(165,130)</f>
        <v>147.5</v>
      </c>
      <c r="Y104" s="15">
        <f>AVERAGE(205,150)</f>
        <v>177.5</v>
      </c>
      <c r="Z104" s="22">
        <v>36670234</v>
      </c>
      <c r="AA104" s="24">
        <v>91859</v>
      </c>
      <c r="AB104" s="28">
        <v>539632</v>
      </c>
      <c r="AC104" s="28">
        <v>29678</v>
      </c>
      <c r="AD104" s="29">
        <v>31657021</v>
      </c>
      <c r="AE104" s="17" t="s">
        <v>29</v>
      </c>
      <c r="AF104" s="18">
        <v>18569489</v>
      </c>
    </row>
    <row r="105" spans="1:32" ht="15" x14ac:dyDescent="0.25">
      <c r="A105" s="31">
        <v>43313</v>
      </c>
      <c r="B105" s="15">
        <v>30</v>
      </c>
      <c r="C105" s="9" t="s">
        <v>29</v>
      </c>
      <c r="D105" s="9" t="s">
        <v>29</v>
      </c>
      <c r="E105" s="9" t="s">
        <v>29</v>
      </c>
      <c r="F105" s="15">
        <v>38</v>
      </c>
      <c r="G105" s="9" t="s">
        <v>29</v>
      </c>
      <c r="H105" s="9" t="s">
        <v>29</v>
      </c>
      <c r="I105" s="9" t="s">
        <v>29</v>
      </c>
      <c r="J105" s="15">
        <v>21</v>
      </c>
      <c r="K105" s="9" t="s">
        <v>29</v>
      </c>
      <c r="L105" s="9" t="s">
        <v>29</v>
      </c>
      <c r="M105" s="9" t="s">
        <v>29</v>
      </c>
      <c r="N105" s="15">
        <v>43569</v>
      </c>
      <c r="O105" s="9" t="s">
        <v>29</v>
      </c>
      <c r="P105" s="15">
        <v>1016</v>
      </c>
      <c r="Q105" s="9">
        <v>43545</v>
      </c>
      <c r="R105" s="9" t="s">
        <v>29</v>
      </c>
      <c r="S105" s="9" t="s">
        <v>29</v>
      </c>
      <c r="T105" s="9" t="s">
        <v>29</v>
      </c>
      <c r="U105" s="9" t="s">
        <v>29</v>
      </c>
      <c r="V105" s="9" t="s">
        <v>29</v>
      </c>
      <c r="W105" s="15">
        <v>1</v>
      </c>
      <c r="X105" s="15">
        <f>AVERAGE(75,85)</f>
        <v>80</v>
      </c>
      <c r="Y105" s="15">
        <f>AVERAGE(95,100)</f>
        <v>97.5</v>
      </c>
      <c r="Z105" s="22">
        <v>37105690</v>
      </c>
      <c r="AA105" s="10">
        <v>48709</v>
      </c>
      <c r="AB105" s="28">
        <v>575925</v>
      </c>
      <c r="AC105" s="28">
        <v>49049</v>
      </c>
      <c r="AD105" s="29">
        <v>34731858</v>
      </c>
      <c r="AE105" s="17" t="s">
        <v>29</v>
      </c>
      <c r="AF105" s="18">
        <v>18569489</v>
      </c>
    </row>
    <row r="106" spans="1:32" ht="15" x14ac:dyDescent="0.25">
      <c r="A106" s="31">
        <v>43344</v>
      </c>
      <c r="B106" s="15">
        <v>26</v>
      </c>
      <c r="C106" s="9" t="s">
        <v>29</v>
      </c>
      <c r="D106" s="9" t="s">
        <v>29</v>
      </c>
      <c r="E106" s="9" t="s">
        <v>29</v>
      </c>
      <c r="F106" s="15">
        <v>37</v>
      </c>
      <c r="G106" s="9" t="s">
        <v>29</v>
      </c>
      <c r="H106" s="9" t="s">
        <v>29</v>
      </c>
      <c r="I106" s="9" t="s">
        <v>29</v>
      </c>
      <c r="J106" s="15">
        <v>20</v>
      </c>
      <c r="K106" s="9" t="s">
        <v>29</v>
      </c>
      <c r="L106" s="9" t="s">
        <v>29</v>
      </c>
      <c r="M106" s="9" t="s">
        <v>29</v>
      </c>
      <c r="N106" s="15">
        <v>43506</v>
      </c>
      <c r="O106" s="11">
        <v>55.6</v>
      </c>
      <c r="P106" s="16">
        <v>1015.2</v>
      </c>
      <c r="Q106" s="11">
        <v>226.9</v>
      </c>
      <c r="R106" s="9" t="s">
        <v>29</v>
      </c>
      <c r="S106" s="9" t="s">
        <v>29</v>
      </c>
      <c r="T106" s="9" t="s">
        <v>29</v>
      </c>
      <c r="U106" s="9" t="s">
        <v>29</v>
      </c>
      <c r="V106" s="9" t="s">
        <v>29</v>
      </c>
      <c r="W106" s="15">
        <v>1</v>
      </c>
      <c r="X106" s="15">
        <f>AVERAGE(65,55,85,120,175,110,220)</f>
        <v>118.57142857142857</v>
      </c>
      <c r="Y106" s="15">
        <f>AVERAGE(85,75,100,150,205,140,270)</f>
        <v>146.42857142857142</v>
      </c>
      <c r="Z106" s="22">
        <v>33036595</v>
      </c>
      <c r="AA106" s="10">
        <v>60412</v>
      </c>
      <c r="AB106" s="28">
        <v>538058</v>
      </c>
      <c r="AC106" s="28">
        <v>45178</v>
      </c>
      <c r="AD106" s="29">
        <v>32435828</v>
      </c>
      <c r="AE106" s="17" t="s">
        <v>29</v>
      </c>
      <c r="AF106" s="18">
        <v>18569489</v>
      </c>
    </row>
    <row r="107" spans="1:32" ht="15" x14ac:dyDescent="0.25">
      <c r="A107" s="31">
        <v>43374</v>
      </c>
      <c r="B107" s="15">
        <v>21</v>
      </c>
      <c r="C107" s="9" t="s">
        <v>29</v>
      </c>
      <c r="D107" s="9" t="s">
        <v>29</v>
      </c>
      <c r="E107" s="9" t="s">
        <v>29</v>
      </c>
      <c r="F107" s="15">
        <v>34</v>
      </c>
      <c r="G107" s="9" t="s">
        <v>29</v>
      </c>
      <c r="H107" s="9" t="s">
        <v>29</v>
      </c>
      <c r="I107" s="9" t="s">
        <v>29</v>
      </c>
      <c r="J107" s="15">
        <v>8</v>
      </c>
      <c r="K107" s="9" t="s">
        <v>29</v>
      </c>
      <c r="L107" s="9" t="s">
        <v>29</v>
      </c>
      <c r="M107" s="9" t="s">
        <v>29</v>
      </c>
      <c r="N107" s="15">
        <v>11</v>
      </c>
      <c r="O107" s="11">
        <v>55.6</v>
      </c>
      <c r="P107" s="16">
        <v>1017.3</v>
      </c>
      <c r="Q107" s="11">
        <v>46.6</v>
      </c>
      <c r="R107" s="9" t="s">
        <v>29</v>
      </c>
      <c r="S107" s="9" t="s">
        <v>29</v>
      </c>
      <c r="T107" s="9" t="s">
        <v>29</v>
      </c>
      <c r="U107" s="9" t="s">
        <v>29</v>
      </c>
      <c r="V107" s="9" t="s">
        <v>29</v>
      </c>
      <c r="W107" s="15">
        <v>1</v>
      </c>
      <c r="X107" s="15">
        <f>AVERAGE(165,100,230,130)</f>
        <v>156.25</v>
      </c>
      <c r="Y107" s="15">
        <f>AVERAGE(205,120,275,155)</f>
        <v>188.75</v>
      </c>
      <c r="Z107" s="22">
        <v>31609267</v>
      </c>
      <c r="AA107" s="10">
        <v>111791</v>
      </c>
      <c r="AB107" s="28">
        <v>479506</v>
      </c>
      <c r="AC107" s="28">
        <v>41696</v>
      </c>
      <c r="AD107" s="29">
        <v>29053253</v>
      </c>
      <c r="AE107" s="17" t="s">
        <v>29</v>
      </c>
      <c r="AF107" s="18">
        <v>18581560</v>
      </c>
    </row>
    <row r="108" spans="1:32" ht="15" x14ac:dyDescent="0.25">
      <c r="A108" s="31">
        <v>43405</v>
      </c>
      <c r="B108" s="15">
        <v>16</v>
      </c>
      <c r="C108" s="9" t="s">
        <v>29</v>
      </c>
      <c r="D108" s="9" t="s">
        <v>29</v>
      </c>
      <c r="E108" s="9" t="s">
        <v>29</v>
      </c>
      <c r="F108" s="15">
        <v>32</v>
      </c>
      <c r="G108" s="9" t="s">
        <v>29</v>
      </c>
      <c r="H108" s="9" t="s">
        <v>29</v>
      </c>
      <c r="I108" s="9" t="s">
        <v>29</v>
      </c>
      <c r="J108" s="15">
        <v>0</v>
      </c>
      <c r="K108" s="9" t="s">
        <v>29</v>
      </c>
      <c r="L108" s="9" t="s">
        <v>29</v>
      </c>
      <c r="M108" s="9" t="s">
        <v>29</v>
      </c>
      <c r="N108" s="15">
        <v>43534</v>
      </c>
      <c r="O108" s="11">
        <v>51.9</v>
      </c>
      <c r="P108" s="16">
        <v>1019.5</v>
      </c>
      <c r="Q108" s="9">
        <v>43510</v>
      </c>
      <c r="R108" s="9" t="s">
        <v>29</v>
      </c>
      <c r="S108" s="9" t="s">
        <v>29</v>
      </c>
      <c r="T108" s="9" t="s">
        <v>29</v>
      </c>
      <c r="U108" s="9" t="s">
        <v>29</v>
      </c>
      <c r="V108" s="9" t="s">
        <v>29</v>
      </c>
      <c r="W108" s="15">
        <v>0</v>
      </c>
      <c r="X108" s="15">
        <v>0</v>
      </c>
      <c r="Y108" s="15">
        <v>0</v>
      </c>
      <c r="Z108" s="22">
        <v>33050592</v>
      </c>
      <c r="AA108" s="10">
        <v>48040</v>
      </c>
      <c r="AB108" s="28">
        <v>511625</v>
      </c>
      <c r="AC108" s="28">
        <v>35689</v>
      </c>
      <c r="AD108" s="29">
        <v>30802253</v>
      </c>
      <c r="AE108" s="17" t="s">
        <v>29</v>
      </c>
      <c r="AF108" s="18">
        <v>18581560</v>
      </c>
    </row>
    <row r="109" spans="1:32" ht="15" x14ac:dyDescent="0.25">
      <c r="A109" s="31">
        <v>43435</v>
      </c>
      <c r="B109" s="15">
        <v>16</v>
      </c>
      <c r="C109" s="9" t="s">
        <v>29</v>
      </c>
      <c r="D109" s="9" t="s">
        <v>29</v>
      </c>
      <c r="E109" s="9" t="s">
        <v>29</v>
      </c>
      <c r="F109" s="15">
        <v>31</v>
      </c>
      <c r="G109" s="9" t="s">
        <v>29</v>
      </c>
      <c r="H109" s="9" t="s">
        <v>29</v>
      </c>
      <c r="I109" s="9" t="s">
        <v>29</v>
      </c>
      <c r="J109" s="15">
        <v>2</v>
      </c>
      <c r="K109" s="9" t="s">
        <v>29</v>
      </c>
      <c r="L109" s="9" t="s">
        <v>29</v>
      </c>
      <c r="M109" s="9" t="s">
        <v>29</v>
      </c>
      <c r="N109" s="15">
        <v>43596</v>
      </c>
      <c r="O109" s="11">
        <v>70.400000000000006</v>
      </c>
      <c r="P109" s="16">
        <v>1019.1</v>
      </c>
      <c r="Q109" s="9">
        <v>43632</v>
      </c>
      <c r="R109" s="9" t="s">
        <v>29</v>
      </c>
      <c r="S109" s="9" t="s">
        <v>29</v>
      </c>
      <c r="T109" s="9" t="s">
        <v>29</v>
      </c>
      <c r="U109" s="9" t="s">
        <v>29</v>
      </c>
      <c r="V109" s="9" t="s">
        <v>29</v>
      </c>
      <c r="W109" s="15">
        <v>0</v>
      </c>
      <c r="X109" s="15">
        <v>0</v>
      </c>
      <c r="Y109" s="15">
        <v>0</v>
      </c>
      <c r="Z109" s="22">
        <v>31911667</v>
      </c>
      <c r="AA109" s="10">
        <v>73274</v>
      </c>
      <c r="AB109" s="28">
        <v>459897</v>
      </c>
      <c r="AC109" s="28">
        <v>33478</v>
      </c>
      <c r="AD109" s="29">
        <v>27754723</v>
      </c>
      <c r="AE109" s="17" t="s">
        <v>29</v>
      </c>
      <c r="AF109" s="18">
        <v>18581560</v>
      </c>
    </row>
    <row r="110" spans="1:32" ht="15" x14ac:dyDescent="0.25">
      <c r="A110" s="31">
        <v>43466</v>
      </c>
      <c r="B110" s="15">
        <v>14</v>
      </c>
      <c r="C110" s="9" t="s">
        <v>29</v>
      </c>
      <c r="D110" s="9" t="s">
        <v>29</v>
      </c>
      <c r="E110" s="9" t="s">
        <v>29</v>
      </c>
      <c r="F110" s="15">
        <v>28</v>
      </c>
      <c r="G110" s="9" t="s">
        <v>29</v>
      </c>
      <c r="H110" s="9" t="s">
        <v>29</v>
      </c>
      <c r="I110" s="9" t="s">
        <v>29</v>
      </c>
      <c r="J110" s="15">
        <v>2</v>
      </c>
      <c r="K110" s="9" t="s">
        <v>29</v>
      </c>
      <c r="L110" s="9" t="s">
        <v>29</v>
      </c>
      <c r="M110" s="9" t="s">
        <v>29</v>
      </c>
      <c r="N110" s="15">
        <v>43533</v>
      </c>
      <c r="O110" s="11">
        <v>55.6</v>
      </c>
      <c r="P110" s="16">
        <v>1021.4</v>
      </c>
      <c r="Q110" s="9">
        <v>43607</v>
      </c>
      <c r="R110" s="9" t="s">
        <v>29</v>
      </c>
      <c r="S110" s="9" t="s">
        <v>29</v>
      </c>
      <c r="T110" s="9" t="s">
        <v>29</v>
      </c>
      <c r="U110" s="9" t="s">
        <v>29</v>
      </c>
      <c r="V110" s="9" t="s">
        <v>29</v>
      </c>
      <c r="W110" s="9" t="s">
        <v>29</v>
      </c>
      <c r="X110" s="9" t="s">
        <v>29</v>
      </c>
      <c r="Y110" s="9" t="s">
        <v>29</v>
      </c>
      <c r="Z110" s="17" t="s">
        <v>33</v>
      </c>
      <c r="AA110" s="17" t="s">
        <v>29</v>
      </c>
      <c r="AB110" s="28">
        <v>478796</v>
      </c>
      <c r="AC110" s="28">
        <v>53132</v>
      </c>
      <c r="AD110" s="15">
        <v>29540089</v>
      </c>
      <c r="AE110" s="17" t="s">
        <v>29</v>
      </c>
      <c r="AF110" s="18">
        <v>18533605</v>
      </c>
    </row>
    <row r="111" spans="1:32" ht="15" x14ac:dyDescent="0.25">
      <c r="A111" s="31">
        <v>43497</v>
      </c>
      <c r="B111" s="15">
        <v>18</v>
      </c>
      <c r="C111" s="9" t="s">
        <v>29</v>
      </c>
      <c r="D111" s="9" t="s">
        <v>29</v>
      </c>
      <c r="E111" s="9" t="s">
        <v>29</v>
      </c>
      <c r="F111" s="15">
        <v>37</v>
      </c>
      <c r="G111" s="9" t="s">
        <v>29</v>
      </c>
      <c r="H111" s="9" t="s">
        <v>29</v>
      </c>
      <c r="I111" s="9" t="s">
        <v>29</v>
      </c>
      <c r="J111" s="15">
        <v>4</v>
      </c>
      <c r="K111" s="9" t="s">
        <v>29</v>
      </c>
      <c r="L111" s="9" t="s">
        <v>29</v>
      </c>
      <c r="M111" s="9" t="s">
        <v>29</v>
      </c>
      <c r="N111" s="15">
        <v>43534</v>
      </c>
      <c r="O111" s="11">
        <v>46.3</v>
      </c>
      <c r="P111" s="16">
        <v>1016.8</v>
      </c>
      <c r="Q111" s="9">
        <v>43679</v>
      </c>
      <c r="R111" s="9" t="s">
        <v>29</v>
      </c>
      <c r="S111" s="9" t="s">
        <v>29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  <c r="Y111" s="9" t="s">
        <v>29</v>
      </c>
      <c r="Z111" s="17" t="s">
        <v>33</v>
      </c>
      <c r="AA111" s="17" t="s">
        <v>29</v>
      </c>
      <c r="AB111" s="28">
        <v>460653</v>
      </c>
      <c r="AC111" s="28">
        <v>31395</v>
      </c>
      <c r="AD111" s="15">
        <v>27812131</v>
      </c>
      <c r="AE111" s="17" t="s">
        <v>29</v>
      </c>
      <c r="AF111" s="18">
        <v>18533605</v>
      </c>
    </row>
    <row r="112" spans="1:32" ht="15" x14ac:dyDescent="0.25">
      <c r="A112" s="31">
        <v>43525</v>
      </c>
      <c r="B112" s="15">
        <v>19</v>
      </c>
      <c r="C112" s="9" t="s">
        <v>29</v>
      </c>
      <c r="D112" s="9" t="s">
        <v>29</v>
      </c>
      <c r="E112" s="9" t="s">
        <v>29</v>
      </c>
      <c r="F112" s="15">
        <v>36</v>
      </c>
      <c r="G112" s="9" t="s">
        <v>29</v>
      </c>
      <c r="H112" s="9" t="s">
        <v>29</v>
      </c>
      <c r="I112" s="9" t="s">
        <v>29</v>
      </c>
      <c r="J112" s="15">
        <v>3</v>
      </c>
      <c r="K112" s="9" t="s">
        <v>29</v>
      </c>
      <c r="L112" s="9" t="s">
        <v>29</v>
      </c>
      <c r="M112" s="9" t="s">
        <v>29</v>
      </c>
      <c r="N112" s="15">
        <v>43477</v>
      </c>
      <c r="O112" s="11">
        <v>55.6</v>
      </c>
      <c r="P112" s="16">
        <v>1019.4</v>
      </c>
      <c r="Q112" s="11">
        <v>38.200000000000003</v>
      </c>
      <c r="R112" s="9" t="s">
        <v>29</v>
      </c>
      <c r="S112" s="9" t="s">
        <v>29</v>
      </c>
      <c r="T112" s="9" t="s">
        <v>29</v>
      </c>
      <c r="U112" s="9" t="s">
        <v>29</v>
      </c>
      <c r="V112" s="9" t="s">
        <v>29</v>
      </c>
      <c r="W112" s="9" t="s">
        <v>29</v>
      </c>
      <c r="X112" s="9" t="s">
        <v>29</v>
      </c>
      <c r="Y112" s="9" t="s">
        <v>29</v>
      </c>
      <c r="Z112" s="17" t="s">
        <v>33</v>
      </c>
      <c r="AA112" s="17" t="s">
        <v>29</v>
      </c>
      <c r="AB112" s="28">
        <v>432565</v>
      </c>
      <c r="AC112" s="28">
        <v>25032</v>
      </c>
      <c r="AD112" s="15">
        <v>25941375</v>
      </c>
      <c r="AE112" s="17" t="s">
        <v>29</v>
      </c>
      <c r="AF112" s="18">
        <v>18533605</v>
      </c>
    </row>
    <row r="113" spans="1:32" ht="15" x14ac:dyDescent="0.25">
      <c r="A113" s="31">
        <v>43556</v>
      </c>
      <c r="B113" s="15">
        <v>24</v>
      </c>
      <c r="C113" s="9" t="s">
        <v>29</v>
      </c>
      <c r="D113" s="9" t="s">
        <v>29</v>
      </c>
      <c r="E113" s="9" t="s">
        <v>29</v>
      </c>
      <c r="F113" s="15">
        <v>38</v>
      </c>
      <c r="G113" s="9" t="s">
        <v>29</v>
      </c>
      <c r="H113" s="9" t="s">
        <v>29</v>
      </c>
      <c r="I113" s="9" t="s">
        <v>29</v>
      </c>
      <c r="J113" s="15">
        <v>7</v>
      </c>
      <c r="K113" s="9" t="s">
        <v>29</v>
      </c>
      <c r="L113" s="9" t="s">
        <v>29</v>
      </c>
      <c r="M113" s="9" t="s">
        <v>29</v>
      </c>
      <c r="N113" s="15">
        <v>14</v>
      </c>
      <c r="O113" s="9">
        <v>50</v>
      </c>
      <c r="P113" s="16">
        <v>1013.9</v>
      </c>
      <c r="Q113" s="9">
        <v>43721</v>
      </c>
      <c r="R113" s="9" t="s">
        <v>29</v>
      </c>
      <c r="S113" s="9" t="s">
        <v>29</v>
      </c>
      <c r="T113" s="9" t="s">
        <v>29</v>
      </c>
      <c r="U113" s="9" t="s">
        <v>29</v>
      </c>
      <c r="V113" s="9" t="s">
        <v>29</v>
      </c>
      <c r="W113" s="9" t="s">
        <v>29</v>
      </c>
      <c r="X113" s="9" t="s">
        <v>29</v>
      </c>
      <c r="Y113" s="9" t="s">
        <v>29</v>
      </c>
      <c r="Z113" s="17" t="s">
        <v>33</v>
      </c>
      <c r="AA113" s="17" t="s">
        <v>29</v>
      </c>
      <c r="AB113" s="28">
        <v>469689</v>
      </c>
      <c r="AC113" s="28">
        <v>30194</v>
      </c>
      <c r="AD113" s="15">
        <v>28199855.189999998</v>
      </c>
      <c r="AE113" s="17" t="s">
        <v>29</v>
      </c>
      <c r="AF113" s="18">
        <v>18537324</v>
      </c>
    </row>
    <row r="114" spans="1:32" ht="15" x14ac:dyDescent="0.25">
      <c r="A114" s="31">
        <v>43586</v>
      </c>
      <c r="B114" s="15">
        <v>27</v>
      </c>
      <c r="C114" s="9" t="s">
        <v>29</v>
      </c>
      <c r="D114" s="9" t="s">
        <v>29</v>
      </c>
      <c r="E114" s="9" t="s">
        <v>29</v>
      </c>
      <c r="F114" s="15">
        <v>40</v>
      </c>
      <c r="G114" s="9" t="s">
        <v>29</v>
      </c>
      <c r="H114" s="9" t="s">
        <v>29</v>
      </c>
      <c r="I114" s="9" t="s">
        <v>29</v>
      </c>
      <c r="J114" s="15">
        <v>17</v>
      </c>
      <c r="K114" s="9" t="s">
        <v>29</v>
      </c>
      <c r="L114" s="9" t="s">
        <v>29</v>
      </c>
      <c r="M114" s="9" t="s">
        <v>29</v>
      </c>
      <c r="N114" s="15">
        <v>43660</v>
      </c>
      <c r="O114" s="11">
        <v>48.2</v>
      </c>
      <c r="P114" s="16">
        <v>1011.1</v>
      </c>
      <c r="Q114" s="11">
        <v>54.6</v>
      </c>
      <c r="R114" s="9" t="s">
        <v>29</v>
      </c>
      <c r="S114" s="9" t="s">
        <v>29</v>
      </c>
      <c r="T114" s="9" t="s">
        <v>29</v>
      </c>
      <c r="U114" s="9" t="s">
        <v>29</v>
      </c>
      <c r="V114" s="9" t="s">
        <v>29</v>
      </c>
      <c r="W114" s="9" t="s">
        <v>29</v>
      </c>
      <c r="X114" s="9" t="s">
        <v>29</v>
      </c>
      <c r="Y114" s="9" t="s">
        <v>29</v>
      </c>
      <c r="Z114" s="17" t="s">
        <v>33</v>
      </c>
      <c r="AA114" s="17" t="s">
        <v>29</v>
      </c>
      <c r="AB114" s="28">
        <v>535232</v>
      </c>
      <c r="AC114" s="28">
        <v>35016</v>
      </c>
      <c r="AD114" s="15">
        <v>32339591.900000002</v>
      </c>
      <c r="AE114" s="17" t="s">
        <v>29</v>
      </c>
      <c r="AF114" s="18">
        <v>18537324</v>
      </c>
    </row>
    <row r="115" spans="1:32" ht="15" x14ac:dyDescent="0.25">
      <c r="A115" s="31">
        <v>43617</v>
      </c>
      <c r="B115" s="15">
        <v>30</v>
      </c>
      <c r="C115" s="9" t="s">
        <v>29</v>
      </c>
      <c r="D115" s="9" t="s">
        <v>29</v>
      </c>
      <c r="E115" s="9" t="s">
        <v>29</v>
      </c>
      <c r="F115" s="15">
        <v>41</v>
      </c>
      <c r="G115" s="9" t="s">
        <v>29</v>
      </c>
      <c r="H115" s="9" t="s">
        <v>29</v>
      </c>
      <c r="I115" s="9" t="s">
        <v>29</v>
      </c>
      <c r="J115" s="15">
        <v>21</v>
      </c>
      <c r="K115" s="9" t="s">
        <v>29</v>
      </c>
      <c r="L115" s="9" t="s">
        <v>29</v>
      </c>
      <c r="M115" s="9" t="s">
        <v>29</v>
      </c>
      <c r="N115" s="15">
        <v>43569</v>
      </c>
      <c r="O115" s="11">
        <v>42.6</v>
      </c>
      <c r="P115" s="16">
        <v>1014.2</v>
      </c>
      <c r="Q115" s="11">
        <v>75.900000000000006</v>
      </c>
      <c r="R115" s="9" t="s">
        <v>29</v>
      </c>
      <c r="S115" s="9" t="s">
        <v>29</v>
      </c>
      <c r="T115" s="9" t="s">
        <v>29</v>
      </c>
      <c r="U115" s="9" t="s">
        <v>29</v>
      </c>
      <c r="V115" s="9" t="s">
        <v>29</v>
      </c>
      <c r="W115" s="9" t="s">
        <v>29</v>
      </c>
      <c r="X115" s="9" t="s">
        <v>29</v>
      </c>
      <c r="Y115" s="9" t="s">
        <v>29</v>
      </c>
      <c r="Z115" s="17" t="s">
        <v>33</v>
      </c>
      <c r="AA115" s="17" t="s">
        <v>29</v>
      </c>
      <c r="AB115" s="28">
        <v>505824</v>
      </c>
      <c r="AC115" s="28">
        <v>42810</v>
      </c>
      <c r="AD115" s="15">
        <v>31310335.550000001</v>
      </c>
      <c r="AE115" s="17" t="s">
        <v>29</v>
      </c>
      <c r="AF115" s="18">
        <v>18537324</v>
      </c>
    </row>
    <row r="116" spans="1:32" ht="15" x14ac:dyDescent="0.25">
      <c r="A116" s="31">
        <v>43647</v>
      </c>
      <c r="B116" s="15">
        <v>30</v>
      </c>
      <c r="C116" s="9" t="s">
        <v>29</v>
      </c>
      <c r="D116" s="9" t="s">
        <v>29</v>
      </c>
      <c r="E116" s="9" t="s">
        <v>29</v>
      </c>
      <c r="F116" s="15">
        <v>40</v>
      </c>
      <c r="G116" s="9" t="s">
        <v>29</v>
      </c>
      <c r="H116" s="9" t="s">
        <v>29</v>
      </c>
      <c r="I116" s="9" t="s">
        <v>29</v>
      </c>
      <c r="J116" s="15">
        <v>20</v>
      </c>
      <c r="K116" s="9" t="s">
        <v>29</v>
      </c>
      <c r="L116" s="9" t="s">
        <v>29</v>
      </c>
      <c r="M116" s="9" t="s">
        <v>29</v>
      </c>
      <c r="N116" s="15">
        <v>43659</v>
      </c>
      <c r="O116" s="11">
        <v>51.9</v>
      </c>
      <c r="P116" s="16">
        <v>1015.7</v>
      </c>
      <c r="Q116" s="9">
        <v>43496</v>
      </c>
      <c r="R116" s="9" t="s">
        <v>29</v>
      </c>
      <c r="S116" s="9" t="s">
        <v>29</v>
      </c>
      <c r="T116" s="9" t="s">
        <v>29</v>
      </c>
      <c r="U116" s="9" t="s">
        <v>29</v>
      </c>
      <c r="V116" s="9" t="s">
        <v>29</v>
      </c>
      <c r="W116" s="9" t="s">
        <v>29</v>
      </c>
      <c r="X116" s="9" t="s">
        <v>29</v>
      </c>
      <c r="Y116" s="9" t="s">
        <v>29</v>
      </c>
      <c r="Z116" s="17" t="s">
        <v>33</v>
      </c>
      <c r="AA116" s="17" t="s">
        <v>29</v>
      </c>
      <c r="AB116" s="28">
        <v>530967</v>
      </c>
      <c r="AC116" s="28">
        <v>40768</v>
      </c>
      <c r="AD116" s="15">
        <v>33778374.969999999</v>
      </c>
      <c r="AE116" s="17" t="s">
        <v>29</v>
      </c>
      <c r="AF116" s="9" t="s">
        <v>29</v>
      </c>
    </row>
    <row r="117" spans="1:32" ht="15" x14ac:dyDescent="0.25">
      <c r="A117" s="31">
        <v>43678</v>
      </c>
      <c r="B117" s="15">
        <v>31</v>
      </c>
      <c r="C117" s="9" t="s">
        <v>29</v>
      </c>
      <c r="D117" s="9" t="s">
        <v>29</v>
      </c>
      <c r="E117" s="9" t="s">
        <v>29</v>
      </c>
      <c r="F117" s="15">
        <v>40</v>
      </c>
      <c r="G117" s="9" t="s">
        <v>29</v>
      </c>
      <c r="H117" s="9" t="s">
        <v>29</v>
      </c>
      <c r="I117" s="9" t="s">
        <v>29</v>
      </c>
      <c r="J117" s="15">
        <v>22</v>
      </c>
      <c r="K117" s="9" t="s">
        <v>29</v>
      </c>
      <c r="L117" s="9" t="s">
        <v>29</v>
      </c>
      <c r="M117" s="9" t="s">
        <v>29</v>
      </c>
      <c r="N117" s="15">
        <v>43509</v>
      </c>
      <c r="O117" s="9">
        <v>43.704000000000001</v>
      </c>
      <c r="P117" s="16">
        <v>1014.2</v>
      </c>
      <c r="Q117" s="11">
        <v>31</v>
      </c>
      <c r="R117" s="9" t="s">
        <v>29</v>
      </c>
      <c r="S117" s="9" t="s">
        <v>29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  <c r="Y117" s="9" t="s">
        <v>29</v>
      </c>
      <c r="Z117" s="17" t="s">
        <v>33</v>
      </c>
      <c r="AA117" s="17" t="s">
        <v>29</v>
      </c>
      <c r="AB117" s="28">
        <v>587603</v>
      </c>
      <c r="AC117" s="28">
        <v>38800</v>
      </c>
      <c r="AD117" s="15">
        <v>37176391.769999996</v>
      </c>
      <c r="AE117" s="17" t="s">
        <v>29</v>
      </c>
      <c r="AF117" s="9" t="s">
        <v>29</v>
      </c>
    </row>
    <row r="118" spans="1:32" ht="15" x14ac:dyDescent="0.25">
      <c r="A118" s="31">
        <v>43709</v>
      </c>
      <c r="B118" s="15">
        <v>27</v>
      </c>
      <c r="C118" s="9" t="s">
        <v>29</v>
      </c>
      <c r="D118" s="9" t="s">
        <v>29</v>
      </c>
      <c r="E118" s="9" t="s">
        <v>29</v>
      </c>
      <c r="F118" s="15">
        <v>34</v>
      </c>
      <c r="G118" s="9" t="s">
        <v>29</v>
      </c>
      <c r="H118" s="9" t="s">
        <v>29</v>
      </c>
      <c r="I118" s="9" t="s">
        <v>29</v>
      </c>
      <c r="J118" s="15">
        <v>20</v>
      </c>
      <c r="K118" s="9" t="s">
        <v>29</v>
      </c>
      <c r="L118" s="9" t="s">
        <v>29</v>
      </c>
      <c r="M118" s="9" t="s">
        <v>29</v>
      </c>
      <c r="N118" s="15">
        <v>43567</v>
      </c>
      <c r="O118" s="9" t="s">
        <v>29</v>
      </c>
      <c r="P118" s="15">
        <v>1016</v>
      </c>
      <c r="Q118" s="11">
        <v>166.2</v>
      </c>
      <c r="R118" s="9" t="s">
        <v>29</v>
      </c>
      <c r="S118" s="9" t="s">
        <v>29</v>
      </c>
      <c r="T118" s="9" t="s">
        <v>29</v>
      </c>
      <c r="U118" s="9" t="s">
        <v>29</v>
      </c>
      <c r="V118" s="9" t="s">
        <v>29</v>
      </c>
      <c r="W118" s="9" t="s">
        <v>29</v>
      </c>
      <c r="X118" s="9" t="s">
        <v>29</v>
      </c>
      <c r="Y118" s="9" t="s">
        <v>29</v>
      </c>
      <c r="Z118" s="17" t="s">
        <v>33</v>
      </c>
      <c r="AA118" s="17" t="s">
        <v>29</v>
      </c>
      <c r="AB118" s="28">
        <v>538835</v>
      </c>
      <c r="AC118" s="28">
        <v>39562</v>
      </c>
      <c r="AD118" s="15">
        <v>34257033.130000003</v>
      </c>
      <c r="AE118" s="17" t="s">
        <v>29</v>
      </c>
      <c r="AF118" s="9" t="s">
        <v>29</v>
      </c>
    </row>
    <row r="119" spans="1:32" ht="15" x14ac:dyDescent="0.25">
      <c r="A119" s="31">
        <v>43739</v>
      </c>
      <c r="B119" s="15">
        <v>25</v>
      </c>
      <c r="C119" s="9" t="s">
        <v>29</v>
      </c>
      <c r="D119" s="9" t="s">
        <v>29</v>
      </c>
      <c r="E119" s="9" t="s">
        <v>29</v>
      </c>
      <c r="F119" s="15">
        <v>34</v>
      </c>
      <c r="G119" s="9" t="s">
        <v>29</v>
      </c>
      <c r="H119" s="9" t="s">
        <v>29</v>
      </c>
      <c r="I119" s="9" t="s">
        <v>29</v>
      </c>
      <c r="J119" s="15">
        <v>12</v>
      </c>
      <c r="K119" s="9" t="s">
        <v>29</v>
      </c>
      <c r="L119" s="9" t="s">
        <v>29</v>
      </c>
      <c r="M119" s="9" t="s">
        <v>29</v>
      </c>
      <c r="N119" s="15">
        <v>43476</v>
      </c>
      <c r="O119" s="11">
        <v>59.3</v>
      </c>
      <c r="P119" s="16">
        <v>1015.5</v>
      </c>
      <c r="Q119" s="9" t="s">
        <v>29</v>
      </c>
      <c r="R119" s="9" t="s">
        <v>29</v>
      </c>
      <c r="S119" s="9" t="s">
        <v>29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  <c r="Y119" s="9" t="s">
        <v>29</v>
      </c>
      <c r="Z119" s="17" t="s">
        <v>33</v>
      </c>
      <c r="AA119" s="17" t="s">
        <v>29</v>
      </c>
      <c r="AB119" s="9" t="s">
        <v>29</v>
      </c>
      <c r="AC119" s="9" t="s">
        <v>29</v>
      </c>
      <c r="AD119" s="9" t="s">
        <v>29</v>
      </c>
      <c r="AE119" s="17" t="s">
        <v>29</v>
      </c>
      <c r="AF119" s="9" t="s">
        <v>29</v>
      </c>
    </row>
    <row r="120" spans="1:32" ht="15" x14ac:dyDescent="0.25">
      <c r="C120" s="3"/>
      <c r="D120" s="4"/>
      <c r="E120" s="4"/>
      <c r="G120" s="3"/>
      <c r="H120" s="3"/>
      <c r="I120" s="3"/>
      <c r="K120" s="3"/>
      <c r="L120" s="3"/>
      <c r="M120" s="3"/>
      <c r="AE120" s="2"/>
    </row>
    <row r="121" spans="1:32" ht="15" x14ac:dyDescent="0.25">
      <c r="C121" s="3"/>
      <c r="D121" s="4"/>
      <c r="E121" s="4"/>
      <c r="G121" s="3"/>
      <c r="H121" s="3"/>
      <c r="I121" s="3"/>
      <c r="K121" s="4"/>
      <c r="L121" s="4"/>
      <c r="M121" s="3"/>
    </row>
    <row r="122" spans="1:32" ht="15" x14ac:dyDescent="0.25">
      <c r="C122" s="3"/>
      <c r="D122" s="4"/>
      <c r="E122" s="4"/>
      <c r="G122" s="3"/>
      <c r="H122" s="3"/>
      <c r="I122" s="3"/>
      <c r="K122" s="3"/>
      <c r="L122" s="3"/>
      <c r="M122" s="3"/>
      <c r="AF122" s="7"/>
    </row>
    <row r="123" spans="1:32" ht="15" x14ac:dyDescent="0.25">
      <c r="C123" s="4"/>
      <c r="D123" s="3"/>
      <c r="E123" s="3"/>
      <c r="G123" s="4"/>
      <c r="H123" s="3"/>
      <c r="I123" s="3"/>
      <c r="K123" s="4"/>
      <c r="L123" s="4"/>
      <c r="M123" s="3"/>
      <c r="AF123" s="7"/>
    </row>
    <row r="124" spans="1:32" ht="15" x14ac:dyDescent="0.25">
      <c r="C124" s="3"/>
      <c r="D124" s="3"/>
      <c r="E124" s="3"/>
      <c r="G124" s="4"/>
      <c r="H124" s="3"/>
      <c r="I124" s="3"/>
      <c r="K124" s="4"/>
      <c r="L124" s="4"/>
      <c r="M124" s="3"/>
      <c r="AF124" s="7"/>
    </row>
    <row r="125" spans="1:32" ht="15" x14ac:dyDescent="0.25">
      <c r="C125" s="3"/>
      <c r="D125" s="3"/>
      <c r="E125" s="3"/>
      <c r="G125" s="4"/>
      <c r="H125" s="3"/>
      <c r="I125" s="3"/>
      <c r="K125" s="3"/>
      <c r="L125" s="3"/>
      <c r="M125" s="3"/>
      <c r="AF125" s="7"/>
    </row>
    <row r="126" spans="1:32" ht="15" x14ac:dyDescent="0.25">
      <c r="C126" s="3"/>
      <c r="D126" s="3"/>
      <c r="E126" s="3"/>
      <c r="G126" s="3"/>
      <c r="H126" s="3"/>
      <c r="I126" s="3"/>
      <c r="K126" s="3"/>
      <c r="L126" s="3"/>
      <c r="M126" s="3"/>
      <c r="AF126" s="7"/>
    </row>
    <row r="127" spans="1:32" ht="15" x14ac:dyDescent="0.25">
      <c r="C127" s="3"/>
      <c r="D127" s="3"/>
      <c r="E127" s="3"/>
      <c r="G127" s="3"/>
      <c r="H127" s="3"/>
      <c r="I127" s="3"/>
      <c r="K127" s="4"/>
      <c r="L127" s="4"/>
      <c r="M127" s="4"/>
      <c r="AF127" s="7"/>
    </row>
    <row r="128" spans="1:32" ht="15" x14ac:dyDescent="0.25">
      <c r="C128" s="3"/>
      <c r="D128" s="3"/>
      <c r="E128" s="3"/>
      <c r="G128" s="3"/>
      <c r="H128" s="3"/>
      <c r="I128" s="3"/>
      <c r="K128" s="4"/>
      <c r="L128" s="4"/>
      <c r="M128" s="3"/>
      <c r="AF128" s="7"/>
    </row>
    <row r="129" spans="3:32" ht="15" x14ac:dyDescent="0.25">
      <c r="C129" s="3"/>
      <c r="D129" s="3"/>
      <c r="E129" s="3"/>
      <c r="G129" s="3"/>
      <c r="H129" s="3"/>
      <c r="I129" s="3"/>
      <c r="K129" s="4"/>
      <c r="L129" s="4"/>
      <c r="M129" s="4"/>
      <c r="AF129" s="7"/>
    </row>
    <row r="130" spans="3:32" ht="15" x14ac:dyDescent="0.25">
      <c r="C130" s="3"/>
      <c r="D130" s="3"/>
      <c r="E130" s="3"/>
      <c r="G130" s="3"/>
      <c r="H130" s="3"/>
      <c r="I130" s="3"/>
      <c r="K130" s="3"/>
      <c r="L130" s="3"/>
      <c r="M130" s="4"/>
      <c r="AF130" s="7"/>
    </row>
    <row r="131" spans="3:32" ht="15" x14ac:dyDescent="0.25">
      <c r="C131" s="4"/>
      <c r="D131" s="4"/>
      <c r="E131" s="4"/>
      <c r="G131" s="4"/>
      <c r="H131" s="3"/>
      <c r="I131" s="3"/>
      <c r="K131" s="4"/>
      <c r="L131" s="4"/>
      <c r="M131" s="4"/>
      <c r="AF131" s="7"/>
    </row>
    <row r="132" spans="3:32" ht="15" x14ac:dyDescent="0.25">
      <c r="C132" s="3"/>
      <c r="D132" s="3"/>
      <c r="E132" s="3"/>
      <c r="G132" s="4"/>
      <c r="H132" s="3"/>
      <c r="I132" s="3"/>
      <c r="K132" s="4"/>
      <c r="L132" s="4"/>
      <c r="M132" s="3"/>
      <c r="AF132" s="7"/>
    </row>
    <row r="133" spans="3:32" ht="15" x14ac:dyDescent="0.25">
      <c r="C133" s="4"/>
      <c r="D133" s="3"/>
      <c r="E133" s="3"/>
      <c r="G133" s="3"/>
      <c r="H133" s="3"/>
      <c r="I133" s="3"/>
      <c r="K133" s="3"/>
      <c r="L133" s="3"/>
      <c r="M133" s="3"/>
      <c r="AF133" s="7"/>
    </row>
    <row r="134" spans="3:32" ht="15" x14ac:dyDescent="0.25">
      <c r="C134" s="4"/>
      <c r="D134" s="4"/>
      <c r="E134" s="4"/>
      <c r="G134" s="4"/>
      <c r="H134" s="3"/>
      <c r="I134" s="3"/>
      <c r="K134" s="4"/>
      <c r="L134" s="4"/>
      <c r="M134" s="4"/>
      <c r="AF134" s="7"/>
    </row>
    <row r="135" spans="3:32" ht="15" x14ac:dyDescent="0.25">
      <c r="C135" s="4"/>
      <c r="D135" s="3"/>
      <c r="E135" s="3"/>
      <c r="G135" s="4"/>
      <c r="H135" s="3"/>
      <c r="I135" s="3"/>
      <c r="K135" s="4"/>
      <c r="L135" s="4"/>
      <c r="M135" s="4"/>
      <c r="AF135" s="7"/>
    </row>
    <row r="136" spans="3:32" ht="15" x14ac:dyDescent="0.25">
      <c r="C136" s="4"/>
      <c r="D136" s="3"/>
      <c r="E136" s="3"/>
      <c r="G136" s="3"/>
      <c r="H136" s="4"/>
      <c r="I136" s="4"/>
      <c r="K136" s="3"/>
      <c r="L136" s="3"/>
      <c r="M136" s="3"/>
      <c r="AF136" s="7"/>
    </row>
    <row r="137" spans="3:32" ht="15" x14ac:dyDescent="0.25">
      <c r="C137" s="3"/>
      <c r="D137" s="3"/>
      <c r="E137" s="3"/>
      <c r="G137" s="3"/>
      <c r="H137" s="3"/>
      <c r="I137" s="3"/>
      <c r="K137" s="4"/>
      <c r="L137" s="4"/>
      <c r="M137" s="4"/>
      <c r="AF137" s="7"/>
    </row>
    <row r="138" spans="3:32" ht="15" x14ac:dyDescent="0.25">
      <c r="C138" s="4"/>
      <c r="D138" s="3"/>
      <c r="E138" s="3"/>
      <c r="G138" s="3"/>
      <c r="H138" s="3"/>
      <c r="I138" s="3"/>
      <c r="K138" s="3"/>
      <c r="L138" s="3"/>
      <c r="M138" s="4"/>
      <c r="AF138" s="7"/>
    </row>
    <row r="139" spans="3:32" ht="15" x14ac:dyDescent="0.25">
      <c r="C139" s="3"/>
      <c r="D139" s="3"/>
      <c r="E139" s="3"/>
      <c r="G139" s="3"/>
      <c r="H139" s="3"/>
      <c r="I139" s="3"/>
      <c r="K139" s="3"/>
      <c r="L139" s="3"/>
      <c r="M139" s="4"/>
      <c r="AF139" s="7"/>
    </row>
    <row r="140" spans="3:32" ht="15" x14ac:dyDescent="0.25">
      <c r="C140" s="3"/>
      <c r="D140" s="3"/>
      <c r="E140" s="3"/>
      <c r="G140" s="3"/>
      <c r="H140" s="3"/>
      <c r="I140" s="3"/>
      <c r="K140" s="4"/>
      <c r="L140" s="4"/>
      <c r="M140" s="4"/>
      <c r="AF140" s="7"/>
    </row>
    <row r="141" spans="3:32" ht="15" x14ac:dyDescent="0.25">
      <c r="C141" s="3"/>
      <c r="D141" s="4"/>
      <c r="E141" s="4"/>
      <c r="G141" s="3"/>
      <c r="H141" s="3"/>
      <c r="I141" s="3"/>
      <c r="K141" s="3"/>
      <c r="L141" s="3"/>
      <c r="M141" s="3"/>
      <c r="AF141" s="7"/>
    </row>
    <row r="142" spans="3:32" ht="15" x14ac:dyDescent="0.25">
      <c r="C142" s="3"/>
      <c r="D142" s="3"/>
      <c r="E142" s="3"/>
      <c r="G142" s="3"/>
      <c r="H142" s="3"/>
      <c r="I142" s="3"/>
      <c r="K142" s="3"/>
      <c r="L142" s="3"/>
      <c r="M142" s="4"/>
      <c r="AF142" s="7"/>
    </row>
    <row r="143" spans="3:32" ht="15" x14ac:dyDescent="0.25">
      <c r="C143" s="3"/>
      <c r="D143" s="3"/>
      <c r="E143" s="3"/>
      <c r="G143" s="3"/>
      <c r="H143" s="3"/>
      <c r="I143" s="3"/>
      <c r="K143" s="4"/>
      <c r="L143" s="4"/>
      <c r="M143" s="4"/>
      <c r="AF143" s="7"/>
    </row>
    <row r="144" spans="3:32" ht="15" x14ac:dyDescent="0.25">
      <c r="C144" s="3"/>
      <c r="D144" s="3"/>
      <c r="E144" s="3"/>
      <c r="G144" s="3"/>
      <c r="H144" s="3"/>
      <c r="I144" s="3"/>
      <c r="K144" s="4"/>
      <c r="L144" s="4"/>
      <c r="M144" s="4"/>
      <c r="AF144" s="7"/>
    </row>
    <row r="145" spans="3:32" ht="15" x14ac:dyDescent="0.25">
      <c r="C145" s="3"/>
      <c r="D145" s="3"/>
      <c r="E145" s="3"/>
      <c r="G145" s="3"/>
      <c r="H145" s="3"/>
      <c r="I145" s="3"/>
      <c r="K145" s="4"/>
      <c r="L145" s="4"/>
      <c r="M145" s="4"/>
      <c r="AF145" s="7"/>
    </row>
    <row r="146" spans="3:32" ht="15" x14ac:dyDescent="0.25">
      <c r="C146" s="3"/>
      <c r="D146" s="3"/>
      <c r="E146" s="3"/>
      <c r="G146" s="3"/>
      <c r="H146" s="3"/>
      <c r="I146" s="3"/>
      <c r="K146" s="4"/>
      <c r="L146" s="4"/>
      <c r="M146" s="4"/>
      <c r="AF146" s="7"/>
    </row>
    <row r="147" spans="3:32" ht="15" x14ac:dyDescent="0.25">
      <c r="C147" s="3"/>
      <c r="D147" s="3"/>
      <c r="E147" s="3"/>
      <c r="G147" s="3"/>
      <c r="H147" s="3"/>
      <c r="I147" s="3"/>
      <c r="K147" s="3"/>
      <c r="L147" s="3"/>
      <c r="M147" s="3"/>
      <c r="AF147" s="7"/>
    </row>
    <row r="148" spans="3:32" ht="15" x14ac:dyDescent="0.25">
      <c r="C148" s="4"/>
      <c r="D148" s="3"/>
      <c r="E148" s="3"/>
      <c r="G148" s="3"/>
      <c r="H148" s="3"/>
      <c r="I148" s="3"/>
      <c r="K148" s="4"/>
      <c r="L148" s="4"/>
      <c r="M148" s="4"/>
      <c r="AF148" s="7"/>
    </row>
    <row r="149" spans="3:32" ht="15" x14ac:dyDescent="0.25">
      <c r="C149" s="3"/>
      <c r="D149" s="3"/>
      <c r="E149" s="3"/>
      <c r="G149" s="3"/>
      <c r="H149" s="3"/>
      <c r="I149" s="3"/>
      <c r="K149" s="3"/>
      <c r="L149" s="3"/>
      <c r="M149" s="3"/>
      <c r="AF149" s="7"/>
    </row>
    <row r="150" spans="3:32" ht="15" x14ac:dyDescent="0.25">
      <c r="C150" s="3"/>
      <c r="D150" s="3"/>
      <c r="E150" s="3"/>
      <c r="G150" s="3"/>
      <c r="H150" s="3"/>
      <c r="I150" s="3"/>
      <c r="K150" s="4"/>
      <c r="L150" s="4"/>
      <c r="M150" s="3"/>
      <c r="AF150" s="7"/>
    </row>
    <row r="151" spans="3:32" ht="15" x14ac:dyDescent="0.25">
      <c r="C151" s="3"/>
      <c r="D151" s="3"/>
      <c r="E151" s="3"/>
      <c r="G151" s="4"/>
      <c r="H151" s="3"/>
      <c r="I151" s="3"/>
      <c r="K151" s="3"/>
      <c r="L151" s="3"/>
      <c r="M151" s="3"/>
      <c r="AF151" s="7"/>
    </row>
    <row r="152" spans="3:32" ht="15" x14ac:dyDescent="0.25">
      <c r="C152" s="3"/>
      <c r="D152" s="3"/>
      <c r="E152" s="3"/>
      <c r="G152" s="3"/>
      <c r="H152" s="3"/>
      <c r="I152" s="3"/>
      <c r="K152" s="3"/>
      <c r="L152" s="3"/>
      <c r="M152" s="3"/>
      <c r="AF152" s="7"/>
    </row>
    <row r="153" spans="3:32" ht="15" x14ac:dyDescent="0.25">
      <c r="C153" s="3"/>
      <c r="D153" s="3"/>
      <c r="E153" s="3"/>
      <c r="G153" s="4"/>
      <c r="H153" s="4"/>
      <c r="I153" s="4"/>
      <c r="K153" s="3"/>
      <c r="L153" s="3"/>
      <c r="M153" s="3"/>
      <c r="AF153" s="7"/>
    </row>
    <row r="154" spans="3:32" ht="15" x14ac:dyDescent="0.25">
      <c r="C154" s="3"/>
      <c r="D154" s="4"/>
      <c r="E154" s="4"/>
      <c r="G154" s="3"/>
      <c r="H154" s="3"/>
      <c r="I154" s="3"/>
      <c r="K154" s="4"/>
      <c r="L154" s="4"/>
      <c r="M154" s="3"/>
      <c r="AF154" s="7"/>
    </row>
    <row r="155" spans="3:32" ht="15" x14ac:dyDescent="0.25">
      <c r="C155" s="3"/>
      <c r="D155" s="4"/>
      <c r="E155" s="4"/>
      <c r="G155" s="3"/>
      <c r="H155" s="3"/>
      <c r="I155" s="3"/>
      <c r="K155" s="4"/>
      <c r="L155" s="4"/>
      <c r="M155" s="4"/>
      <c r="AF155" s="7"/>
    </row>
    <row r="156" spans="3:32" ht="15" x14ac:dyDescent="0.25">
      <c r="C156" s="3"/>
      <c r="D156" s="3"/>
      <c r="E156" s="3"/>
      <c r="G156" s="3"/>
      <c r="H156" s="3"/>
      <c r="I156" s="3"/>
      <c r="K156" s="4"/>
      <c r="L156" s="4"/>
      <c r="M156" s="3"/>
      <c r="AF156" s="7"/>
    </row>
    <row r="157" spans="3:32" ht="15" x14ac:dyDescent="0.25">
      <c r="C157" s="3"/>
      <c r="D157" s="4"/>
      <c r="E157" s="4"/>
      <c r="G157" s="3"/>
      <c r="H157" s="3"/>
      <c r="I157" s="3"/>
      <c r="K157" s="4"/>
      <c r="L157" s="4"/>
      <c r="M157" s="3"/>
      <c r="AF157" s="7"/>
    </row>
    <row r="158" spans="3:32" ht="15" x14ac:dyDescent="0.25">
      <c r="C158" s="3"/>
      <c r="D158" s="3"/>
      <c r="E158" s="3"/>
      <c r="G158" s="3"/>
      <c r="H158" s="3"/>
      <c r="I158" s="3"/>
      <c r="K158" s="3"/>
      <c r="L158" s="3"/>
      <c r="M158" s="3"/>
      <c r="AF158" s="7"/>
    </row>
    <row r="159" spans="3:32" ht="15" x14ac:dyDescent="0.25">
      <c r="C159" s="4"/>
      <c r="D159" s="3"/>
      <c r="E159" s="3"/>
      <c r="G159" s="3"/>
      <c r="H159" s="3"/>
      <c r="I159" s="3"/>
      <c r="K159" s="3"/>
      <c r="L159" s="3"/>
      <c r="M159" s="4"/>
      <c r="AF159" s="7"/>
    </row>
    <row r="160" spans="3:32" ht="15" x14ac:dyDescent="0.25">
      <c r="C160" s="3"/>
      <c r="D160" s="3"/>
      <c r="E160" s="3"/>
      <c r="G160" s="3"/>
      <c r="H160" s="3"/>
      <c r="I160" s="3"/>
      <c r="K160" s="4"/>
      <c r="L160" s="4"/>
      <c r="M160" s="3"/>
      <c r="AF160" s="7"/>
    </row>
    <row r="161" spans="3:32" ht="15" x14ac:dyDescent="0.25">
      <c r="C161" s="3"/>
      <c r="D161" s="3"/>
      <c r="E161" s="3"/>
      <c r="G161" s="3"/>
      <c r="H161" s="3"/>
      <c r="I161" s="3"/>
      <c r="K161" s="3"/>
      <c r="L161" s="3"/>
      <c r="M161" s="4"/>
      <c r="AF161" s="7"/>
    </row>
    <row r="162" spans="3:32" ht="15" x14ac:dyDescent="0.25">
      <c r="C162" s="3"/>
      <c r="D162" s="4"/>
      <c r="E162" s="4"/>
      <c r="G162" s="3"/>
      <c r="H162" s="3"/>
      <c r="I162" s="3"/>
      <c r="K162" s="4"/>
      <c r="L162" s="4"/>
      <c r="M162" s="3"/>
      <c r="AF162" s="7"/>
    </row>
    <row r="163" spans="3:32" ht="15" x14ac:dyDescent="0.25">
      <c r="C163" s="3"/>
      <c r="D163" s="3"/>
      <c r="E163" s="3"/>
      <c r="G163" s="3"/>
      <c r="H163" s="3"/>
      <c r="I163" s="3"/>
      <c r="K163" s="3"/>
      <c r="L163" s="3"/>
      <c r="M163" s="3"/>
      <c r="AF163" s="7"/>
    </row>
    <row r="164" spans="3:32" ht="15" x14ac:dyDescent="0.25">
      <c r="C164" s="3"/>
      <c r="D164" s="3"/>
      <c r="E164" s="3"/>
      <c r="G164" s="3"/>
      <c r="H164" s="3"/>
      <c r="I164" s="3"/>
      <c r="K164" s="4"/>
      <c r="L164" s="4"/>
      <c r="M164" s="3"/>
      <c r="AF164" s="7"/>
    </row>
    <row r="165" spans="3:32" ht="15" x14ac:dyDescent="0.25">
      <c r="C165" s="3"/>
      <c r="D165" s="3"/>
      <c r="E165" s="3"/>
      <c r="G165" s="3"/>
      <c r="H165" s="3"/>
      <c r="I165" s="3"/>
      <c r="K165" s="4"/>
      <c r="L165" s="4"/>
      <c r="M165" s="3"/>
      <c r="AF165" s="7"/>
    </row>
    <row r="166" spans="3:32" ht="15" x14ac:dyDescent="0.25">
      <c r="C166" s="4"/>
      <c r="D166" s="3"/>
      <c r="E166" s="3"/>
      <c r="G166" s="3"/>
      <c r="H166" s="3"/>
      <c r="I166" s="3"/>
      <c r="K166" s="3"/>
      <c r="L166" s="3"/>
      <c r="M166" s="4"/>
      <c r="AF166" s="7"/>
    </row>
    <row r="167" spans="3:32" ht="15" x14ac:dyDescent="0.25">
      <c r="C167" s="3"/>
      <c r="D167" s="3"/>
      <c r="E167" s="3"/>
      <c r="G167" s="3"/>
      <c r="H167" s="3"/>
      <c r="I167" s="3"/>
      <c r="K167" s="4"/>
      <c r="L167" s="4"/>
      <c r="M167" s="3"/>
      <c r="AF167" s="7"/>
    </row>
    <row r="168" spans="3:32" ht="15" x14ac:dyDescent="0.25">
      <c r="C168" s="3"/>
      <c r="D168" s="3"/>
      <c r="E168" s="3"/>
      <c r="G168" s="3"/>
      <c r="H168" s="3"/>
      <c r="I168" s="3"/>
      <c r="K168" s="4"/>
      <c r="L168" s="4"/>
      <c r="M168" s="4"/>
      <c r="AF168" s="7"/>
    </row>
    <row r="169" spans="3:32" ht="15" x14ac:dyDescent="0.25">
      <c r="C169" s="3"/>
      <c r="D169" s="3"/>
      <c r="E169" s="3"/>
      <c r="G169" s="3"/>
      <c r="H169" s="3"/>
      <c r="I169" s="3"/>
      <c r="K169" s="4"/>
      <c r="L169" s="4"/>
      <c r="M169" s="3"/>
      <c r="AF169" s="7"/>
    </row>
    <row r="170" spans="3:32" ht="15" x14ac:dyDescent="0.25">
      <c r="C170" s="3"/>
      <c r="D170" s="4"/>
      <c r="E170" s="4"/>
      <c r="G170" s="4"/>
      <c r="H170" s="3"/>
      <c r="I170" s="3"/>
      <c r="K170" s="3"/>
      <c r="L170" s="3"/>
      <c r="M170" s="3"/>
      <c r="AF170" s="7"/>
    </row>
    <row r="171" spans="3:32" ht="15" x14ac:dyDescent="0.25">
      <c r="C171" s="3"/>
      <c r="D171" s="3"/>
      <c r="E171" s="3"/>
      <c r="G171" s="4"/>
      <c r="H171" s="3"/>
      <c r="I171" s="3"/>
      <c r="K171" s="3"/>
      <c r="L171" s="3"/>
      <c r="M171" s="3"/>
      <c r="AF171" s="7"/>
    </row>
    <row r="172" spans="3:32" ht="15" x14ac:dyDescent="0.25">
      <c r="C172" s="4"/>
      <c r="D172" s="3"/>
      <c r="E172" s="3"/>
      <c r="G172" s="3"/>
      <c r="H172" s="3"/>
      <c r="I172" s="3"/>
      <c r="K172" s="3"/>
      <c r="L172" s="3"/>
      <c r="M172" s="3"/>
      <c r="AF172" s="7"/>
    </row>
    <row r="173" spans="3:32" ht="15" x14ac:dyDescent="0.25">
      <c r="C173" s="4"/>
      <c r="D173" s="3"/>
      <c r="E173" s="3"/>
      <c r="G173" s="3"/>
      <c r="H173" s="3"/>
      <c r="I173" s="3"/>
      <c r="K173" s="3"/>
      <c r="L173" s="3"/>
      <c r="M173" s="3"/>
      <c r="AF173" s="7"/>
    </row>
    <row r="174" spans="3:32" ht="15" x14ac:dyDescent="0.25">
      <c r="C174" s="3"/>
      <c r="D174" s="3"/>
      <c r="E174" s="3"/>
      <c r="G174" s="3"/>
      <c r="H174" s="3"/>
      <c r="I174" s="3"/>
      <c r="K174" s="3"/>
      <c r="L174" s="3"/>
      <c r="M174" s="3"/>
      <c r="AF174" s="7"/>
    </row>
    <row r="175" spans="3:32" ht="15" x14ac:dyDescent="0.25">
      <c r="C175" s="3"/>
      <c r="D175" s="4"/>
      <c r="E175" s="4"/>
      <c r="G175" s="3"/>
      <c r="H175" s="3"/>
      <c r="I175" s="3"/>
      <c r="K175" s="4"/>
      <c r="L175" s="4"/>
      <c r="M175" s="4"/>
      <c r="AF175" s="7"/>
    </row>
    <row r="176" spans="3:32" ht="15" x14ac:dyDescent="0.25">
      <c r="C176" s="4"/>
      <c r="D176" s="3"/>
      <c r="E176" s="3"/>
      <c r="G176" s="3"/>
      <c r="H176" s="3"/>
      <c r="I176" s="3"/>
      <c r="K176" s="3"/>
      <c r="L176" s="3"/>
      <c r="M176" s="4"/>
      <c r="AF176" s="7"/>
    </row>
    <row r="177" spans="3:32" ht="15" x14ac:dyDescent="0.25">
      <c r="C177" s="4"/>
      <c r="D177" s="4"/>
      <c r="E177" s="4"/>
      <c r="G177" s="3"/>
      <c r="H177" s="3"/>
      <c r="I177" s="3"/>
      <c r="K177" s="3"/>
      <c r="L177" s="3"/>
      <c r="M177" s="3"/>
      <c r="AF177" s="7"/>
    </row>
    <row r="178" spans="3:32" ht="15" x14ac:dyDescent="0.25">
      <c r="C178" s="4"/>
      <c r="D178" s="4"/>
      <c r="E178" s="4"/>
      <c r="G178" s="3"/>
      <c r="H178" s="3"/>
      <c r="I178" s="3"/>
      <c r="K178" s="3"/>
      <c r="L178" s="3"/>
      <c r="M178" s="3"/>
      <c r="AF178" s="7"/>
    </row>
    <row r="179" spans="3:32" ht="15" x14ac:dyDescent="0.25">
      <c r="C179" s="4"/>
      <c r="D179" s="3"/>
      <c r="E179" s="3"/>
      <c r="G179" s="3"/>
      <c r="H179" s="3"/>
      <c r="I179" s="3"/>
      <c r="K179" s="4"/>
      <c r="L179" s="4"/>
      <c r="M179" s="3"/>
      <c r="AF179" s="7"/>
    </row>
    <row r="180" spans="3:32" ht="15" x14ac:dyDescent="0.25">
      <c r="C180" s="3"/>
      <c r="D180" s="3"/>
      <c r="E180" s="3"/>
      <c r="G180" s="3"/>
      <c r="H180" s="3"/>
      <c r="I180" s="3"/>
      <c r="K180" s="3"/>
      <c r="L180" s="3"/>
      <c r="M180" s="4"/>
      <c r="AF180" s="7"/>
    </row>
    <row r="181" spans="3:32" ht="15" x14ac:dyDescent="0.25">
      <c r="C181" s="3"/>
      <c r="D181" s="3"/>
      <c r="E181" s="3"/>
      <c r="G181" s="3"/>
      <c r="H181" s="3"/>
      <c r="I181" s="3"/>
      <c r="K181" s="3"/>
      <c r="L181" s="3"/>
      <c r="M181" s="4"/>
      <c r="AF181" s="7"/>
    </row>
    <row r="182" spans="3:32" ht="15" x14ac:dyDescent="0.25">
      <c r="C182" s="3"/>
      <c r="D182" s="3"/>
      <c r="E182" s="3"/>
      <c r="G182" s="3"/>
      <c r="H182" s="3"/>
      <c r="I182" s="3"/>
      <c r="K182" s="4"/>
      <c r="L182" s="4"/>
      <c r="M182" s="4"/>
      <c r="AF182" s="7"/>
    </row>
    <row r="183" spans="3:32" ht="15" x14ac:dyDescent="0.25">
      <c r="C183" s="3"/>
      <c r="D183" s="3"/>
      <c r="E183" s="3"/>
      <c r="G183" s="3"/>
      <c r="H183" s="3"/>
      <c r="I183" s="3"/>
      <c r="K183" s="3"/>
      <c r="L183" s="3"/>
      <c r="M183" s="3"/>
      <c r="AF183" s="7"/>
    </row>
    <row r="184" spans="3:32" ht="15" x14ac:dyDescent="0.25">
      <c r="C184" s="3"/>
      <c r="D184" s="3"/>
      <c r="E184" s="3"/>
      <c r="G184" s="3"/>
      <c r="H184" s="4"/>
      <c r="I184" s="4"/>
      <c r="K184" s="3"/>
      <c r="L184" s="3"/>
      <c r="M184" s="3"/>
      <c r="AF184" s="7"/>
    </row>
    <row r="185" spans="3:32" ht="15" x14ac:dyDescent="0.25">
      <c r="C185" s="3"/>
      <c r="D185" s="3"/>
      <c r="E185" s="3"/>
      <c r="G185" s="3"/>
      <c r="H185" s="3"/>
      <c r="I185" s="3"/>
      <c r="K185" s="4"/>
      <c r="L185" s="4"/>
      <c r="M185" s="4"/>
      <c r="AF185" s="7"/>
    </row>
    <row r="186" spans="3:32" ht="15" x14ac:dyDescent="0.25">
      <c r="C186" s="3"/>
      <c r="D186" s="3"/>
      <c r="E186" s="3"/>
      <c r="G186" s="3"/>
      <c r="H186" s="3"/>
      <c r="I186" s="3"/>
      <c r="K186" s="3"/>
      <c r="L186" s="3"/>
      <c r="M186" s="4"/>
      <c r="AF186" s="7"/>
    </row>
    <row r="187" spans="3:32" ht="15" x14ac:dyDescent="0.25">
      <c r="C187" s="3"/>
      <c r="D187" s="3"/>
      <c r="E187" s="3"/>
      <c r="G187" s="3"/>
      <c r="H187" s="3"/>
      <c r="I187" s="3"/>
      <c r="K187" s="3"/>
      <c r="L187" s="3"/>
      <c r="M187" s="3"/>
      <c r="AF187" s="7"/>
    </row>
    <row r="188" spans="3:32" ht="15" x14ac:dyDescent="0.25">
      <c r="C188" s="4"/>
      <c r="D188" s="3"/>
      <c r="E188" s="3"/>
      <c r="G188" s="3"/>
      <c r="H188" s="3"/>
      <c r="I188" s="3"/>
      <c r="K188" s="3"/>
      <c r="L188" s="3"/>
      <c r="M188" s="4"/>
      <c r="AF188" s="7"/>
    </row>
    <row r="189" spans="3:32" ht="15" x14ac:dyDescent="0.25">
      <c r="C189" s="3"/>
      <c r="D189" s="3"/>
      <c r="E189" s="3"/>
      <c r="G189" s="3"/>
      <c r="H189" s="3"/>
      <c r="I189" s="3"/>
      <c r="K189" s="3"/>
      <c r="L189" s="3"/>
      <c r="M189" s="3"/>
      <c r="AF189" s="7"/>
    </row>
    <row r="190" spans="3:32" ht="15" x14ac:dyDescent="0.25">
      <c r="C190" s="3"/>
      <c r="D190" s="4"/>
      <c r="E190" s="4"/>
      <c r="G190" s="3"/>
      <c r="H190" s="3"/>
      <c r="I190" s="3"/>
      <c r="K190" s="3"/>
      <c r="L190" s="3"/>
      <c r="M190" s="3"/>
      <c r="AF190" s="7"/>
    </row>
    <row r="191" spans="3:32" ht="15" x14ac:dyDescent="0.25">
      <c r="C191" s="3"/>
      <c r="D191" s="3"/>
      <c r="E191" s="3"/>
      <c r="G191" s="3"/>
      <c r="H191" s="3"/>
      <c r="I191" s="3"/>
      <c r="K191" s="3"/>
      <c r="L191" s="3"/>
      <c r="M191" s="3"/>
      <c r="AF191" s="7"/>
    </row>
    <row r="192" spans="3:32" ht="15" x14ac:dyDescent="0.25">
      <c r="C192" s="4"/>
      <c r="D192" s="3"/>
      <c r="E192" s="3"/>
      <c r="G192" s="3"/>
      <c r="H192" s="3"/>
      <c r="I192" s="3"/>
      <c r="K192" s="3"/>
      <c r="L192" s="3"/>
      <c r="M192" s="3"/>
      <c r="AF192" s="7"/>
    </row>
    <row r="193" spans="3:32" ht="15" x14ac:dyDescent="0.25">
      <c r="C193" s="3"/>
      <c r="D193" s="3"/>
      <c r="E193" s="3"/>
      <c r="G193" s="3"/>
      <c r="H193" s="3"/>
      <c r="I193" s="3"/>
      <c r="K193" s="3"/>
      <c r="L193" s="3"/>
      <c r="M193" s="4"/>
      <c r="AF193" s="7"/>
    </row>
    <row r="194" spans="3:32" ht="15" x14ac:dyDescent="0.25">
      <c r="C194" s="3"/>
      <c r="D194" s="3"/>
      <c r="E194" s="3"/>
      <c r="G194" s="3"/>
      <c r="H194" s="3"/>
      <c r="I194" s="3"/>
      <c r="K194" s="3"/>
      <c r="L194" s="3"/>
      <c r="M194" s="4"/>
      <c r="AF194" s="7"/>
    </row>
    <row r="195" spans="3:32" ht="15" x14ac:dyDescent="0.25">
      <c r="C195" s="3"/>
      <c r="D195" s="3"/>
      <c r="E195" s="3"/>
      <c r="G195" s="3"/>
      <c r="H195" s="3"/>
      <c r="I195" s="3"/>
      <c r="K195" s="4"/>
      <c r="L195" s="4"/>
      <c r="M195" s="4"/>
      <c r="AF195" s="7"/>
    </row>
    <row r="196" spans="3:32" ht="15" x14ac:dyDescent="0.25">
      <c r="C196" s="3"/>
      <c r="D196" s="3"/>
      <c r="E196" s="3"/>
      <c r="G196" s="3"/>
      <c r="H196" s="3"/>
      <c r="I196" s="3"/>
      <c r="K196" s="4"/>
      <c r="L196" s="4"/>
      <c r="M196" s="3"/>
      <c r="AF196" s="7"/>
    </row>
    <row r="197" spans="3:32" ht="15" x14ac:dyDescent="0.25">
      <c r="C197" s="3"/>
      <c r="D197" s="3"/>
      <c r="E197" s="3"/>
      <c r="G197" s="3"/>
      <c r="H197" s="3"/>
      <c r="I197" s="3"/>
      <c r="K197" s="4"/>
      <c r="L197" s="4"/>
      <c r="M197" s="4"/>
      <c r="AF197" s="7"/>
    </row>
    <row r="198" spans="3:32" ht="15" x14ac:dyDescent="0.25">
      <c r="C198" s="3"/>
      <c r="D198" s="4"/>
      <c r="E198" s="4"/>
      <c r="G198" s="3"/>
      <c r="H198" s="3"/>
      <c r="I198" s="3"/>
      <c r="K198" s="4"/>
      <c r="L198" s="4"/>
      <c r="M198" s="3"/>
      <c r="AF198" s="7"/>
    </row>
    <row r="199" spans="3:32" ht="15" x14ac:dyDescent="0.25">
      <c r="C199" s="4"/>
      <c r="D199" s="3"/>
      <c r="E199" s="3"/>
      <c r="G199" s="3"/>
      <c r="H199" s="3"/>
      <c r="I199" s="3"/>
      <c r="K199" s="3"/>
      <c r="L199" s="3"/>
      <c r="M199" s="3"/>
      <c r="AF199" s="7"/>
    </row>
    <row r="200" spans="3:32" ht="15" x14ac:dyDescent="0.25">
      <c r="C200" s="3"/>
      <c r="D200" s="3"/>
      <c r="E200" s="3"/>
      <c r="G200" s="3"/>
      <c r="H200" s="3"/>
      <c r="I200" s="3"/>
      <c r="K200" s="3"/>
      <c r="L200" s="3"/>
      <c r="M200" s="4"/>
      <c r="AF200" s="7"/>
    </row>
    <row r="201" spans="3:32" ht="15" x14ac:dyDescent="0.25">
      <c r="C201" s="3"/>
      <c r="D201" s="3"/>
      <c r="E201" s="3"/>
      <c r="G201" s="3"/>
      <c r="H201" s="3"/>
      <c r="I201" s="3"/>
      <c r="K201" s="3"/>
      <c r="L201" s="3"/>
      <c r="M201" s="3"/>
      <c r="AF201" s="7"/>
    </row>
    <row r="202" spans="3:32" ht="15" x14ac:dyDescent="0.25">
      <c r="C202" s="3"/>
      <c r="D202" s="3"/>
      <c r="E202" s="3"/>
      <c r="G202" s="3"/>
      <c r="H202" s="3"/>
      <c r="I202" s="3"/>
      <c r="K202" s="4"/>
      <c r="L202" s="4"/>
      <c r="M202" s="3"/>
      <c r="AF202" s="7"/>
    </row>
    <row r="203" spans="3:32" ht="15" x14ac:dyDescent="0.25">
      <c r="C203" s="3"/>
      <c r="D203" s="3"/>
      <c r="E203" s="3"/>
      <c r="G203" s="3"/>
      <c r="H203" s="3"/>
      <c r="I203" s="3"/>
      <c r="K203" s="4"/>
      <c r="L203" s="4"/>
      <c r="M203" s="3"/>
      <c r="AF203" s="7"/>
    </row>
    <row r="204" spans="3:32" ht="15" x14ac:dyDescent="0.25">
      <c r="C204" s="4"/>
      <c r="D204" s="3"/>
      <c r="E204" s="3"/>
      <c r="G204" s="3"/>
      <c r="H204" s="3"/>
      <c r="I204" s="3"/>
      <c r="K204" s="3"/>
      <c r="L204" s="3"/>
      <c r="M204" s="3"/>
      <c r="AF204" s="7"/>
    </row>
    <row r="205" spans="3:32" ht="15" x14ac:dyDescent="0.25">
      <c r="C205" s="3"/>
      <c r="D205" s="3"/>
      <c r="E205" s="3"/>
      <c r="G205" s="3"/>
      <c r="H205" s="3"/>
      <c r="I205" s="3"/>
      <c r="K205" s="3"/>
      <c r="L205" s="3"/>
      <c r="M205" s="4"/>
      <c r="AF205" s="7"/>
    </row>
    <row r="206" spans="3:32" ht="15" x14ac:dyDescent="0.25">
      <c r="C206" s="3"/>
      <c r="D206" s="3"/>
      <c r="E206" s="3"/>
      <c r="G206" s="3"/>
      <c r="H206" s="3"/>
      <c r="I206" s="3"/>
      <c r="K206" s="4"/>
      <c r="L206" s="4"/>
      <c r="M206" s="3"/>
      <c r="AF206" s="7"/>
    </row>
    <row r="207" spans="3:32" ht="15" x14ac:dyDescent="0.25">
      <c r="C207" s="4"/>
      <c r="D207" s="3"/>
      <c r="E207" s="3"/>
      <c r="G207" s="3"/>
      <c r="H207" s="3"/>
      <c r="I207" s="3"/>
      <c r="K207" s="3"/>
      <c r="L207" s="3"/>
      <c r="M207" s="4"/>
      <c r="AF207" s="7"/>
    </row>
    <row r="208" spans="3:32" ht="15" x14ac:dyDescent="0.25">
      <c r="C208" s="3"/>
      <c r="D208" s="3"/>
      <c r="E208" s="3"/>
      <c r="G208" s="3"/>
      <c r="H208" s="3"/>
      <c r="I208" s="3"/>
      <c r="K208" s="4"/>
      <c r="L208" s="4"/>
      <c r="M208" s="4"/>
      <c r="AF208" s="7"/>
    </row>
    <row r="209" spans="3:32" ht="15" x14ac:dyDescent="0.25">
      <c r="C209" s="4"/>
      <c r="D209" s="3"/>
      <c r="E209" s="3"/>
      <c r="G209" s="3"/>
      <c r="H209" s="3"/>
      <c r="I209" s="3"/>
      <c r="K209" s="3"/>
      <c r="L209" s="3"/>
      <c r="M209" s="3"/>
      <c r="AF209" s="7"/>
    </row>
    <row r="210" spans="3:32" ht="15" x14ac:dyDescent="0.25">
      <c r="C210" s="3"/>
      <c r="D210" s="3"/>
      <c r="E210" s="3"/>
      <c r="G210" s="3"/>
      <c r="H210" s="3"/>
      <c r="I210" s="3"/>
      <c r="K210" s="4"/>
      <c r="L210" s="4"/>
      <c r="M210" s="3"/>
      <c r="AF210" s="7"/>
    </row>
    <row r="211" spans="3:32" ht="15" x14ac:dyDescent="0.25">
      <c r="C211" s="3"/>
      <c r="D211" s="3"/>
      <c r="E211" s="3"/>
      <c r="G211" s="3"/>
      <c r="H211" s="3"/>
      <c r="I211" s="3"/>
      <c r="K211" s="3"/>
      <c r="L211" s="3"/>
      <c r="M211" s="3"/>
      <c r="AF211" s="7"/>
    </row>
    <row r="212" spans="3:32" ht="15" x14ac:dyDescent="0.25">
      <c r="C212" s="4"/>
      <c r="D212" s="3"/>
      <c r="E212" s="3"/>
      <c r="G212" s="3"/>
      <c r="H212" s="3"/>
      <c r="I212" s="3"/>
      <c r="K212" s="4"/>
      <c r="L212" s="4"/>
      <c r="M212" s="3"/>
      <c r="AF212" s="7"/>
    </row>
    <row r="213" spans="3:32" ht="15" x14ac:dyDescent="0.25">
      <c r="C213" s="3"/>
      <c r="D213" s="3"/>
      <c r="E213" s="3"/>
      <c r="G213" s="3"/>
      <c r="H213" s="3"/>
      <c r="I213" s="3"/>
      <c r="K213" s="3"/>
      <c r="L213" s="3"/>
      <c r="M213" s="4"/>
      <c r="AF213" s="7"/>
    </row>
    <row r="214" spans="3:32" ht="15" x14ac:dyDescent="0.25">
      <c r="C214" s="3"/>
      <c r="D214" s="3"/>
      <c r="E214" s="3"/>
      <c r="G214" s="3"/>
      <c r="H214" s="3"/>
      <c r="I214" s="3"/>
      <c r="K214" s="3"/>
      <c r="L214" s="3"/>
      <c r="M214" s="3"/>
      <c r="AF214" s="7"/>
    </row>
    <row r="215" spans="3:32" ht="15" x14ac:dyDescent="0.25">
      <c r="C215" s="3"/>
      <c r="D215" s="3"/>
      <c r="E215" s="3"/>
      <c r="G215" s="3"/>
      <c r="H215" s="3"/>
      <c r="I215" s="3"/>
      <c r="K215" s="4"/>
      <c r="L215" s="4"/>
      <c r="M215" s="4"/>
      <c r="AF215" s="7"/>
    </row>
    <row r="216" spans="3:32" ht="15" x14ac:dyDescent="0.25">
      <c r="C216" s="3"/>
      <c r="D216" s="3"/>
      <c r="E216" s="3"/>
      <c r="G216" s="3"/>
      <c r="H216" s="3"/>
      <c r="I216" s="3"/>
      <c r="K216" s="3"/>
      <c r="L216" s="3"/>
      <c r="M216" s="4"/>
      <c r="AF216" s="7"/>
    </row>
    <row r="217" spans="3:32" ht="15" x14ac:dyDescent="0.25">
      <c r="C217" s="3"/>
      <c r="D217" s="3"/>
      <c r="E217" s="3"/>
      <c r="G217" s="3"/>
      <c r="H217" s="3"/>
      <c r="I217" s="3"/>
      <c r="K217" s="3"/>
      <c r="L217" s="3"/>
      <c r="M217" s="4"/>
      <c r="AF217" s="7"/>
    </row>
    <row r="218" spans="3:32" ht="15" x14ac:dyDescent="0.25">
      <c r="C218" s="3"/>
      <c r="D218" s="3"/>
      <c r="E218" s="3"/>
      <c r="G218" s="4"/>
      <c r="H218" s="3"/>
      <c r="I218" s="3"/>
      <c r="K218" s="3"/>
      <c r="L218" s="3"/>
      <c r="M218" s="3"/>
      <c r="AF218" s="7"/>
    </row>
    <row r="219" spans="3:32" ht="15" x14ac:dyDescent="0.25">
      <c r="C219" s="3"/>
      <c r="D219" s="3"/>
      <c r="E219" s="3"/>
      <c r="G219" s="3"/>
      <c r="H219" s="3"/>
      <c r="I219" s="3"/>
      <c r="K219" s="4"/>
      <c r="L219" s="4"/>
      <c r="M219" s="3"/>
      <c r="AF219" s="7"/>
    </row>
    <row r="220" spans="3:32" ht="15" x14ac:dyDescent="0.25">
      <c r="C220" s="3"/>
      <c r="D220" s="4"/>
      <c r="E220" s="4"/>
      <c r="G220" s="3"/>
      <c r="H220" s="3"/>
      <c r="I220" s="3"/>
      <c r="K220" s="4"/>
      <c r="L220" s="4"/>
      <c r="M220" s="4"/>
      <c r="AF220" s="7"/>
    </row>
    <row r="221" spans="3:32" ht="15" x14ac:dyDescent="0.25">
      <c r="C221" s="3"/>
      <c r="D221" s="3"/>
      <c r="E221" s="3"/>
      <c r="G221" s="3"/>
      <c r="H221" s="3"/>
      <c r="I221" s="3"/>
      <c r="K221" s="4"/>
      <c r="L221" s="4"/>
      <c r="M221" s="4"/>
      <c r="AF221" s="7"/>
    </row>
    <row r="222" spans="3:32" ht="15" x14ac:dyDescent="0.25">
      <c r="C222" s="3"/>
      <c r="D222" s="3"/>
      <c r="E222" s="3"/>
      <c r="G222" s="3"/>
      <c r="H222" s="3"/>
      <c r="I222" s="3"/>
      <c r="K222" s="4"/>
      <c r="L222" s="4"/>
      <c r="M222" s="4"/>
      <c r="AF222" s="7"/>
    </row>
    <row r="223" spans="3:32" ht="15" x14ac:dyDescent="0.25">
      <c r="C223" s="3"/>
      <c r="D223" s="3"/>
      <c r="E223" s="3"/>
      <c r="G223" s="3"/>
      <c r="H223" s="3"/>
      <c r="I223" s="3"/>
      <c r="K223" s="3"/>
      <c r="L223" s="3"/>
      <c r="M223" s="3"/>
      <c r="AF223" s="7"/>
    </row>
    <row r="224" spans="3:32" ht="15" x14ac:dyDescent="0.25">
      <c r="C224" s="3"/>
      <c r="D224" s="3"/>
      <c r="E224" s="3"/>
      <c r="G224" s="3"/>
      <c r="H224" s="3"/>
      <c r="I224" s="3"/>
      <c r="K224" s="4"/>
      <c r="L224" s="4"/>
      <c r="M224" s="3"/>
      <c r="AF224" s="7"/>
    </row>
    <row r="225" spans="3:32" ht="15" x14ac:dyDescent="0.25">
      <c r="C225" s="3"/>
      <c r="D225" s="3"/>
      <c r="E225" s="3"/>
      <c r="G225" s="3"/>
      <c r="H225" s="3"/>
      <c r="I225" s="3"/>
      <c r="K225" s="4"/>
      <c r="L225" s="4"/>
      <c r="M225" s="3"/>
      <c r="AF225" s="7"/>
    </row>
    <row r="226" spans="3:32" ht="15" x14ac:dyDescent="0.25">
      <c r="C226" s="3"/>
      <c r="D226" s="4"/>
      <c r="E226" s="4"/>
      <c r="G226" s="4"/>
      <c r="H226" s="3"/>
      <c r="I226" s="3"/>
      <c r="K226" s="3"/>
      <c r="L226" s="3"/>
      <c r="M226" s="3"/>
      <c r="AF226" s="7"/>
    </row>
    <row r="227" spans="3:32" ht="15" x14ac:dyDescent="0.25">
      <c r="C227" s="3"/>
      <c r="D227" s="3"/>
      <c r="E227" s="3"/>
      <c r="G227" s="3"/>
      <c r="H227" s="3"/>
      <c r="I227" s="3"/>
      <c r="K227" s="4"/>
      <c r="L227" s="4"/>
      <c r="M227" s="3"/>
      <c r="AF227" s="7"/>
    </row>
    <row r="228" spans="3:32" ht="15" x14ac:dyDescent="0.25">
      <c r="C228" s="4"/>
      <c r="D228" s="3"/>
      <c r="E228" s="3"/>
      <c r="G228" s="3"/>
      <c r="H228" s="3"/>
      <c r="I228" s="3"/>
      <c r="K228" s="3"/>
      <c r="L228" s="3"/>
      <c r="M228" s="4"/>
      <c r="AF228" s="7"/>
    </row>
    <row r="229" spans="3:32" ht="15" x14ac:dyDescent="0.25">
      <c r="C229" s="4"/>
      <c r="D229" s="3"/>
      <c r="E229" s="3"/>
      <c r="G229" s="3"/>
      <c r="H229" s="3"/>
      <c r="I229" s="3"/>
      <c r="K229" s="3"/>
      <c r="L229" s="3"/>
      <c r="M229" s="3"/>
      <c r="AF229" s="7"/>
    </row>
    <row r="230" spans="3:32" ht="15" x14ac:dyDescent="0.25">
      <c r="C230" s="3"/>
      <c r="D230" s="3"/>
      <c r="E230" s="3"/>
      <c r="G230" s="3"/>
      <c r="H230" s="3"/>
      <c r="I230" s="3"/>
      <c r="K230" s="3"/>
      <c r="L230" s="3"/>
      <c r="M230" s="3"/>
      <c r="AF230" s="7"/>
    </row>
    <row r="231" spans="3:32" ht="15" x14ac:dyDescent="0.25">
      <c r="C231" s="3"/>
      <c r="D231" s="4"/>
      <c r="E231" s="4"/>
      <c r="G231" s="3"/>
      <c r="H231" s="3"/>
      <c r="I231" s="3"/>
      <c r="K231" s="4"/>
      <c r="L231" s="4"/>
      <c r="M231" s="3"/>
      <c r="AF231" s="7"/>
    </row>
    <row r="232" spans="3:32" ht="15" x14ac:dyDescent="0.25">
      <c r="C232" s="4"/>
      <c r="D232" s="3"/>
      <c r="E232" s="3"/>
      <c r="G232" s="3"/>
      <c r="H232" s="3"/>
      <c r="I232" s="3"/>
      <c r="K232" s="4"/>
      <c r="L232" s="4"/>
      <c r="M232" s="4"/>
      <c r="AF232" s="7"/>
    </row>
    <row r="233" spans="3:32" ht="15" x14ac:dyDescent="0.25">
      <c r="C233" s="4"/>
      <c r="D233" s="3"/>
      <c r="E233" s="3"/>
      <c r="G233" s="3"/>
      <c r="H233" s="3"/>
      <c r="I233" s="3"/>
      <c r="K233" s="4"/>
      <c r="L233" s="4"/>
      <c r="M233" s="4"/>
      <c r="AF233" s="7"/>
    </row>
    <row r="234" spans="3:32" ht="15" x14ac:dyDescent="0.25">
      <c r="C234" s="3"/>
      <c r="D234" s="3"/>
      <c r="E234" s="3"/>
      <c r="G234" s="3"/>
      <c r="H234" s="3"/>
      <c r="I234" s="3"/>
      <c r="K234" s="4"/>
      <c r="L234" s="4"/>
      <c r="M234" s="3"/>
      <c r="AF234" s="7"/>
    </row>
    <row r="235" spans="3:32" ht="15" x14ac:dyDescent="0.25">
      <c r="C235" s="3"/>
      <c r="D235" s="3"/>
      <c r="E235" s="3"/>
      <c r="G235" s="3"/>
      <c r="H235" s="3"/>
      <c r="I235" s="3"/>
      <c r="K235" s="4"/>
      <c r="L235" s="4"/>
      <c r="M235" s="3"/>
      <c r="AF235" s="7"/>
    </row>
    <row r="236" spans="3:32" ht="15" x14ac:dyDescent="0.25">
      <c r="C236" s="3"/>
      <c r="D236" s="3"/>
      <c r="E236" s="3"/>
      <c r="G236" s="3"/>
      <c r="H236" s="3"/>
      <c r="I236" s="3"/>
      <c r="K236" s="4"/>
      <c r="L236" s="4"/>
      <c r="M236" s="4"/>
      <c r="AF236" s="7"/>
    </row>
    <row r="237" spans="3:32" ht="15" x14ac:dyDescent="0.25">
      <c r="C237" s="3"/>
      <c r="D237" s="3"/>
      <c r="E237" s="3"/>
      <c r="G237" s="3"/>
      <c r="H237" s="3"/>
      <c r="I237" s="3"/>
      <c r="K237" s="3"/>
      <c r="L237" s="3"/>
      <c r="M237" s="3"/>
      <c r="AF237" s="7"/>
    </row>
    <row r="238" spans="3:32" ht="15" x14ac:dyDescent="0.25">
      <c r="C238" s="4"/>
      <c r="D238" s="3"/>
      <c r="E238" s="3"/>
      <c r="G238" s="3"/>
      <c r="H238" s="3"/>
      <c r="I238" s="3"/>
      <c r="K238" s="3"/>
      <c r="L238" s="3"/>
      <c r="M238" s="4"/>
      <c r="AF238" s="7"/>
    </row>
    <row r="239" spans="3:32" ht="15" x14ac:dyDescent="0.25">
      <c r="C239" s="3"/>
      <c r="D239" s="3"/>
      <c r="E239" s="3"/>
      <c r="G239" s="3"/>
      <c r="H239" s="3"/>
      <c r="I239" s="3"/>
      <c r="K239" s="3"/>
      <c r="L239" s="3"/>
      <c r="M239" s="3"/>
      <c r="AF239" s="7"/>
    </row>
    <row r="240" spans="3:32" ht="15" x14ac:dyDescent="0.25">
      <c r="C240" s="3"/>
      <c r="D240" s="3"/>
      <c r="E240" s="3"/>
      <c r="G240" s="3"/>
      <c r="H240" s="3"/>
      <c r="I240" s="3"/>
      <c r="K240" s="3"/>
      <c r="L240" s="3"/>
      <c r="M240" s="4"/>
      <c r="AF240" s="7"/>
    </row>
    <row r="241" spans="3:32" ht="15" x14ac:dyDescent="0.25">
      <c r="C241" s="4"/>
      <c r="D241" s="4"/>
      <c r="E241" s="4"/>
      <c r="G241" s="3"/>
      <c r="H241" s="3"/>
      <c r="I241" s="3"/>
      <c r="K241" s="3"/>
      <c r="L241" s="3"/>
      <c r="M241" s="3"/>
      <c r="AF241" s="7"/>
    </row>
    <row r="242" spans="3:32" ht="15" x14ac:dyDescent="0.25">
      <c r="C242" s="3"/>
      <c r="D242" s="3"/>
      <c r="E242" s="3"/>
      <c r="G242" s="3"/>
      <c r="H242" s="3"/>
      <c r="I242" s="3"/>
      <c r="K242" s="4"/>
      <c r="L242" s="4"/>
      <c r="M242" s="3"/>
      <c r="AF242" s="7"/>
    </row>
    <row r="243" spans="3:32" ht="15" x14ac:dyDescent="0.25">
      <c r="C243" s="3"/>
      <c r="D243" s="3"/>
      <c r="E243" s="3"/>
      <c r="G243" s="3"/>
      <c r="H243" s="3"/>
      <c r="I243" s="3"/>
      <c r="K243" s="3"/>
      <c r="L243" s="3"/>
      <c r="M243" s="3"/>
      <c r="AF243" s="7"/>
    </row>
    <row r="244" spans="3:32" ht="15" x14ac:dyDescent="0.25">
      <c r="C244" s="3"/>
      <c r="D244" s="4"/>
      <c r="E244" s="4"/>
      <c r="G244" s="3"/>
      <c r="H244" s="3"/>
      <c r="I244" s="3"/>
      <c r="K244" s="3"/>
      <c r="L244" s="3"/>
      <c r="M244" s="3"/>
      <c r="AF244" s="7"/>
    </row>
    <row r="245" spans="3:32" ht="15" x14ac:dyDescent="0.25">
      <c r="C245" s="3"/>
      <c r="D245" s="3"/>
      <c r="E245" s="3"/>
      <c r="G245" s="3"/>
      <c r="H245" s="3"/>
      <c r="I245" s="3"/>
      <c r="K245" s="3"/>
      <c r="L245" s="3"/>
      <c r="M245" s="3"/>
      <c r="AF245" s="7"/>
    </row>
    <row r="246" spans="3:32" ht="15" x14ac:dyDescent="0.25">
      <c r="C246" s="3"/>
      <c r="D246" s="4"/>
      <c r="E246" s="4"/>
      <c r="G246" s="3"/>
      <c r="H246" s="3"/>
      <c r="I246" s="3"/>
      <c r="K246" s="3"/>
      <c r="L246" s="3"/>
      <c r="M246" s="3"/>
      <c r="AF246" s="7"/>
    </row>
    <row r="247" spans="3:32" ht="15" x14ac:dyDescent="0.25">
      <c r="C247" s="3"/>
      <c r="D247" s="3"/>
      <c r="E247" s="3"/>
      <c r="G247" s="3"/>
      <c r="H247" s="3"/>
      <c r="I247" s="3"/>
      <c r="K247" s="4"/>
      <c r="L247" s="4"/>
      <c r="M247" s="4"/>
      <c r="AF247" s="7"/>
    </row>
    <row r="248" spans="3:32" ht="15" x14ac:dyDescent="0.25">
      <c r="C248" s="3"/>
      <c r="D248" s="4"/>
      <c r="E248" s="4"/>
      <c r="G248" s="3"/>
      <c r="H248" s="3"/>
      <c r="I248" s="3"/>
      <c r="K248" s="4"/>
      <c r="L248" s="4"/>
      <c r="M248" s="3"/>
      <c r="AF248" s="7"/>
    </row>
    <row r="249" spans="3:32" ht="15" x14ac:dyDescent="0.25">
      <c r="C249" s="4"/>
      <c r="D249" s="3"/>
      <c r="E249" s="3"/>
      <c r="G249" s="3"/>
      <c r="H249" s="3"/>
      <c r="I249" s="3"/>
      <c r="K249" s="3"/>
      <c r="L249" s="3"/>
      <c r="M249" s="4"/>
      <c r="AF249" s="7"/>
    </row>
    <row r="250" spans="3:32" ht="15" x14ac:dyDescent="0.25">
      <c r="C250" s="3"/>
      <c r="D250" s="3"/>
      <c r="E250" s="3"/>
      <c r="G250" s="3"/>
      <c r="H250" s="3"/>
      <c r="I250" s="3"/>
      <c r="K250" s="3"/>
      <c r="L250" s="3"/>
      <c r="M250" s="3"/>
      <c r="AF250" s="7"/>
    </row>
    <row r="251" spans="3:32" ht="15" x14ac:dyDescent="0.25">
      <c r="C251" s="3"/>
      <c r="D251" s="3"/>
      <c r="E251" s="3"/>
      <c r="G251" s="3"/>
      <c r="H251" s="3"/>
      <c r="I251" s="3"/>
      <c r="K251" s="4"/>
      <c r="L251" s="4"/>
      <c r="M251" s="3"/>
      <c r="AF251" s="7"/>
    </row>
    <row r="252" spans="3:32" ht="15" x14ac:dyDescent="0.25">
      <c r="C252" s="3"/>
      <c r="D252" s="3"/>
      <c r="E252" s="3"/>
      <c r="G252" s="3"/>
      <c r="H252" s="3"/>
      <c r="I252" s="3"/>
      <c r="K252" s="3"/>
      <c r="L252" s="3"/>
      <c r="M252" s="4"/>
      <c r="AF252" s="7"/>
    </row>
    <row r="253" spans="3:32" ht="15" x14ac:dyDescent="0.25">
      <c r="C253" s="3"/>
      <c r="D253" s="3"/>
      <c r="E253" s="3"/>
      <c r="G253" s="3"/>
      <c r="H253" s="3"/>
      <c r="I253" s="3"/>
      <c r="K253" s="3"/>
      <c r="L253" s="3"/>
      <c r="M253" s="4"/>
      <c r="AF253" s="7"/>
    </row>
    <row r="254" spans="3:32" ht="15" x14ac:dyDescent="0.25">
      <c r="C254" s="3"/>
      <c r="D254" s="3"/>
      <c r="E254" s="3"/>
      <c r="G254" s="3"/>
      <c r="H254" s="3"/>
      <c r="I254" s="3"/>
      <c r="K254" s="4"/>
      <c r="L254" s="4"/>
      <c r="M254" s="4"/>
      <c r="AF254" s="7"/>
    </row>
    <row r="255" spans="3:32" ht="15" x14ac:dyDescent="0.25">
      <c r="C255" s="3"/>
      <c r="D255" s="3"/>
      <c r="E255" s="3"/>
      <c r="G255" s="3"/>
      <c r="H255" s="3"/>
      <c r="I255" s="3"/>
      <c r="K255" s="3"/>
      <c r="L255" s="3"/>
      <c r="M255" s="4"/>
      <c r="AF255" s="7"/>
    </row>
    <row r="256" spans="3:32" ht="15" x14ac:dyDescent="0.25">
      <c r="C256" s="3"/>
      <c r="D256" s="4"/>
      <c r="E256" s="4"/>
      <c r="G256" s="3"/>
      <c r="H256" s="3"/>
      <c r="I256" s="3"/>
      <c r="K256" s="4"/>
      <c r="L256" s="4"/>
      <c r="M256" s="3"/>
      <c r="AF256" s="7"/>
    </row>
    <row r="257" spans="3:32" ht="15" x14ac:dyDescent="0.25">
      <c r="C257" s="3"/>
      <c r="D257" s="3"/>
      <c r="E257" s="3"/>
      <c r="G257" s="3"/>
      <c r="H257" s="3"/>
      <c r="I257" s="3"/>
      <c r="K257" s="4"/>
      <c r="L257" s="4"/>
      <c r="M257" s="4"/>
      <c r="AF257" s="7"/>
    </row>
    <row r="258" spans="3:32" ht="15" x14ac:dyDescent="0.25">
      <c r="C258" s="3"/>
      <c r="D258" s="3"/>
      <c r="E258" s="3"/>
      <c r="G258" s="3"/>
      <c r="H258" s="3"/>
      <c r="I258" s="3"/>
      <c r="K258" s="4"/>
      <c r="L258" s="4"/>
      <c r="M258" s="3"/>
      <c r="AF258" s="7"/>
    </row>
    <row r="259" spans="3:32" ht="15" x14ac:dyDescent="0.25">
      <c r="C259" s="3"/>
      <c r="D259" s="3"/>
      <c r="E259" s="3"/>
      <c r="G259" s="3"/>
      <c r="H259" s="3"/>
      <c r="I259" s="3"/>
      <c r="K259" s="4"/>
      <c r="L259" s="4"/>
      <c r="M259" s="3"/>
      <c r="AF259" s="7"/>
    </row>
    <row r="260" spans="3:32" ht="15" x14ac:dyDescent="0.25">
      <c r="C260" s="3"/>
      <c r="D260" s="3"/>
      <c r="E260" s="3"/>
      <c r="G260" s="3"/>
      <c r="H260" s="3"/>
      <c r="I260" s="3"/>
      <c r="K260" s="3"/>
      <c r="L260" s="3"/>
      <c r="M260" s="3"/>
      <c r="AF260" s="7"/>
    </row>
    <row r="261" spans="3:32" ht="15" x14ac:dyDescent="0.25">
      <c r="C261" s="4"/>
      <c r="D261" s="4"/>
      <c r="E261" s="4"/>
      <c r="G261" s="3"/>
      <c r="H261" s="3"/>
      <c r="I261" s="3"/>
      <c r="K261" s="3"/>
      <c r="L261" s="3"/>
      <c r="M261" s="3"/>
      <c r="AF261" s="7"/>
    </row>
    <row r="262" spans="3:32" ht="15" x14ac:dyDescent="0.25">
      <c r="C262" s="3"/>
      <c r="D262" s="3"/>
      <c r="E262" s="3"/>
      <c r="G262" s="3"/>
      <c r="H262" s="4"/>
      <c r="I262" s="4"/>
      <c r="K262" s="4"/>
      <c r="L262" s="4"/>
      <c r="M262" s="3"/>
      <c r="AF262" s="7"/>
    </row>
    <row r="263" spans="3:32" ht="15" x14ac:dyDescent="0.25">
      <c r="C263" s="4"/>
      <c r="D263" s="3"/>
      <c r="E263" s="3"/>
      <c r="G263" s="3"/>
      <c r="H263" s="4"/>
      <c r="I263" s="4"/>
      <c r="K263" s="3"/>
      <c r="L263" s="3"/>
      <c r="M263" s="4"/>
      <c r="AF263" s="7"/>
    </row>
    <row r="264" spans="3:32" ht="15" x14ac:dyDescent="0.25">
      <c r="C264" s="4"/>
      <c r="D264" s="3"/>
      <c r="E264" s="3"/>
      <c r="G264" s="3"/>
      <c r="H264" s="3"/>
      <c r="I264" s="3"/>
      <c r="K264" s="4"/>
      <c r="L264" s="4"/>
      <c r="M264" s="3"/>
      <c r="AF264" s="7"/>
    </row>
    <row r="265" spans="3:32" ht="15" x14ac:dyDescent="0.25">
      <c r="C265" s="3"/>
      <c r="D265" s="3"/>
      <c r="E265" s="3"/>
      <c r="G265" s="3"/>
      <c r="H265" s="3"/>
      <c r="I265" s="3"/>
      <c r="K265" s="4"/>
      <c r="L265" s="4"/>
      <c r="M265" s="3"/>
      <c r="AF265" s="7"/>
    </row>
    <row r="266" spans="3:32" ht="15" x14ac:dyDescent="0.25">
      <c r="C266" s="3"/>
      <c r="D266" s="4"/>
      <c r="E266" s="4"/>
      <c r="G266" s="3"/>
      <c r="H266" s="3"/>
      <c r="I266" s="3"/>
      <c r="K266" s="3"/>
      <c r="L266" s="3"/>
      <c r="M266" s="3"/>
      <c r="AF266" s="7"/>
    </row>
    <row r="267" spans="3:32" ht="15" x14ac:dyDescent="0.25">
      <c r="C267" s="3"/>
      <c r="D267" s="4"/>
      <c r="E267" s="4"/>
      <c r="G267" s="3"/>
      <c r="H267" s="3"/>
      <c r="I267" s="3"/>
      <c r="K267" s="3"/>
      <c r="L267" s="3"/>
      <c r="M267" s="3"/>
      <c r="AF267" s="7"/>
    </row>
    <row r="268" spans="3:32" ht="15" x14ac:dyDescent="0.25">
      <c r="C268" s="3"/>
      <c r="D268" s="3"/>
      <c r="E268" s="3"/>
      <c r="G268" s="3"/>
      <c r="H268" s="3"/>
      <c r="I268" s="3"/>
      <c r="K268" s="4"/>
      <c r="L268" s="4"/>
      <c r="M268" s="3"/>
      <c r="AF268" s="7"/>
    </row>
    <row r="269" spans="3:32" ht="15" x14ac:dyDescent="0.25">
      <c r="C269" s="3"/>
      <c r="D269" s="3"/>
      <c r="E269" s="3"/>
      <c r="G269" s="3"/>
      <c r="H269" s="3"/>
      <c r="I269" s="3"/>
      <c r="K269" s="4"/>
      <c r="L269" s="4"/>
      <c r="M269" s="3"/>
      <c r="AF269" s="7"/>
    </row>
    <row r="270" spans="3:32" ht="15" x14ac:dyDescent="0.25">
      <c r="C270" s="4"/>
      <c r="D270" s="3"/>
      <c r="E270" s="3"/>
      <c r="G270" s="3"/>
      <c r="H270" s="3"/>
      <c r="I270" s="3"/>
      <c r="K270" s="3"/>
      <c r="L270" s="3"/>
      <c r="M270" s="4"/>
      <c r="AF270" s="7"/>
    </row>
    <row r="271" spans="3:32" ht="15" x14ac:dyDescent="0.25">
      <c r="C271" s="3"/>
      <c r="D271" s="4"/>
      <c r="E271" s="4"/>
      <c r="G271" s="3"/>
      <c r="H271" s="4"/>
      <c r="I271" s="4"/>
      <c r="K271" s="4"/>
      <c r="L271" s="4"/>
      <c r="M271" s="4"/>
      <c r="AF271" s="7"/>
    </row>
    <row r="272" spans="3:32" ht="15" x14ac:dyDescent="0.25">
      <c r="C272" s="3"/>
      <c r="D272" s="4"/>
      <c r="E272" s="4"/>
      <c r="G272" s="3"/>
      <c r="H272" s="4"/>
      <c r="I272" s="4"/>
      <c r="K272" s="3"/>
      <c r="L272" s="3"/>
      <c r="M272" s="4"/>
      <c r="AF272" s="7"/>
    </row>
    <row r="273" spans="3:32" ht="15" x14ac:dyDescent="0.25">
      <c r="C273" s="3"/>
      <c r="D273" s="4"/>
      <c r="E273" s="4"/>
      <c r="G273" s="3"/>
      <c r="H273" s="3"/>
      <c r="I273" s="3"/>
      <c r="K273" s="3"/>
      <c r="L273" s="3"/>
      <c r="M273" s="3"/>
      <c r="AF273" s="7"/>
    </row>
    <row r="274" spans="3:32" ht="15" x14ac:dyDescent="0.25">
      <c r="C274" s="3"/>
      <c r="D274" s="3"/>
      <c r="E274" s="3"/>
      <c r="G274" s="4"/>
      <c r="H274" s="3"/>
      <c r="I274" s="3"/>
      <c r="K274" s="3"/>
      <c r="L274" s="3"/>
      <c r="M274" s="4"/>
      <c r="AF274" s="7"/>
    </row>
    <row r="275" spans="3:32" ht="15" x14ac:dyDescent="0.25">
      <c r="C275" s="3"/>
      <c r="D275" s="4"/>
      <c r="E275" s="4"/>
      <c r="G275" s="4"/>
      <c r="H275" s="3"/>
      <c r="I275" s="3"/>
      <c r="K275" s="4"/>
      <c r="L275" s="4"/>
      <c r="M275" s="3"/>
      <c r="AF275" s="7"/>
    </row>
    <row r="276" spans="3:32" ht="15" x14ac:dyDescent="0.25">
      <c r="C276" s="3"/>
      <c r="D276" s="3"/>
      <c r="E276" s="3"/>
      <c r="G276" s="4"/>
      <c r="H276" s="3"/>
      <c r="I276" s="3"/>
      <c r="K276" s="3"/>
      <c r="L276" s="3"/>
      <c r="M276" s="3"/>
      <c r="AF276" s="7"/>
    </row>
    <row r="277" spans="3:32" ht="15" x14ac:dyDescent="0.25">
      <c r="C277" s="3"/>
      <c r="D277" s="3"/>
      <c r="E277" s="3"/>
      <c r="G277" s="4"/>
      <c r="H277" s="4"/>
      <c r="I277" s="4"/>
      <c r="K277" s="3"/>
      <c r="L277" s="3"/>
      <c r="M277" s="3"/>
      <c r="AF277" s="7"/>
    </row>
    <row r="278" spans="3:32" ht="15" x14ac:dyDescent="0.25">
      <c r="C278" s="3"/>
      <c r="D278" s="3"/>
      <c r="E278" s="3"/>
      <c r="G278" s="3"/>
      <c r="H278" s="3"/>
      <c r="I278" s="3"/>
      <c r="K278" s="4"/>
      <c r="L278" s="4"/>
      <c r="M278" s="3"/>
      <c r="AF278" s="7"/>
    </row>
    <row r="279" spans="3:32" ht="15" x14ac:dyDescent="0.25">
      <c r="C279" s="3"/>
      <c r="D279" s="4"/>
      <c r="E279" s="4"/>
      <c r="G279" s="4"/>
      <c r="H279" s="4"/>
      <c r="I279" s="4"/>
      <c r="K279" s="4"/>
      <c r="L279" s="4"/>
      <c r="M279" s="4"/>
      <c r="AF279" s="7"/>
    </row>
    <row r="280" spans="3:32" ht="15" x14ac:dyDescent="0.25">
      <c r="C280" s="4"/>
      <c r="D280" s="4"/>
      <c r="E280" s="4"/>
      <c r="G280" s="4"/>
      <c r="H280" s="3"/>
      <c r="I280" s="3"/>
      <c r="K280" s="4"/>
      <c r="L280" s="4"/>
      <c r="M280" s="3"/>
      <c r="AF280" s="7"/>
    </row>
    <row r="281" spans="3:32" ht="15" x14ac:dyDescent="0.25">
      <c r="C281" s="3"/>
      <c r="D281" s="3"/>
      <c r="E281" s="3"/>
      <c r="G281" s="3"/>
      <c r="H281" s="3"/>
      <c r="I281" s="3"/>
      <c r="K281" s="3"/>
      <c r="L281" s="3"/>
      <c r="M281" s="3"/>
      <c r="AF281" s="7"/>
    </row>
    <row r="282" spans="3:32" ht="15" x14ac:dyDescent="0.25">
      <c r="C282" s="3"/>
      <c r="D282" s="3"/>
      <c r="E282" s="3"/>
      <c r="G282" s="3"/>
      <c r="H282" s="4"/>
      <c r="I282" s="4"/>
      <c r="K282" s="4"/>
      <c r="L282" s="4"/>
      <c r="M282" s="4"/>
      <c r="AF282" s="7"/>
    </row>
    <row r="283" spans="3:32" ht="15" x14ac:dyDescent="0.25">
      <c r="C283" s="3"/>
      <c r="D283" s="3"/>
      <c r="E283" s="3"/>
      <c r="G283" s="3"/>
      <c r="H283" s="3"/>
      <c r="I283" s="3"/>
      <c r="K283" s="3"/>
      <c r="L283" s="3"/>
      <c r="M283" s="4"/>
      <c r="AF283" s="7"/>
    </row>
    <row r="284" spans="3:32" ht="15" x14ac:dyDescent="0.25">
      <c r="C284" s="3"/>
      <c r="D284" s="3"/>
      <c r="E284" s="3"/>
      <c r="G284" s="3"/>
      <c r="H284" s="4"/>
      <c r="I284" s="4"/>
      <c r="K284" s="4"/>
      <c r="L284" s="4"/>
      <c r="M284" s="3"/>
      <c r="AF284" s="7"/>
    </row>
    <row r="285" spans="3:32" ht="15" x14ac:dyDescent="0.25">
      <c r="C285" s="3"/>
      <c r="D285" s="3"/>
      <c r="E285" s="3"/>
      <c r="G285" s="3"/>
      <c r="H285" s="3"/>
      <c r="I285" s="3"/>
      <c r="K285" s="4"/>
      <c r="L285" s="4"/>
      <c r="M285" s="4"/>
      <c r="AF285" s="7"/>
    </row>
    <row r="286" spans="3:32" ht="15" x14ac:dyDescent="0.25">
      <c r="C286" s="3"/>
      <c r="D286" s="4"/>
      <c r="E286" s="4"/>
      <c r="G286" s="3"/>
      <c r="H286" s="3"/>
      <c r="I286" s="3"/>
      <c r="K286" s="4"/>
      <c r="L286" s="4"/>
      <c r="M286" s="3"/>
      <c r="AF286" s="7"/>
    </row>
    <row r="287" spans="3:32" ht="15" x14ac:dyDescent="0.25">
      <c r="C287" s="3"/>
      <c r="D287" s="3"/>
      <c r="E287" s="3"/>
      <c r="G287" s="3"/>
      <c r="H287" s="4"/>
      <c r="I287" s="4"/>
      <c r="K287" s="3"/>
      <c r="L287" s="3"/>
      <c r="M287" s="3"/>
      <c r="AF287" s="7"/>
    </row>
    <row r="288" spans="3:32" ht="15" x14ac:dyDescent="0.25">
      <c r="C288" s="3"/>
      <c r="D288" s="3"/>
      <c r="E288" s="3"/>
      <c r="G288" s="3"/>
      <c r="H288" s="3"/>
      <c r="I288" s="3"/>
      <c r="K288" s="3"/>
      <c r="L288" s="3"/>
      <c r="M288" s="4"/>
      <c r="AF288" s="7"/>
    </row>
    <row r="289" spans="3:32" ht="15" x14ac:dyDescent="0.25">
      <c r="C289" s="4"/>
      <c r="D289" s="4"/>
      <c r="E289" s="4"/>
      <c r="G289" s="3"/>
      <c r="H289" s="3"/>
      <c r="I289" s="3"/>
      <c r="K289" s="3"/>
      <c r="L289" s="3"/>
      <c r="M289" s="3"/>
      <c r="AF289" s="7"/>
    </row>
    <row r="290" spans="3:32" ht="15" x14ac:dyDescent="0.25">
      <c r="C290" s="4"/>
      <c r="D290" s="3"/>
      <c r="E290" s="3"/>
      <c r="G290" s="3"/>
      <c r="H290" s="4"/>
      <c r="I290" s="4"/>
      <c r="K290" s="3"/>
      <c r="L290" s="3"/>
      <c r="M290" s="3"/>
      <c r="AF290" s="7"/>
    </row>
    <row r="291" spans="3:32" ht="15" x14ac:dyDescent="0.25">
      <c r="C291" s="3"/>
      <c r="D291" s="3"/>
      <c r="E291" s="3"/>
      <c r="G291" s="3"/>
      <c r="H291" s="4"/>
      <c r="I291" s="4"/>
      <c r="K291" s="4"/>
      <c r="L291" s="4"/>
      <c r="M291" s="3"/>
      <c r="AF291" s="7"/>
    </row>
    <row r="292" spans="3:32" ht="15" x14ac:dyDescent="0.25">
      <c r="C292" s="3"/>
      <c r="D292" s="4"/>
      <c r="E292" s="4"/>
      <c r="G292" s="3"/>
      <c r="H292" s="3"/>
      <c r="I292" s="3"/>
      <c r="K292" s="4"/>
      <c r="L292" s="4"/>
      <c r="M292" s="3"/>
      <c r="AF292" s="7"/>
    </row>
    <row r="293" spans="3:32" ht="15" x14ac:dyDescent="0.25">
      <c r="C293" s="3"/>
      <c r="D293" s="4"/>
      <c r="E293" s="4"/>
      <c r="G293" s="3"/>
      <c r="H293" s="3"/>
      <c r="I293" s="3"/>
      <c r="K293" s="3"/>
      <c r="L293" s="3"/>
      <c r="M293" s="3"/>
      <c r="AF293" s="7"/>
    </row>
    <row r="294" spans="3:32" ht="15" x14ac:dyDescent="0.25">
      <c r="C294" s="3"/>
      <c r="D294" s="3"/>
      <c r="E294" s="3"/>
      <c r="G294" s="3"/>
      <c r="H294" s="4"/>
      <c r="I294" s="4"/>
      <c r="K294" s="3"/>
      <c r="L294" s="3"/>
      <c r="M294" s="3"/>
      <c r="AF294" s="7"/>
    </row>
    <row r="295" spans="3:32" ht="15" x14ac:dyDescent="0.25">
      <c r="C295" s="3"/>
      <c r="D295" s="3"/>
      <c r="E295" s="3"/>
      <c r="G295" s="3"/>
      <c r="H295" s="4"/>
      <c r="I295" s="4"/>
      <c r="K295" s="4"/>
      <c r="L295" s="4"/>
      <c r="M295" s="4"/>
      <c r="AF295" s="7"/>
    </row>
    <row r="296" spans="3:32" ht="15" x14ac:dyDescent="0.25">
      <c r="C296" s="3"/>
      <c r="D296" s="3"/>
      <c r="E296" s="3"/>
      <c r="G296" s="3"/>
      <c r="H296" s="4"/>
      <c r="I296" s="4"/>
      <c r="K296" s="4"/>
      <c r="L296" s="4"/>
      <c r="M296" s="4"/>
      <c r="AF296" s="7"/>
    </row>
    <row r="297" spans="3:32" ht="15" x14ac:dyDescent="0.25">
      <c r="C297" s="3"/>
      <c r="D297" s="3"/>
      <c r="E297" s="3"/>
      <c r="G297" s="3"/>
      <c r="H297" s="3"/>
      <c r="I297" s="3"/>
      <c r="K297" s="4"/>
      <c r="L297" s="4"/>
      <c r="M297" s="4"/>
      <c r="AF297" s="7"/>
    </row>
    <row r="298" spans="3:32" ht="15" x14ac:dyDescent="0.25">
      <c r="C298" s="3"/>
      <c r="D298" s="3"/>
      <c r="E298" s="3"/>
      <c r="G298" s="3"/>
      <c r="H298" s="4"/>
      <c r="I298" s="4"/>
      <c r="K298" s="4"/>
      <c r="L298" s="4"/>
      <c r="M298" s="3"/>
      <c r="AF298" s="7"/>
    </row>
    <row r="299" spans="3:32" ht="15" x14ac:dyDescent="0.25">
      <c r="C299" s="3"/>
      <c r="D299" s="3"/>
      <c r="E299" s="3"/>
      <c r="G299" s="4"/>
      <c r="H299" s="3"/>
      <c r="I299" s="3"/>
      <c r="K299" s="4"/>
      <c r="L299" s="4"/>
      <c r="M299" s="4"/>
      <c r="AF299" s="7"/>
    </row>
    <row r="300" spans="3:32" ht="15" x14ac:dyDescent="0.25">
      <c r="C300" s="3"/>
      <c r="D300" s="3"/>
      <c r="E300" s="3"/>
      <c r="G300" s="3"/>
      <c r="H300" s="3"/>
      <c r="I300" s="3"/>
      <c r="K300" s="4"/>
      <c r="L300" s="4"/>
      <c r="M300" s="3"/>
      <c r="AF300" s="7"/>
    </row>
    <row r="301" spans="3:32" ht="15" x14ac:dyDescent="0.25">
      <c r="C301" s="3"/>
      <c r="D301" s="3"/>
      <c r="E301" s="3"/>
      <c r="G301" s="3"/>
      <c r="H301" s="3"/>
      <c r="I301" s="3"/>
      <c r="K301" s="4"/>
      <c r="L301" s="4"/>
      <c r="M301" s="4"/>
      <c r="AF301" s="7"/>
    </row>
    <row r="302" spans="3:32" ht="15" x14ac:dyDescent="0.25">
      <c r="C302" s="4"/>
      <c r="D302" s="3"/>
      <c r="E302" s="3"/>
      <c r="G302" s="3"/>
      <c r="H302" s="4"/>
      <c r="I302" s="4"/>
      <c r="K302" s="4"/>
      <c r="L302" s="4"/>
      <c r="M302" s="3"/>
      <c r="AF302" s="7"/>
    </row>
    <row r="303" spans="3:32" ht="15" x14ac:dyDescent="0.25">
      <c r="C303" s="3"/>
      <c r="D303" s="3"/>
      <c r="E303" s="3"/>
      <c r="G303" s="4"/>
      <c r="H303" s="3"/>
      <c r="I303" s="3"/>
      <c r="K303" s="4"/>
      <c r="L303" s="4"/>
      <c r="M303" s="4"/>
      <c r="AF303" s="7"/>
    </row>
    <row r="304" spans="3:32" ht="15" x14ac:dyDescent="0.25">
      <c r="C304" s="3"/>
      <c r="D304" s="3"/>
      <c r="E304" s="3"/>
      <c r="G304" s="3"/>
      <c r="H304" s="3"/>
      <c r="I304" s="3"/>
      <c r="K304" s="4"/>
      <c r="L304" s="4"/>
      <c r="M304" s="3"/>
      <c r="AF304" s="7"/>
    </row>
    <row r="305" spans="3:32" ht="15" x14ac:dyDescent="0.25">
      <c r="C305" s="3"/>
      <c r="D305" s="3"/>
      <c r="E305" s="3"/>
      <c r="G305" s="3"/>
      <c r="H305" s="4"/>
      <c r="I305" s="4"/>
      <c r="K305" s="4"/>
      <c r="L305" s="4"/>
      <c r="M305" s="3"/>
      <c r="AF305" s="7"/>
    </row>
    <row r="306" spans="3:32" ht="15" x14ac:dyDescent="0.25">
      <c r="C306" s="3"/>
      <c r="D306" s="4"/>
      <c r="E306" s="4"/>
      <c r="G306" s="3"/>
      <c r="H306" s="3"/>
      <c r="I306" s="3"/>
      <c r="K306" s="4"/>
      <c r="L306" s="4"/>
      <c r="M306" s="3"/>
      <c r="AF306" s="7"/>
    </row>
    <row r="307" spans="3:32" ht="15" x14ac:dyDescent="0.25">
      <c r="C307" s="3"/>
      <c r="D307" s="3"/>
      <c r="E307" s="3"/>
      <c r="G307" s="3"/>
      <c r="H307" s="3"/>
      <c r="I307" s="3"/>
      <c r="K307" s="4"/>
      <c r="L307" s="4"/>
      <c r="M307" s="4"/>
      <c r="AF307" s="7"/>
    </row>
    <row r="308" spans="3:32" ht="15" x14ac:dyDescent="0.25">
      <c r="C308" s="4"/>
      <c r="D308" s="3"/>
      <c r="E308" s="3"/>
      <c r="G308" s="3"/>
      <c r="H308" s="4"/>
      <c r="I308" s="4"/>
      <c r="K308" s="4"/>
      <c r="L308" s="4"/>
      <c r="M308" s="3"/>
      <c r="AF308" s="7"/>
    </row>
    <row r="309" spans="3:32" ht="15" x14ac:dyDescent="0.25">
      <c r="C309" s="3"/>
      <c r="D309" s="3"/>
      <c r="E309" s="3"/>
      <c r="G309" s="3"/>
      <c r="H309" s="4"/>
      <c r="I309" s="4"/>
      <c r="K309" s="4"/>
      <c r="L309" s="4"/>
      <c r="M309" s="3"/>
      <c r="AF309" s="7"/>
    </row>
    <row r="310" spans="3:32" ht="15" x14ac:dyDescent="0.25">
      <c r="C310" s="3"/>
      <c r="D310" s="3"/>
      <c r="E310" s="3"/>
      <c r="G310" s="3"/>
      <c r="H310" s="3"/>
      <c r="I310" s="3"/>
      <c r="K310" s="4"/>
      <c r="L310" s="4"/>
      <c r="M310" s="4"/>
      <c r="AF310" s="7"/>
    </row>
    <row r="311" spans="3:32" ht="15" x14ac:dyDescent="0.25">
      <c r="C311" s="3"/>
      <c r="D311" s="3"/>
      <c r="E311" s="3"/>
      <c r="G311" s="3"/>
      <c r="H311" s="3"/>
      <c r="I311" s="3"/>
      <c r="K311" s="4"/>
      <c r="L311" s="4"/>
      <c r="M311" s="3"/>
      <c r="AF311" s="7"/>
    </row>
    <row r="312" spans="3:32" ht="15" x14ac:dyDescent="0.25">
      <c r="C312" s="3"/>
      <c r="D312" s="3"/>
      <c r="E312" s="3"/>
      <c r="G312" s="4"/>
      <c r="H312" s="4"/>
      <c r="I312" s="4"/>
      <c r="K312" s="4"/>
      <c r="L312" s="4"/>
      <c r="M312" s="3"/>
      <c r="AF312" s="7"/>
    </row>
    <row r="313" spans="3:32" ht="15" x14ac:dyDescent="0.25">
      <c r="C313" s="3"/>
      <c r="D313" s="3"/>
      <c r="E313" s="3"/>
      <c r="G313" s="3"/>
      <c r="H313" s="3"/>
      <c r="I313" s="3"/>
      <c r="K313" s="3"/>
      <c r="L313" s="3"/>
      <c r="M313" s="3"/>
      <c r="AF313" s="7"/>
    </row>
    <row r="314" spans="3:32" ht="15" x14ac:dyDescent="0.25">
      <c r="C314" s="4"/>
      <c r="D314" s="3"/>
      <c r="E314" s="3"/>
      <c r="G314" s="3"/>
      <c r="H314" s="4"/>
      <c r="I314" s="4"/>
      <c r="K314" s="3"/>
      <c r="L314" s="3"/>
      <c r="M314" s="3"/>
      <c r="AF314" s="7"/>
    </row>
    <row r="315" spans="3:32" ht="15" x14ac:dyDescent="0.25">
      <c r="C315" s="3"/>
      <c r="D315" s="4"/>
      <c r="E315" s="4"/>
      <c r="G315" s="4"/>
      <c r="H315" s="3"/>
      <c r="I315" s="3"/>
      <c r="K315" s="3"/>
      <c r="L315" s="3"/>
      <c r="M315" s="3"/>
      <c r="AF315" s="7"/>
    </row>
    <row r="316" spans="3:32" ht="15" x14ac:dyDescent="0.25">
      <c r="C316" s="3"/>
      <c r="D316" s="3"/>
      <c r="E316" s="3"/>
      <c r="G316" s="3"/>
      <c r="H316" s="4"/>
      <c r="I316" s="4"/>
      <c r="K316" s="4"/>
      <c r="L316" s="4"/>
      <c r="M316" s="3"/>
      <c r="AF316" s="7"/>
    </row>
    <row r="317" spans="3:32" ht="15" x14ac:dyDescent="0.25">
      <c r="C317" s="3"/>
      <c r="D317" s="3"/>
      <c r="E317" s="3"/>
      <c r="G317" s="3"/>
      <c r="H317" s="4"/>
      <c r="I317" s="4"/>
      <c r="K317" s="4"/>
      <c r="L317" s="4"/>
      <c r="M317" s="3"/>
      <c r="AF317" s="7"/>
    </row>
    <row r="318" spans="3:32" ht="15" x14ac:dyDescent="0.25">
      <c r="C318" s="3"/>
      <c r="D318" s="4"/>
      <c r="E318" s="4"/>
      <c r="G318" s="3"/>
      <c r="H318" s="4"/>
      <c r="I318" s="4"/>
      <c r="K318" s="3"/>
      <c r="L318" s="3"/>
      <c r="M318" s="4"/>
      <c r="AF318" s="7"/>
    </row>
    <row r="319" spans="3:32" ht="15" x14ac:dyDescent="0.25">
      <c r="C319" s="4"/>
      <c r="D319" s="3"/>
      <c r="E319" s="3"/>
      <c r="G319" s="3"/>
      <c r="H319" s="4"/>
      <c r="I319" s="4"/>
      <c r="K319" s="3"/>
      <c r="L319" s="3"/>
      <c r="M319" s="4"/>
      <c r="AF319" s="7"/>
    </row>
    <row r="320" spans="3:32" ht="15" x14ac:dyDescent="0.25">
      <c r="C320" s="3"/>
      <c r="D320" s="3"/>
      <c r="E320" s="3"/>
      <c r="G320" s="3"/>
      <c r="H320" s="3"/>
      <c r="I320" s="3"/>
      <c r="K320" s="4"/>
      <c r="L320" s="4"/>
      <c r="M320" s="3"/>
      <c r="AF320" s="7"/>
    </row>
    <row r="321" spans="3:32" ht="15" x14ac:dyDescent="0.25">
      <c r="C321" s="3"/>
      <c r="D321" s="3"/>
      <c r="E321" s="3"/>
      <c r="G321" s="4"/>
      <c r="H321" s="3"/>
      <c r="I321" s="3"/>
      <c r="K321" s="3"/>
      <c r="L321" s="3"/>
      <c r="M321" s="4"/>
      <c r="AF321" s="7"/>
    </row>
    <row r="322" spans="3:32" ht="15" x14ac:dyDescent="0.25">
      <c r="C322" s="3"/>
      <c r="D322" s="4"/>
      <c r="E322" s="4"/>
      <c r="G322" s="4"/>
      <c r="H322" s="3"/>
      <c r="I322" s="3"/>
      <c r="K322" s="3"/>
      <c r="L322" s="3"/>
      <c r="M322" s="3"/>
      <c r="AF322" s="7"/>
    </row>
    <row r="323" spans="3:32" ht="15" x14ac:dyDescent="0.25">
      <c r="C323" s="4"/>
      <c r="D323" s="3"/>
      <c r="E323" s="3"/>
      <c r="G323" s="4"/>
      <c r="H323" s="3"/>
      <c r="I323" s="3"/>
      <c r="K323" s="4"/>
      <c r="L323" s="4"/>
      <c r="M323" s="4"/>
      <c r="AF323" s="7"/>
    </row>
    <row r="324" spans="3:32" ht="15" x14ac:dyDescent="0.25">
      <c r="C324" s="3"/>
      <c r="D324" s="3"/>
      <c r="E324" s="3"/>
      <c r="G324" s="3"/>
      <c r="H324" s="3"/>
      <c r="I324" s="3"/>
      <c r="K324" s="4"/>
      <c r="L324" s="4"/>
      <c r="M324" s="4"/>
      <c r="AF324" s="7"/>
    </row>
    <row r="325" spans="3:32" ht="15" x14ac:dyDescent="0.25">
      <c r="C325" s="3"/>
      <c r="D325" s="3"/>
      <c r="E325" s="3"/>
      <c r="G325" s="3"/>
      <c r="H325" s="3"/>
      <c r="I325" s="3"/>
      <c r="K325" s="3"/>
      <c r="L325" s="3"/>
      <c r="M325" s="4"/>
      <c r="AF325" s="7"/>
    </row>
    <row r="326" spans="3:32" ht="15" x14ac:dyDescent="0.25">
      <c r="C326" s="3"/>
      <c r="D326" s="3"/>
      <c r="E326" s="3"/>
      <c r="G326" s="4"/>
      <c r="H326" s="4"/>
      <c r="I326" s="4"/>
      <c r="K326" s="3"/>
      <c r="L326" s="3"/>
      <c r="M326" s="3"/>
      <c r="AF326" s="7"/>
    </row>
    <row r="327" spans="3:32" ht="15" x14ac:dyDescent="0.25">
      <c r="C327" s="4"/>
      <c r="D327" s="3"/>
      <c r="E327" s="3"/>
      <c r="G327" s="3"/>
      <c r="H327" s="3"/>
      <c r="I327" s="3"/>
      <c r="K327" s="3"/>
      <c r="L327" s="3"/>
      <c r="M327" s="4"/>
      <c r="AF327" s="7"/>
    </row>
    <row r="328" spans="3:32" ht="15" x14ac:dyDescent="0.25">
      <c r="C328" s="3"/>
      <c r="D328" s="4"/>
      <c r="E328" s="4"/>
      <c r="G328" s="4"/>
      <c r="H328" s="4"/>
      <c r="I328" s="4"/>
      <c r="K328" s="4"/>
      <c r="L328" s="4"/>
      <c r="M328" s="4"/>
      <c r="AF328" s="7"/>
    </row>
    <row r="329" spans="3:32" ht="15" x14ac:dyDescent="0.25">
      <c r="C329" s="3"/>
      <c r="D329" s="3"/>
      <c r="E329" s="3"/>
      <c r="G329" s="3"/>
      <c r="H329" s="3"/>
      <c r="I329" s="3"/>
      <c r="K329" s="3"/>
      <c r="L329" s="3"/>
      <c r="M329" s="3"/>
      <c r="AF329" s="7"/>
    </row>
    <row r="330" spans="3:32" ht="15" x14ac:dyDescent="0.25">
      <c r="C330" s="3"/>
      <c r="D330" s="3"/>
      <c r="E330" s="3"/>
      <c r="G330" s="3"/>
      <c r="H330" s="3"/>
      <c r="I330" s="3"/>
      <c r="K330" s="4"/>
      <c r="L330" s="4"/>
      <c r="M330" s="3"/>
      <c r="AF330" s="7"/>
    </row>
    <row r="331" spans="3:32" ht="15" x14ac:dyDescent="0.25">
      <c r="C331" s="3"/>
      <c r="D331" s="3"/>
      <c r="E331" s="3"/>
      <c r="G331" s="4"/>
      <c r="H331" s="4"/>
      <c r="I331" s="4"/>
      <c r="K331" s="3"/>
      <c r="L331" s="3"/>
      <c r="M331" s="4"/>
      <c r="AF331" s="7"/>
    </row>
    <row r="332" spans="3:32" ht="15" x14ac:dyDescent="0.25">
      <c r="C332" s="4"/>
      <c r="D332" s="3"/>
      <c r="E332" s="3"/>
      <c r="G332" s="3"/>
      <c r="H332" s="4"/>
      <c r="I332" s="4"/>
      <c r="K332" s="3"/>
      <c r="L332" s="3"/>
      <c r="M332" s="4"/>
      <c r="AF332" s="7"/>
    </row>
    <row r="333" spans="3:32" ht="15" x14ac:dyDescent="0.25">
      <c r="C333" s="4"/>
      <c r="D333" s="3"/>
      <c r="E333" s="3"/>
      <c r="G333" s="4"/>
      <c r="H333" s="4"/>
      <c r="I333" s="4"/>
      <c r="K333" s="4"/>
      <c r="L333" s="4"/>
      <c r="M333" s="4"/>
      <c r="AF333" s="7"/>
    </row>
    <row r="334" spans="3:32" ht="15" x14ac:dyDescent="0.25">
      <c r="C334" s="3"/>
      <c r="D334" s="3"/>
      <c r="E334" s="3"/>
      <c r="G334" s="3"/>
      <c r="H334" s="4"/>
      <c r="I334" s="4"/>
      <c r="K334" s="4"/>
      <c r="L334" s="4"/>
      <c r="M334" s="4"/>
      <c r="AF334" s="7"/>
    </row>
    <row r="335" spans="3:32" ht="15" x14ac:dyDescent="0.25">
      <c r="C335" s="4"/>
      <c r="D335" s="3"/>
      <c r="E335" s="3"/>
      <c r="G335" s="3"/>
      <c r="H335" s="3"/>
      <c r="I335" s="3"/>
      <c r="K335" s="3"/>
      <c r="L335" s="3"/>
      <c r="M335" s="3"/>
      <c r="AF335" s="7"/>
    </row>
    <row r="336" spans="3:32" ht="15" x14ac:dyDescent="0.25">
      <c r="C336" s="3"/>
      <c r="D336" s="3"/>
      <c r="E336" s="3"/>
      <c r="G336" s="4"/>
      <c r="H336" s="3"/>
      <c r="I336" s="3"/>
      <c r="K336" s="3"/>
      <c r="L336" s="3"/>
      <c r="M336" s="3"/>
      <c r="AF336" s="7"/>
    </row>
    <row r="337" spans="3:32" ht="15" x14ac:dyDescent="0.25">
      <c r="C337" s="3"/>
      <c r="D337" s="3"/>
      <c r="E337" s="3"/>
      <c r="G337" s="3"/>
      <c r="H337" s="3"/>
      <c r="I337" s="3"/>
      <c r="K337" s="4"/>
      <c r="L337" s="4"/>
      <c r="M337" s="3"/>
      <c r="AF337" s="7"/>
    </row>
    <row r="338" spans="3:32" ht="15" x14ac:dyDescent="0.25">
      <c r="C338" s="3"/>
      <c r="D338" s="4"/>
      <c r="E338" s="4"/>
      <c r="G338" s="4"/>
      <c r="H338" s="3"/>
      <c r="I338" s="3"/>
      <c r="K338" s="3"/>
      <c r="L338" s="3"/>
      <c r="M338" s="3"/>
      <c r="AF338" s="7"/>
    </row>
    <row r="339" spans="3:32" ht="15" x14ac:dyDescent="0.25">
      <c r="C339" s="3"/>
      <c r="D339" s="4"/>
      <c r="E339" s="4"/>
      <c r="G339" s="3"/>
      <c r="H339" s="3"/>
      <c r="I339" s="3"/>
      <c r="K339" s="3"/>
      <c r="L339" s="3"/>
      <c r="M339" s="3"/>
      <c r="AF339" s="7"/>
    </row>
    <row r="340" spans="3:32" ht="15" x14ac:dyDescent="0.25">
      <c r="C340" s="3"/>
      <c r="D340" s="3"/>
      <c r="E340" s="3"/>
      <c r="G340" s="4"/>
      <c r="H340" s="4"/>
      <c r="I340" s="4"/>
      <c r="K340" s="3"/>
      <c r="L340" s="3"/>
      <c r="M340" s="3"/>
      <c r="AF340" s="7"/>
    </row>
    <row r="341" spans="3:32" ht="15" x14ac:dyDescent="0.25">
      <c r="C341" s="4"/>
      <c r="D341" s="4"/>
      <c r="E341" s="4"/>
      <c r="G341" s="3"/>
      <c r="H341" s="3"/>
      <c r="I341" s="3"/>
      <c r="K341" s="3"/>
      <c r="L341" s="3"/>
      <c r="M341" s="3"/>
      <c r="AF341" s="7"/>
    </row>
    <row r="342" spans="3:32" ht="15" x14ac:dyDescent="0.25">
      <c r="C342" s="3"/>
      <c r="D342" s="3"/>
      <c r="E342" s="3"/>
      <c r="G342" s="3"/>
      <c r="H342" s="4"/>
      <c r="I342" s="4"/>
      <c r="K342" s="4"/>
      <c r="L342" s="4"/>
      <c r="M342" s="4"/>
      <c r="AF342" s="7"/>
    </row>
    <row r="343" spans="3:32" ht="15" x14ac:dyDescent="0.25">
      <c r="C343" s="3"/>
      <c r="D343" s="3"/>
      <c r="E343" s="3"/>
      <c r="G343" s="3"/>
      <c r="H343" s="3"/>
      <c r="I343" s="3"/>
      <c r="K343" s="4"/>
      <c r="L343" s="4"/>
      <c r="M343" s="3"/>
      <c r="AF343" s="7"/>
    </row>
    <row r="344" spans="3:32" ht="15" x14ac:dyDescent="0.25">
      <c r="C344" s="3"/>
      <c r="D344" s="4"/>
      <c r="E344" s="4"/>
      <c r="G344" s="3"/>
      <c r="H344" s="3"/>
      <c r="I344" s="3"/>
      <c r="K344" s="4"/>
      <c r="L344" s="4"/>
      <c r="M344" s="3"/>
      <c r="AF344" s="7"/>
    </row>
    <row r="345" spans="3:32" ht="15" x14ac:dyDescent="0.25">
      <c r="C345" s="3"/>
      <c r="D345" s="4"/>
      <c r="E345" s="4"/>
      <c r="G345" s="3"/>
      <c r="H345" s="3"/>
      <c r="I345" s="3"/>
      <c r="K345" s="3"/>
      <c r="L345" s="3"/>
      <c r="M345" s="3"/>
      <c r="AF345" s="7"/>
    </row>
    <row r="346" spans="3:32" ht="15" x14ac:dyDescent="0.25">
      <c r="C346" s="3"/>
      <c r="D346" s="3"/>
      <c r="E346" s="3"/>
      <c r="G346" s="3"/>
      <c r="H346" s="3"/>
      <c r="I346" s="3"/>
      <c r="K346" s="3"/>
      <c r="L346" s="3"/>
      <c r="M346" s="4"/>
      <c r="AF346" s="7"/>
    </row>
    <row r="347" spans="3:32" ht="15" x14ac:dyDescent="0.25">
      <c r="C347" s="4"/>
      <c r="D347" s="4"/>
      <c r="E347" s="4"/>
      <c r="G347" s="3"/>
      <c r="H347" s="3"/>
      <c r="I347" s="3"/>
      <c r="K347" s="3"/>
      <c r="L347" s="3"/>
      <c r="M347" s="3"/>
      <c r="AF347" s="7"/>
    </row>
    <row r="348" spans="3:32" ht="15" x14ac:dyDescent="0.25">
      <c r="C348" s="3"/>
      <c r="D348" s="3"/>
      <c r="E348" s="3"/>
      <c r="G348" s="4"/>
      <c r="H348" s="3"/>
      <c r="I348" s="3"/>
      <c r="K348" s="3"/>
      <c r="L348" s="3"/>
      <c r="M348" s="3"/>
      <c r="AF348" s="7"/>
    </row>
    <row r="349" spans="3:32" ht="15" x14ac:dyDescent="0.25">
      <c r="C349" s="3"/>
      <c r="D349" s="3"/>
      <c r="E349" s="3"/>
      <c r="G349" s="3"/>
      <c r="H349" s="3"/>
      <c r="I349" s="3"/>
      <c r="K349" s="3"/>
      <c r="L349" s="3"/>
      <c r="M349" s="3"/>
      <c r="AF349" s="7"/>
    </row>
    <row r="350" spans="3:32" ht="15" x14ac:dyDescent="0.25">
      <c r="C350" s="3"/>
      <c r="D350" s="3"/>
      <c r="E350" s="3"/>
      <c r="G350" s="3"/>
      <c r="H350" s="4"/>
      <c r="I350" s="4"/>
      <c r="K350" s="4"/>
      <c r="L350" s="4"/>
      <c r="M350" s="3"/>
      <c r="AF350" s="7"/>
    </row>
    <row r="351" spans="3:32" ht="15" x14ac:dyDescent="0.25">
      <c r="C351" s="3"/>
      <c r="D351" s="3"/>
      <c r="E351" s="3"/>
      <c r="G351" s="3"/>
      <c r="H351" s="3"/>
      <c r="I351" s="3"/>
      <c r="K351" s="4"/>
      <c r="L351" s="4"/>
      <c r="M351" s="3"/>
      <c r="AF351" s="7"/>
    </row>
    <row r="352" spans="3:32" ht="15" x14ac:dyDescent="0.25">
      <c r="C352" s="4"/>
      <c r="D352" s="3"/>
      <c r="E352" s="3"/>
      <c r="G352" s="3"/>
      <c r="H352" s="4"/>
      <c r="I352" s="4"/>
      <c r="K352" s="3"/>
      <c r="L352" s="3"/>
      <c r="M352" s="3"/>
      <c r="AF352" s="7"/>
    </row>
    <row r="353" spans="3:32" ht="15" x14ac:dyDescent="0.25">
      <c r="C353" s="3"/>
      <c r="D353" s="3"/>
      <c r="E353" s="3"/>
      <c r="G353" s="4"/>
      <c r="H353" s="3"/>
      <c r="I353" s="3"/>
      <c r="K353" s="3"/>
      <c r="L353" s="3"/>
      <c r="M353" s="4"/>
      <c r="AF353" s="7"/>
    </row>
    <row r="354" spans="3:32" ht="15" x14ac:dyDescent="0.25">
      <c r="C354" s="3"/>
      <c r="D354" s="3"/>
      <c r="E354" s="3"/>
      <c r="G354" s="4"/>
      <c r="H354" s="3"/>
      <c r="I354" s="3"/>
      <c r="K354" s="3"/>
      <c r="L354" s="3"/>
      <c r="M354" s="3"/>
      <c r="AF354" s="7"/>
    </row>
    <row r="355" spans="3:32" ht="15" x14ac:dyDescent="0.25">
      <c r="C355" s="3"/>
      <c r="D355" s="4"/>
      <c r="E355" s="4"/>
      <c r="G355" s="3"/>
      <c r="H355" s="3"/>
      <c r="I355" s="3"/>
      <c r="K355" s="4"/>
      <c r="L355" s="4"/>
      <c r="M355" s="3"/>
      <c r="AF355" s="7"/>
    </row>
    <row r="356" spans="3:32" ht="15" x14ac:dyDescent="0.25">
      <c r="C356" s="3"/>
      <c r="D356" s="3"/>
      <c r="E356" s="3"/>
      <c r="G356" s="3"/>
      <c r="H356" s="4"/>
      <c r="I356" s="4"/>
      <c r="K356" s="4"/>
      <c r="L356" s="4"/>
      <c r="M356" s="3"/>
      <c r="AF356" s="7"/>
    </row>
    <row r="357" spans="3:32" ht="15" x14ac:dyDescent="0.25">
      <c r="C357" s="3"/>
      <c r="D357" s="3"/>
      <c r="E357" s="3"/>
      <c r="G357" s="3"/>
      <c r="H357" s="3"/>
      <c r="I357" s="3"/>
      <c r="K357" s="4"/>
      <c r="L357" s="4"/>
      <c r="M357" s="4"/>
      <c r="AF357" s="7"/>
    </row>
    <row r="358" spans="3:32" ht="15" x14ac:dyDescent="0.25">
      <c r="C358" s="3"/>
      <c r="D358" s="3"/>
      <c r="E358" s="3"/>
      <c r="G358" s="3"/>
      <c r="H358" s="3"/>
      <c r="I358" s="3"/>
      <c r="K358" s="4"/>
      <c r="L358" s="4"/>
      <c r="M358" s="4"/>
      <c r="AF358" s="7"/>
    </row>
    <row r="359" spans="3:32" ht="15" x14ac:dyDescent="0.25">
      <c r="C359" s="4"/>
      <c r="D359" s="3"/>
      <c r="E359" s="3"/>
      <c r="G359" s="3"/>
      <c r="H359" s="4"/>
      <c r="I359" s="4"/>
      <c r="K359" s="3"/>
      <c r="L359" s="3"/>
      <c r="M359" s="3"/>
      <c r="AF359" s="7"/>
    </row>
    <row r="360" spans="3:32" ht="15" x14ac:dyDescent="0.25">
      <c r="C360" s="3"/>
      <c r="D360" s="3"/>
      <c r="E360" s="3"/>
      <c r="G360" s="3"/>
      <c r="H360" s="3"/>
      <c r="I360" s="3"/>
      <c r="K360" s="4"/>
      <c r="L360" s="4"/>
      <c r="M360" s="4"/>
      <c r="AF360" s="7"/>
    </row>
    <row r="361" spans="3:32" ht="15" x14ac:dyDescent="0.25">
      <c r="C361" s="3"/>
      <c r="D361" s="3"/>
      <c r="E361" s="3"/>
      <c r="G361" s="3"/>
      <c r="H361" s="4"/>
      <c r="I361" s="4"/>
      <c r="K361" s="3"/>
      <c r="L361" s="3"/>
      <c r="M361" s="4"/>
      <c r="AF361" s="7"/>
    </row>
    <row r="362" spans="3:32" ht="15" x14ac:dyDescent="0.25">
      <c r="C362" s="3"/>
      <c r="D362" s="3"/>
      <c r="E362" s="3"/>
      <c r="G362" s="4"/>
      <c r="H362" s="3"/>
      <c r="I362" s="3"/>
      <c r="K362" s="3"/>
      <c r="L362" s="3"/>
      <c r="M362" s="3"/>
      <c r="AF362" s="7"/>
    </row>
    <row r="363" spans="3:32" ht="15" x14ac:dyDescent="0.25">
      <c r="C363" s="4"/>
      <c r="D363" s="3"/>
      <c r="E363" s="3"/>
      <c r="G363" s="3"/>
      <c r="H363" s="4"/>
      <c r="I363" s="4"/>
      <c r="K363" s="3"/>
      <c r="L363" s="3"/>
      <c r="M363" s="4"/>
      <c r="AF363" s="7"/>
    </row>
    <row r="364" spans="3:32" ht="15" x14ac:dyDescent="0.25">
      <c r="C364" s="4"/>
      <c r="D364" s="4"/>
      <c r="E364" s="4"/>
      <c r="G364" s="3"/>
      <c r="H364" s="3"/>
      <c r="I364" s="3"/>
      <c r="K364" s="3"/>
      <c r="L364" s="3"/>
      <c r="M364" s="3"/>
      <c r="AF364" s="7"/>
    </row>
    <row r="365" spans="3:32" ht="15" x14ac:dyDescent="0.25">
      <c r="C365" s="4"/>
      <c r="D365" s="3"/>
      <c r="E365" s="3"/>
      <c r="G365" s="3"/>
      <c r="H365" s="3"/>
      <c r="I365" s="3"/>
      <c r="K365" s="3"/>
      <c r="L365" s="3"/>
      <c r="M365" s="4"/>
      <c r="AF365" s="7"/>
    </row>
    <row r="366" spans="3:32" ht="15" x14ac:dyDescent="0.25">
      <c r="C366" s="3"/>
      <c r="D366" s="3"/>
      <c r="E366" s="3"/>
      <c r="G366" s="4"/>
      <c r="H366" s="4"/>
      <c r="I366" s="4"/>
      <c r="K366" s="4"/>
      <c r="L366" s="4"/>
      <c r="M366" s="4"/>
      <c r="AF366" s="7"/>
    </row>
    <row r="367" spans="3:32" ht="15" x14ac:dyDescent="0.25">
      <c r="C367" s="3"/>
      <c r="D367" s="3"/>
      <c r="E367" s="3"/>
      <c r="G367" s="4"/>
      <c r="H367" s="3"/>
      <c r="I367" s="3"/>
      <c r="K367" s="4"/>
      <c r="L367" s="4"/>
      <c r="M367" s="4"/>
      <c r="AF367" s="7"/>
    </row>
    <row r="368" spans="3:32" ht="15" x14ac:dyDescent="0.25">
      <c r="C368" s="3"/>
      <c r="D368" s="4"/>
      <c r="E368" s="4"/>
      <c r="G368" s="4"/>
      <c r="H368" s="3"/>
      <c r="I368" s="3"/>
      <c r="K368" s="3"/>
      <c r="L368" s="3"/>
      <c r="M368" s="3"/>
      <c r="AF368" s="7"/>
    </row>
    <row r="369" spans="3:32" ht="15" x14ac:dyDescent="0.25">
      <c r="C369" s="3"/>
      <c r="D369" s="3"/>
      <c r="E369" s="3"/>
      <c r="G369" s="4"/>
      <c r="H369" s="3"/>
      <c r="I369" s="3"/>
      <c r="K369" s="3"/>
      <c r="L369" s="3"/>
      <c r="M369" s="4"/>
      <c r="AF369" s="7"/>
    </row>
    <row r="370" spans="3:32" ht="15" x14ac:dyDescent="0.25">
      <c r="C370" s="4"/>
      <c r="D370" s="3"/>
      <c r="E370" s="3"/>
      <c r="G370" s="3"/>
      <c r="H370" s="3"/>
      <c r="I370" s="3"/>
      <c r="K370" s="3"/>
      <c r="L370" s="3"/>
      <c r="M370" s="3"/>
      <c r="AF370" s="7"/>
    </row>
    <row r="371" spans="3:32" ht="15" x14ac:dyDescent="0.25">
      <c r="C371" s="3"/>
      <c r="D371" s="4"/>
      <c r="E371" s="4"/>
      <c r="G371" s="3"/>
      <c r="H371" s="3"/>
      <c r="I371" s="3"/>
      <c r="K371" s="4"/>
      <c r="L371" s="4"/>
      <c r="M371" s="3"/>
      <c r="AF371" s="7"/>
    </row>
    <row r="372" spans="3:32" ht="15" x14ac:dyDescent="0.25">
      <c r="C372" s="3"/>
      <c r="D372" s="4"/>
      <c r="E372" s="4"/>
      <c r="G372" s="3"/>
      <c r="H372" s="3"/>
      <c r="I372" s="3"/>
      <c r="K372" s="4"/>
      <c r="L372" s="4"/>
      <c r="M372" s="3"/>
      <c r="AF372" s="7"/>
    </row>
    <row r="373" spans="3:32" ht="15" x14ac:dyDescent="0.25">
      <c r="C373" s="3"/>
      <c r="D373" s="3"/>
      <c r="E373" s="3"/>
      <c r="G373" s="3"/>
      <c r="H373" s="4"/>
      <c r="I373" s="4"/>
      <c r="K373" s="3"/>
      <c r="L373" s="3"/>
      <c r="M373" s="3"/>
      <c r="AF373" s="7"/>
    </row>
    <row r="374" spans="3:32" ht="15" x14ac:dyDescent="0.25">
      <c r="C374" s="3"/>
      <c r="D374" s="3"/>
      <c r="E374" s="3"/>
      <c r="G374" s="4"/>
      <c r="H374" s="4"/>
      <c r="I374" s="4"/>
      <c r="K374" s="3"/>
      <c r="L374" s="3"/>
      <c r="M374" s="3"/>
      <c r="AF374" s="7"/>
    </row>
    <row r="375" spans="3:32" ht="15" x14ac:dyDescent="0.25">
      <c r="C375" s="3"/>
      <c r="D375" s="3"/>
      <c r="E375" s="3"/>
      <c r="G375" s="3"/>
      <c r="H375" s="3"/>
      <c r="I375" s="3"/>
      <c r="K375" s="4"/>
      <c r="L375" s="4"/>
      <c r="M375" s="3"/>
      <c r="AF375" s="7"/>
    </row>
    <row r="376" spans="3:32" ht="15" x14ac:dyDescent="0.25">
      <c r="C376" s="3"/>
      <c r="D376" s="4"/>
      <c r="E376" s="4"/>
      <c r="G376" s="4"/>
      <c r="H376" s="3"/>
      <c r="I376" s="3"/>
      <c r="K376" s="4"/>
      <c r="L376" s="4"/>
      <c r="M376" s="3"/>
      <c r="AF376" s="7"/>
    </row>
    <row r="377" spans="3:32" ht="15" x14ac:dyDescent="0.25">
      <c r="C377" s="3"/>
      <c r="D377" s="3"/>
      <c r="E377" s="3"/>
      <c r="G377" s="3"/>
      <c r="H377" s="3"/>
      <c r="I377" s="3"/>
      <c r="K377" s="4"/>
      <c r="L377" s="4"/>
      <c r="M377" s="4"/>
      <c r="AF377" s="7"/>
    </row>
    <row r="378" spans="3:32" ht="15" x14ac:dyDescent="0.25">
      <c r="C378" s="3"/>
      <c r="D378" s="3"/>
      <c r="E378" s="3"/>
      <c r="G378" s="4"/>
      <c r="H378" s="3"/>
      <c r="I378" s="3"/>
      <c r="K378" s="3"/>
      <c r="L378" s="3"/>
      <c r="M378" s="3"/>
      <c r="AF378" s="7"/>
    </row>
    <row r="379" spans="3:32" ht="15" x14ac:dyDescent="0.25">
      <c r="C379" s="4"/>
      <c r="D379" s="3"/>
      <c r="E379" s="3"/>
      <c r="G379" s="3"/>
      <c r="H379" s="4"/>
      <c r="I379" s="4"/>
      <c r="K379" s="3"/>
      <c r="L379" s="3"/>
      <c r="M379" s="4"/>
      <c r="AF379" s="7"/>
    </row>
    <row r="380" spans="3:32" ht="15" x14ac:dyDescent="0.25">
      <c r="C380" s="3"/>
      <c r="D380" s="3"/>
      <c r="E380" s="3"/>
      <c r="G380" s="4"/>
      <c r="H380" s="4"/>
      <c r="I380" s="4"/>
      <c r="K380" s="3"/>
      <c r="L380" s="3"/>
      <c r="M380" s="3"/>
      <c r="AF380" s="7"/>
    </row>
    <row r="381" spans="3:32" ht="15" x14ac:dyDescent="0.25">
      <c r="C381" s="4"/>
      <c r="D381" s="4"/>
      <c r="E381" s="4"/>
      <c r="G381" s="3"/>
      <c r="H381" s="3"/>
      <c r="I381" s="3"/>
      <c r="K381" s="3"/>
      <c r="L381" s="3"/>
      <c r="M381" s="3"/>
      <c r="AF381" s="7"/>
    </row>
    <row r="382" spans="3:32" ht="15" x14ac:dyDescent="0.25">
      <c r="C382" s="3"/>
      <c r="D382" s="4"/>
      <c r="E382" s="4"/>
      <c r="G382" s="3"/>
      <c r="H382" s="3"/>
      <c r="I382" s="3"/>
      <c r="K382" s="3"/>
      <c r="L382" s="3"/>
      <c r="M382" s="3"/>
      <c r="AF382" s="7"/>
    </row>
    <row r="383" spans="3:32" ht="15" x14ac:dyDescent="0.25">
      <c r="C383" s="3"/>
      <c r="D383" s="3"/>
      <c r="E383" s="3"/>
      <c r="G383" s="3"/>
      <c r="H383" s="3"/>
      <c r="I383" s="3"/>
      <c r="K383" s="3"/>
      <c r="L383" s="3"/>
      <c r="M383" s="3"/>
      <c r="AF383" s="7"/>
    </row>
    <row r="384" spans="3:32" ht="15" x14ac:dyDescent="0.25">
      <c r="C384" s="3"/>
      <c r="D384" s="4"/>
      <c r="E384" s="4"/>
      <c r="G384" s="3"/>
      <c r="H384" s="3"/>
      <c r="I384" s="3"/>
      <c r="K384" s="3"/>
      <c r="L384" s="3"/>
      <c r="M384" s="3"/>
      <c r="AF384" s="7"/>
    </row>
    <row r="385" spans="3:32" ht="15" x14ac:dyDescent="0.25">
      <c r="C385" s="3"/>
      <c r="D385" s="3"/>
      <c r="E385" s="3"/>
      <c r="G385" s="3"/>
      <c r="H385" s="3"/>
      <c r="I385" s="3"/>
      <c r="K385" s="4"/>
      <c r="L385" s="4"/>
      <c r="M385" s="4"/>
      <c r="AF385" s="7"/>
    </row>
    <row r="386" spans="3:32" ht="15" x14ac:dyDescent="0.25">
      <c r="C386" s="3"/>
      <c r="D386" s="4"/>
      <c r="E386" s="4"/>
      <c r="G386" s="3"/>
      <c r="H386" s="3"/>
      <c r="I386" s="3"/>
      <c r="K386" s="3"/>
      <c r="L386" s="3"/>
      <c r="M386" s="3"/>
      <c r="AF386" s="7"/>
    </row>
    <row r="387" spans="3:32" ht="15" x14ac:dyDescent="0.25">
      <c r="C387" s="3"/>
      <c r="D387" s="3"/>
      <c r="E387" s="3"/>
      <c r="G387" s="3"/>
      <c r="H387" s="3"/>
      <c r="I387" s="3"/>
      <c r="K387" s="3"/>
      <c r="L387" s="3"/>
      <c r="M387" s="4"/>
      <c r="AF387" s="7"/>
    </row>
    <row r="388" spans="3:32" ht="15" x14ac:dyDescent="0.25">
      <c r="C388" s="3"/>
      <c r="D388" s="3"/>
      <c r="E388" s="3"/>
      <c r="G388" s="4"/>
      <c r="H388" s="4"/>
      <c r="I388" s="4"/>
      <c r="K388" s="3"/>
      <c r="L388" s="3"/>
      <c r="M388" s="3"/>
      <c r="AF388" s="7"/>
    </row>
    <row r="389" spans="3:32" ht="15" x14ac:dyDescent="0.25">
      <c r="C389" s="3"/>
      <c r="D389" s="3"/>
      <c r="E389" s="3"/>
      <c r="G389" s="3"/>
      <c r="H389" s="3"/>
      <c r="I389" s="3"/>
      <c r="K389" s="4"/>
      <c r="L389" s="4"/>
      <c r="M389" s="4"/>
      <c r="AF389" s="7"/>
    </row>
    <row r="390" spans="3:32" ht="15" x14ac:dyDescent="0.25">
      <c r="C390" s="3"/>
      <c r="D390" s="4"/>
      <c r="E390" s="4"/>
      <c r="G390" s="4"/>
      <c r="H390" s="3"/>
      <c r="I390" s="3"/>
      <c r="K390" s="3"/>
      <c r="L390" s="3"/>
      <c r="M390" s="3"/>
      <c r="AF390" s="7"/>
    </row>
    <row r="391" spans="3:32" ht="15" x14ac:dyDescent="0.25">
      <c r="C391" s="3"/>
      <c r="D391" s="4"/>
      <c r="E391" s="4"/>
      <c r="G391" s="3"/>
      <c r="H391" s="3"/>
      <c r="I391" s="3"/>
      <c r="K391" s="4"/>
      <c r="L391" s="4"/>
      <c r="M391" s="3"/>
      <c r="AF391" s="7"/>
    </row>
    <row r="392" spans="3:32" ht="15" x14ac:dyDescent="0.25">
      <c r="C392" s="4"/>
      <c r="D392" s="3"/>
      <c r="E392" s="3"/>
      <c r="G392" s="3"/>
      <c r="H392" s="3"/>
      <c r="I392" s="3"/>
      <c r="K392" s="3"/>
      <c r="L392" s="3"/>
      <c r="M392" s="3"/>
      <c r="AF392" s="7"/>
    </row>
    <row r="393" spans="3:32" ht="15" x14ac:dyDescent="0.25">
      <c r="D393" s="4"/>
      <c r="E393" s="4"/>
      <c r="H393" s="3"/>
      <c r="I393" s="3"/>
      <c r="M393" s="3"/>
      <c r="AF393" s="7"/>
    </row>
    <row r="394" spans="3:32" ht="15" x14ac:dyDescent="0.25">
      <c r="D394" s="3"/>
      <c r="E394" s="3"/>
      <c r="H394" s="3"/>
      <c r="I394" s="3"/>
      <c r="M394" s="3"/>
      <c r="AF394" s="7"/>
    </row>
    <row r="395" spans="3:32" ht="15" x14ac:dyDescent="0.25">
      <c r="D395" s="4"/>
      <c r="E395" s="4"/>
      <c r="H395" s="3"/>
      <c r="I395" s="3"/>
      <c r="M395" s="3"/>
      <c r="AF395" s="7"/>
    </row>
    <row r="396" spans="3:32" ht="15" x14ac:dyDescent="0.25">
      <c r="D396" s="3"/>
      <c r="E396" s="3"/>
      <c r="H396" s="4"/>
      <c r="I396" s="4"/>
      <c r="M396" s="4"/>
      <c r="AF396" s="7"/>
    </row>
    <row r="397" spans="3:32" ht="15" x14ac:dyDescent="0.25">
      <c r="D397" s="4"/>
      <c r="E397" s="4"/>
      <c r="H397" s="3"/>
      <c r="I397" s="3"/>
      <c r="M397" s="3"/>
      <c r="AF397" s="7"/>
    </row>
    <row r="398" spans="3:32" ht="15" x14ac:dyDescent="0.25">
      <c r="D398" s="3"/>
      <c r="E398" s="3"/>
      <c r="H398" s="3"/>
      <c r="I398" s="3"/>
      <c r="M398" s="3"/>
      <c r="AF398" s="7"/>
    </row>
    <row r="399" spans="3:32" ht="15" x14ac:dyDescent="0.25">
      <c r="D399" s="3"/>
      <c r="E399" s="3"/>
      <c r="H399" s="3"/>
      <c r="I399" s="3"/>
      <c r="M399" s="4"/>
      <c r="AF399" s="7"/>
    </row>
    <row r="400" spans="3:32" ht="15" x14ac:dyDescent="0.25">
      <c r="D400" s="3"/>
      <c r="E400" s="3"/>
      <c r="H400" s="3"/>
      <c r="I400" s="3"/>
      <c r="M400" s="3"/>
      <c r="AF400" s="7"/>
    </row>
    <row r="401" spans="4:32" ht="15" x14ac:dyDescent="0.25">
      <c r="D401" s="4"/>
      <c r="E401" s="4"/>
      <c r="H401" s="3"/>
      <c r="I401" s="3"/>
      <c r="M401" s="3"/>
      <c r="AF401" s="7"/>
    </row>
    <row r="402" spans="4:32" ht="15" x14ac:dyDescent="0.25">
      <c r="D402" s="4"/>
      <c r="E402" s="4"/>
      <c r="H402" s="3"/>
      <c r="I402" s="3"/>
      <c r="M402" s="3"/>
      <c r="AF402" s="7"/>
    </row>
    <row r="403" spans="4:32" ht="15" x14ac:dyDescent="0.25">
      <c r="D403" s="4"/>
      <c r="E403" s="4"/>
      <c r="H403" s="3"/>
      <c r="I403" s="3"/>
      <c r="M403" s="3"/>
      <c r="AF403" s="7"/>
    </row>
    <row r="404" spans="4:32" ht="15" x14ac:dyDescent="0.25">
      <c r="D404" s="3"/>
      <c r="E404" s="3"/>
      <c r="H404" s="3"/>
      <c r="I404" s="3"/>
      <c r="M404" s="4"/>
      <c r="AF404" s="7"/>
    </row>
    <row r="405" spans="4:32" ht="15" x14ac:dyDescent="0.25">
      <c r="D405" s="3"/>
      <c r="E405" s="3"/>
      <c r="H405" s="4"/>
      <c r="I405" s="4"/>
      <c r="M405" s="3"/>
      <c r="AF405" s="7"/>
    </row>
    <row r="406" spans="4:32" ht="15" x14ac:dyDescent="0.25">
      <c r="D406" s="3"/>
      <c r="E406" s="3"/>
      <c r="H406" s="3"/>
      <c r="I406" s="3"/>
      <c r="M406" s="3"/>
      <c r="AF406" s="7"/>
    </row>
    <row r="407" spans="4:32" ht="15" x14ac:dyDescent="0.25">
      <c r="D407" s="3"/>
      <c r="E407" s="3"/>
      <c r="H407" s="3"/>
      <c r="I407" s="3"/>
      <c r="M407" s="3"/>
      <c r="AF407" s="7"/>
    </row>
    <row r="408" spans="4:32" ht="15" x14ac:dyDescent="0.25">
      <c r="D408" s="3"/>
      <c r="E408" s="3"/>
      <c r="H408" s="3"/>
      <c r="I408" s="3"/>
      <c r="M408" s="3"/>
      <c r="AF408" s="7"/>
    </row>
    <row r="409" spans="4:32" ht="15" x14ac:dyDescent="0.25">
      <c r="D409" s="4"/>
      <c r="E409" s="4"/>
      <c r="H409" s="3"/>
      <c r="I409" s="3"/>
      <c r="M409" s="3"/>
      <c r="AF409" s="7"/>
    </row>
    <row r="410" spans="4:32" ht="15" x14ac:dyDescent="0.25">
      <c r="D410" s="3"/>
      <c r="E410" s="3"/>
      <c r="H410" s="3"/>
      <c r="I410" s="3"/>
      <c r="M410" s="3"/>
      <c r="AF410" s="7"/>
    </row>
    <row r="411" spans="4:32" ht="15" x14ac:dyDescent="0.25">
      <c r="D411" s="4"/>
      <c r="E411" s="4"/>
      <c r="H411" s="3"/>
      <c r="I411" s="3"/>
      <c r="M411" s="3"/>
      <c r="AF411" s="7"/>
    </row>
    <row r="412" spans="4:32" ht="15" x14ac:dyDescent="0.25">
      <c r="D412" s="3"/>
      <c r="E412" s="3"/>
      <c r="H412" s="3"/>
      <c r="I412" s="3"/>
      <c r="M412" s="3"/>
      <c r="AF412" s="7"/>
    </row>
    <row r="413" spans="4:32" ht="15" x14ac:dyDescent="0.25">
      <c r="D413" s="3"/>
      <c r="E413" s="3"/>
      <c r="H413" s="3"/>
      <c r="I413" s="3"/>
      <c r="M413" s="3"/>
      <c r="AF413" s="7"/>
    </row>
    <row r="414" spans="4:32" ht="15" x14ac:dyDescent="0.25">
      <c r="D414" s="3"/>
      <c r="E414" s="3"/>
      <c r="H414" s="3"/>
      <c r="I414" s="3"/>
      <c r="M414" s="3"/>
      <c r="AF414" s="7"/>
    </row>
    <row r="415" spans="4:32" ht="15" x14ac:dyDescent="0.25">
      <c r="D415" s="3"/>
      <c r="E415" s="3"/>
      <c r="H415" s="3"/>
      <c r="I415" s="3"/>
      <c r="M415" s="4"/>
      <c r="AF415" s="7"/>
    </row>
    <row r="416" spans="4:32" ht="15" x14ac:dyDescent="0.25">
      <c r="D416" s="3"/>
      <c r="E416" s="3"/>
      <c r="H416" s="3"/>
      <c r="I416" s="3"/>
      <c r="M416" s="3"/>
      <c r="AF416" s="7"/>
    </row>
    <row r="417" spans="4:32" ht="15" x14ac:dyDescent="0.25">
      <c r="D417" s="3"/>
      <c r="E417" s="3"/>
      <c r="H417" s="3"/>
      <c r="I417" s="3"/>
      <c r="M417" s="4"/>
      <c r="AF417" s="7"/>
    </row>
    <row r="418" spans="4:32" ht="15" x14ac:dyDescent="0.25">
      <c r="D418" s="3"/>
      <c r="E418" s="3"/>
      <c r="H418" s="3"/>
      <c r="I418" s="3"/>
      <c r="M418" s="3"/>
      <c r="AF418" s="7"/>
    </row>
    <row r="419" spans="4:32" ht="15" x14ac:dyDescent="0.25">
      <c r="D419" s="4"/>
      <c r="E419" s="4"/>
      <c r="H419" s="3"/>
      <c r="I419" s="3"/>
      <c r="M419" s="3"/>
      <c r="AF419" s="7"/>
    </row>
    <row r="420" spans="4:32" ht="15" x14ac:dyDescent="0.25">
      <c r="D420" s="3"/>
      <c r="E420" s="3"/>
      <c r="H420" s="3"/>
      <c r="I420" s="3"/>
      <c r="M420" s="3"/>
      <c r="AF420" s="7"/>
    </row>
    <row r="421" spans="4:32" ht="15" x14ac:dyDescent="0.25">
      <c r="D421" s="3"/>
      <c r="E421" s="3"/>
      <c r="H421" s="3"/>
      <c r="I421" s="3"/>
      <c r="M421" s="4"/>
      <c r="AF421" s="7"/>
    </row>
    <row r="422" spans="4:32" ht="15" x14ac:dyDescent="0.25">
      <c r="D422" s="4"/>
      <c r="E422" s="4"/>
      <c r="H422" s="3"/>
      <c r="I422" s="3"/>
      <c r="M422" s="3"/>
      <c r="AF422" s="7"/>
    </row>
    <row r="423" spans="4:32" ht="15" x14ac:dyDescent="0.25">
      <c r="D423" s="3"/>
      <c r="E423" s="3"/>
      <c r="H423" s="3"/>
      <c r="I423" s="3"/>
      <c r="M423" s="3"/>
      <c r="AF423" s="7"/>
    </row>
    <row r="424" spans="4:32" ht="15" x14ac:dyDescent="0.25">
      <c r="D424" s="4"/>
      <c r="E424" s="4"/>
      <c r="H424" s="3"/>
      <c r="I424" s="3"/>
      <c r="M424" s="3"/>
      <c r="AF424" s="7"/>
    </row>
    <row r="425" spans="4:32" ht="15" x14ac:dyDescent="0.25">
      <c r="D425" s="3"/>
      <c r="E425" s="3"/>
      <c r="H425" s="3"/>
      <c r="I425" s="3"/>
      <c r="M425" s="3"/>
      <c r="AF425" s="7"/>
    </row>
    <row r="426" spans="4:32" ht="15" x14ac:dyDescent="0.25">
      <c r="D426" s="3"/>
      <c r="E426" s="3"/>
      <c r="H426" s="3"/>
      <c r="I426" s="3"/>
      <c r="M426" s="3"/>
      <c r="AF426" s="7"/>
    </row>
    <row r="427" spans="4:32" ht="15" x14ac:dyDescent="0.25">
      <c r="D427" s="3"/>
      <c r="E427" s="3"/>
      <c r="H427" s="3"/>
      <c r="I427" s="3"/>
      <c r="M427" s="4"/>
      <c r="AF427" s="7"/>
    </row>
    <row r="428" spans="4:32" ht="15" x14ac:dyDescent="0.25">
      <c r="D428" s="3"/>
      <c r="E428" s="3"/>
      <c r="H428" s="3"/>
      <c r="I428" s="3"/>
      <c r="M428" s="3"/>
      <c r="AF428" s="7"/>
    </row>
    <row r="429" spans="4:32" ht="15" x14ac:dyDescent="0.25">
      <c r="D429" s="4"/>
      <c r="E429" s="4"/>
      <c r="H429" s="3"/>
      <c r="I429" s="3"/>
      <c r="M429" s="3"/>
      <c r="AF429" s="7"/>
    </row>
    <row r="430" spans="4:32" ht="15" x14ac:dyDescent="0.25">
      <c r="D430" s="3"/>
      <c r="E430" s="3"/>
      <c r="H430" s="4"/>
      <c r="I430" s="4"/>
      <c r="M430" s="4"/>
      <c r="AF430" s="7"/>
    </row>
    <row r="431" spans="4:32" ht="15" x14ac:dyDescent="0.25">
      <c r="D431" s="3"/>
      <c r="E431" s="3"/>
      <c r="H431" s="4"/>
      <c r="I431" s="4"/>
      <c r="M431" s="3"/>
      <c r="AF431" s="7"/>
    </row>
    <row r="432" spans="4:32" ht="15" x14ac:dyDescent="0.25">
      <c r="D432" s="3"/>
      <c r="E432" s="3"/>
      <c r="H432" s="3"/>
      <c r="I432" s="3"/>
      <c r="M432" s="3"/>
      <c r="AF432" s="7"/>
    </row>
    <row r="433" spans="4:32" ht="15" x14ac:dyDescent="0.25">
      <c r="D433" s="3"/>
      <c r="E433" s="3"/>
      <c r="H433" s="3"/>
      <c r="I433" s="3"/>
      <c r="M433" s="3"/>
      <c r="AF433" s="7"/>
    </row>
    <row r="434" spans="4:32" ht="15" x14ac:dyDescent="0.25">
      <c r="D434" s="3"/>
      <c r="E434" s="3"/>
      <c r="H434" s="3"/>
      <c r="I434" s="3"/>
      <c r="M434" s="3"/>
      <c r="AF434" s="7"/>
    </row>
    <row r="435" spans="4:32" ht="15" x14ac:dyDescent="0.25">
      <c r="D435" s="3"/>
      <c r="E435" s="3"/>
      <c r="H435" s="3"/>
      <c r="I435" s="3"/>
      <c r="M435" s="3"/>
      <c r="AF435" s="7"/>
    </row>
    <row r="436" spans="4:32" ht="15" x14ac:dyDescent="0.25">
      <c r="D436" s="3"/>
      <c r="E436" s="3"/>
      <c r="H436" s="3"/>
      <c r="I436" s="3"/>
      <c r="M436" s="3"/>
      <c r="AF436" s="7"/>
    </row>
    <row r="437" spans="4:32" ht="15" x14ac:dyDescent="0.25">
      <c r="D437" s="3"/>
      <c r="E437" s="3"/>
      <c r="H437" s="3"/>
      <c r="I437" s="3"/>
      <c r="M437" s="4"/>
      <c r="AF437" s="7"/>
    </row>
    <row r="438" spans="4:32" ht="15" x14ac:dyDescent="0.25">
      <c r="D438" s="4"/>
      <c r="E438" s="4"/>
      <c r="H438" s="3"/>
      <c r="I438" s="3"/>
      <c r="M438" s="3"/>
      <c r="AF438" s="7"/>
    </row>
    <row r="439" spans="4:32" ht="15" x14ac:dyDescent="0.25">
      <c r="D439" s="4"/>
      <c r="E439" s="4"/>
      <c r="H439" s="3"/>
      <c r="I439" s="3"/>
      <c r="M439" s="3"/>
      <c r="AF439" s="7"/>
    </row>
    <row r="440" spans="4:32" ht="15" x14ac:dyDescent="0.25">
      <c r="D440" s="3"/>
      <c r="E440" s="3"/>
      <c r="H440" s="3"/>
      <c r="I440" s="3"/>
      <c r="M440" s="3"/>
      <c r="AF440" s="7"/>
    </row>
    <row r="441" spans="4:32" ht="15" x14ac:dyDescent="0.25">
      <c r="D441" s="3"/>
      <c r="E441" s="3"/>
      <c r="H441" s="3"/>
      <c r="I441" s="3"/>
      <c r="M441" s="4"/>
      <c r="AF441" s="7"/>
    </row>
    <row r="442" spans="4:32" ht="15" x14ac:dyDescent="0.25">
      <c r="D442" s="3"/>
      <c r="E442" s="3"/>
      <c r="H442" s="3"/>
      <c r="I442" s="3"/>
      <c r="M442" s="3"/>
      <c r="AF442" s="7"/>
    </row>
    <row r="443" spans="4:32" ht="15" x14ac:dyDescent="0.25">
      <c r="D443" s="3"/>
      <c r="E443" s="3"/>
      <c r="H443" s="3"/>
      <c r="I443" s="3"/>
      <c r="M443" s="4"/>
      <c r="AF443" s="7"/>
    </row>
    <row r="444" spans="4:32" ht="15" x14ac:dyDescent="0.25">
      <c r="D444" s="3"/>
      <c r="E444" s="3"/>
      <c r="H444" s="3"/>
      <c r="I444" s="3"/>
      <c r="M444" s="3"/>
      <c r="AF444" s="7"/>
    </row>
    <row r="445" spans="4:32" ht="15" x14ac:dyDescent="0.25">
      <c r="D445" s="3"/>
      <c r="E445" s="3"/>
      <c r="H445" s="4"/>
      <c r="I445" s="4"/>
      <c r="M445" s="3"/>
      <c r="AF445" s="7"/>
    </row>
    <row r="446" spans="4:32" ht="15" x14ac:dyDescent="0.25">
      <c r="D446" s="3"/>
      <c r="E446" s="3"/>
      <c r="H446" s="3"/>
      <c r="I446" s="3"/>
      <c r="M446" s="4"/>
      <c r="AF446" s="7"/>
    </row>
    <row r="447" spans="4:32" ht="15" x14ac:dyDescent="0.25">
      <c r="D447" s="4"/>
      <c r="E447" s="4"/>
      <c r="H447" s="3"/>
      <c r="I447" s="3"/>
      <c r="M447" s="4"/>
      <c r="AF447" s="7"/>
    </row>
    <row r="448" spans="4:32" ht="15" x14ac:dyDescent="0.25">
      <c r="D448" s="3"/>
      <c r="E448" s="3"/>
      <c r="H448" s="3"/>
      <c r="I448" s="3"/>
      <c r="M448" s="3"/>
      <c r="AF448" s="7"/>
    </row>
    <row r="449" spans="4:32" ht="15" x14ac:dyDescent="0.25">
      <c r="D449" s="3"/>
      <c r="E449" s="3"/>
      <c r="H449" s="3"/>
      <c r="I449" s="3"/>
      <c r="M449" s="4"/>
      <c r="AF449" s="7"/>
    </row>
    <row r="450" spans="4:32" ht="15" x14ac:dyDescent="0.25">
      <c r="D450" s="3"/>
      <c r="E450" s="3"/>
      <c r="H450" s="3"/>
      <c r="I450" s="3"/>
      <c r="M450" s="4"/>
      <c r="AF450" s="7"/>
    </row>
    <row r="451" spans="4:32" ht="15" x14ac:dyDescent="0.25">
      <c r="D451" s="3"/>
      <c r="E451" s="3"/>
      <c r="H451" s="3"/>
      <c r="I451" s="3"/>
      <c r="M451" s="3"/>
      <c r="AF451" s="7"/>
    </row>
    <row r="452" spans="4:32" ht="15" x14ac:dyDescent="0.25">
      <c r="D452" s="4"/>
      <c r="E452" s="4"/>
      <c r="H452" s="3"/>
      <c r="I452" s="3"/>
      <c r="M452" s="3"/>
      <c r="AF452" s="7"/>
    </row>
    <row r="453" spans="4:32" ht="15" x14ac:dyDescent="0.25">
      <c r="D453" s="4"/>
      <c r="E453" s="4"/>
      <c r="H453" s="3"/>
      <c r="I453" s="3"/>
      <c r="M453" s="3"/>
      <c r="AF453" s="7"/>
    </row>
    <row r="454" spans="4:32" ht="15" x14ac:dyDescent="0.25">
      <c r="D454" s="4"/>
      <c r="E454" s="4"/>
      <c r="H454" s="3"/>
      <c r="I454" s="3"/>
      <c r="M454" s="3"/>
      <c r="AF454" s="7"/>
    </row>
    <row r="455" spans="4:32" ht="15" x14ac:dyDescent="0.25">
      <c r="D455" s="3"/>
      <c r="E455" s="3"/>
      <c r="H455" s="3"/>
      <c r="I455" s="3"/>
      <c r="M455" s="4"/>
      <c r="AF455" s="7"/>
    </row>
    <row r="456" spans="4:32" ht="15" x14ac:dyDescent="0.25">
      <c r="D456" s="4"/>
      <c r="E456" s="4"/>
      <c r="H456" s="4"/>
      <c r="I456" s="4"/>
      <c r="M456" s="4"/>
      <c r="AF456" s="7"/>
    </row>
    <row r="457" spans="4:32" ht="15" x14ac:dyDescent="0.25">
      <c r="D457" s="3"/>
      <c r="E457" s="3"/>
      <c r="H457" s="3"/>
      <c r="I457" s="3"/>
      <c r="M457" s="4"/>
      <c r="AF457" s="7"/>
    </row>
    <row r="458" spans="4:32" ht="15" x14ac:dyDescent="0.25">
      <c r="D458" s="3"/>
      <c r="E458" s="3"/>
      <c r="H458" s="3"/>
      <c r="I458" s="3"/>
      <c r="M458" s="4"/>
      <c r="AF458" s="7"/>
    </row>
    <row r="459" spans="4:32" ht="15" x14ac:dyDescent="0.25">
      <c r="D459" s="3"/>
      <c r="E459" s="3"/>
      <c r="H459" s="3"/>
      <c r="I459" s="3"/>
      <c r="M459" s="4"/>
      <c r="AF459" s="7"/>
    </row>
    <row r="460" spans="4:32" ht="15" x14ac:dyDescent="0.25">
      <c r="D460" s="3"/>
      <c r="E460" s="3"/>
      <c r="H460" s="3"/>
      <c r="I460" s="3"/>
      <c r="M460" s="4"/>
      <c r="AF460" s="7"/>
    </row>
    <row r="461" spans="4:32" ht="15" x14ac:dyDescent="0.25">
      <c r="D461" s="4"/>
      <c r="E461" s="4"/>
      <c r="H461" s="3"/>
      <c r="I461" s="3"/>
      <c r="M461" s="3"/>
      <c r="AF461" s="7"/>
    </row>
    <row r="462" spans="4:32" ht="15" x14ac:dyDescent="0.25">
      <c r="D462" s="3"/>
      <c r="E462" s="3"/>
      <c r="H462" s="4"/>
      <c r="I462" s="4"/>
      <c r="M462" s="3"/>
      <c r="AF462" s="7"/>
    </row>
    <row r="463" spans="4:32" ht="15" x14ac:dyDescent="0.25">
      <c r="D463" s="3"/>
      <c r="E463" s="3"/>
      <c r="H463" s="3"/>
      <c r="I463" s="3"/>
      <c r="M463" s="4"/>
      <c r="AF463" s="7"/>
    </row>
    <row r="464" spans="4:32" ht="15" x14ac:dyDescent="0.25">
      <c r="D464" s="3"/>
      <c r="E464" s="3"/>
      <c r="H464" s="3"/>
      <c r="I464" s="3"/>
      <c r="M464" s="3"/>
      <c r="AF464" s="7"/>
    </row>
    <row r="465" spans="4:32" ht="15" x14ac:dyDescent="0.25">
      <c r="D465" s="4"/>
      <c r="E465" s="4"/>
      <c r="H465" s="3"/>
      <c r="I465" s="3"/>
      <c r="M465" s="3"/>
      <c r="AF465" s="7"/>
    </row>
    <row r="466" spans="4:32" ht="15" x14ac:dyDescent="0.25">
      <c r="D466" s="3"/>
      <c r="E466" s="3"/>
      <c r="H466" s="3"/>
      <c r="I466" s="3"/>
      <c r="M466" s="4"/>
      <c r="AF466" s="7"/>
    </row>
    <row r="467" spans="4:32" ht="15" x14ac:dyDescent="0.25">
      <c r="D467" s="4"/>
      <c r="E467" s="4"/>
      <c r="H467" s="3"/>
      <c r="I467" s="3"/>
      <c r="M467" s="3"/>
      <c r="AF467" s="7"/>
    </row>
    <row r="468" spans="4:32" ht="15" x14ac:dyDescent="0.25">
      <c r="D468" s="4"/>
      <c r="E468" s="4"/>
      <c r="H468" s="3"/>
      <c r="I468" s="3"/>
      <c r="M468" s="3"/>
      <c r="AF468" s="7"/>
    </row>
    <row r="469" spans="4:32" ht="15" x14ac:dyDescent="0.25">
      <c r="D469" s="3"/>
      <c r="E469" s="3"/>
      <c r="H469" s="3"/>
      <c r="I469" s="3"/>
      <c r="M469" s="4"/>
      <c r="AF469" s="7"/>
    </row>
    <row r="470" spans="4:32" ht="15" x14ac:dyDescent="0.25">
      <c r="D470" s="3"/>
      <c r="E470" s="3"/>
      <c r="H470" s="3"/>
      <c r="I470" s="3"/>
      <c r="M470" s="4"/>
      <c r="AF470" s="7"/>
    </row>
    <row r="471" spans="4:32" ht="15" x14ac:dyDescent="0.25">
      <c r="D471" s="3"/>
      <c r="E471" s="3"/>
      <c r="H471" s="3"/>
      <c r="I471" s="3"/>
      <c r="M471" s="3"/>
      <c r="AF471" s="7"/>
    </row>
    <row r="472" spans="4:32" ht="15" x14ac:dyDescent="0.25">
      <c r="D472" s="3"/>
      <c r="E472" s="3"/>
      <c r="H472" s="3"/>
      <c r="I472" s="3"/>
      <c r="M472" s="4"/>
      <c r="AF472" s="7"/>
    </row>
    <row r="473" spans="4:32" ht="15" x14ac:dyDescent="0.25">
      <c r="D473" s="3"/>
      <c r="E473" s="3"/>
      <c r="H473" s="3"/>
      <c r="I473" s="3"/>
      <c r="M473" s="4"/>
      <c r="AF473" s="7"/>
    </row>
    <row r="474" spans="4:32" ht="15" x14ac:dyDescent="0.25">
      <c r="D474" s="3"/>
      <c r="E474" s="3"/>
      <c r="H474" s="3"/>
      <c r="I474" s="3"/>
      <c r="M474" s="3"/>
      <c r="AF474" s="7"/>
    </row>
    <row r="475" spans="4:32" ht="15" x14ac:dyDescent="0.25">
      <c r="D475" s="3"/>
      <c r="E475" s="3"/>
      <c r="H475" s="3"/>
      <c r="I475" s="3"/>
      <c r="M475" s="3"/>
      <c r="AF475" s="7"/>
    </row>
    <row r="476" spans="4:32" ht="15" x14ac:dyDescent="0.25">
      <c r="D476" s="4"/>
      <c r="E476" s="4"/>
      <c r="H476" s="3"/>
      <c r="I476" s="3"/>
      <c r="M476" s="3"/>
      <c r="AF476" s="7"/>
    </row>
    <row r="477" spans="4:32" ht="15" x14ac:dyDescent="0.25">
      <c r="D477" s="4"/>
      <c r="E477" s="4"/>
      <c r="H477" s="3"/>
      <c r="I477" s="3"/>
      <c r="M477" s="3"/>
      <c r="AF477" s="7"/>
    </row>
    <row r="478" spans="4:32" ht="15" x14ac:dyDescent="0.25">
      <c r="D478" s="4"/>
      <c r="E478" s="4"/>
      <c r="H478" s="3"/>
      <c r="I478" s="3"/>
      <c r="M478" s="3"/>
      <c r="AF478" s="7"/>
    </row>
    <row r="479" spans="4:32" ht="15" x14ac:dyDescent="0.25">
      <c r="D479" s="3"/>
      <c r="E479" s="3"/>
      <c r="H479" s="3"/>
      <c r="I479" s="3"/>
      <c r="M479" s="4"/>
      <c r="AF479" s="7"/>
    </row>
    <row r="480" spans="4:32" ht="15" x14ac:dyDescent="0.25">
      <c r="D480" s="3"/>
      <c r="E480" s="3"/>
      <c r="H480" s="3"/>
      <c r="I480" s="3"/>
      <c r="M480" s="3"/>
      <c r="AF480" s="7"/>
    </row>
    <row r="481" spans="4:32" ht="15" x14ac:dyDescent="0.25">
      <c r="D481" s="3"/>
      <c r="E481" s="3"/>
      <c r="H481" s="3"/>
      <c r="I481" s="3"/>
      <c r="M481" s="3"/>
      <c r="AF481" s="7"/>
    </row>
    <row r="482" spans="4:32" ht="15" x14ac:dyDescent="0.25">
      <c r="D482" s="3"/>
      <c r="E482" s="3"/>
      <c r="H482" s="3"/>
      <c r="I482" s="3"/>
      <c r="M482" s="4"/>
      <c r="AF482" s="7"/>
    </row>
    <row r="483" spans="4:32" ht="15" x14ac:dyDescent="0.25">
      <c r="D483" s="3"/>
      <c r="E483" s="3"/>
      <c r="H483" s="3"/>
      <c r="I483" s="3"/>
      <c r="M483" s="3"/>
      <c r="AF483" s="7"/>
    </row>
    <row r="484" spans="4:32" ht="15" x14ac:dyDescent="0.25">
      <c r="D484" s="4"/>
      <c r="E484" s="4"/>
      <c r="H484" s="3"/>
      <c r="I484" s="3"/>
      <c r="M484" s="3"/>
      <c r="AF484" s="7"/>
    </row>
    <row r="485" spans="4:32" ht="15" x14ac:dyDescent="0.25">
      <c r="D485" s="3"/>
      <c r="E485" s="3"/>
      <c r="H485" s="3"/>
      <c r="I485" s="3"/>
      <c r="M485" s="4"/>
      <c r="AF485" s="7"/>
    </row>
    <row r="486" spans="4:32" ht="15" x14ac:dyDescent="0.25">
      <c r="D486" s="3"/>
      <c r="E486" s="3"/>
      <c r="H486" s="3"/>
      <c r="I486" s="3"/>
      <c r="M486" s="3"/>
      <c r="AF486" s="7"/>
    </row>
    <row r="487" spans="4:32" ht="15" x14ac:dyDescent="0.25">
      <c r="D487" s="4"/>
      <c r="E487" s="4"/>
      <c r="H487" s="3"/>
      <c r="I487" s="3"/>
      <c r="M487" s="3"/>
      <c r="AF487" s="7"/>
    </row>
    <row r="488" spans="4:32" ht="15" x14ac:dyDescent="0.25">
      <c r="D488" s="3"/>
      <c r="E488" s="3"/>
      <c r="H488" s="3"/>
      <c r="I488" s="3"/>
      <c r="M488" s="4"/>
      <c r="AF488" s="7"/>
    </row>
    <row r="489" spans="4:32" ht="15" x14ac:dyDescent="0.25">
      <c r="D489" s="3"/>
      <c r="E489" s="3"/>
      <c r="H489" s="4"/>
      <c r="I489" s="4"/>
      <c r="M489" s="3"/>
      <c r="AF489" s="7"/>
    </row>
    <row r="490" spans="4:32" ht="15" x14ac:dyDescent="0.25">
      <c r="D490" s="3"/>
      <c r="E490" s="3"/>
      <c r="H490" s="3"/>
      <c r="I490" s="3"/>
      <c r="M490" s="4"/>
      <c r="AF490" s="7"/>
    </row>
    <row r="491" spans="4:32" ht="15" x14ac:dyDescent="0.25">
      <c r="D491" s="3"/>
      <c r="E491" s="3"/>
      <c r="H491" s="3"/>
      <c r="I491" s="3"/>
      <c r="M491" s="4"/>
      <c r="AF491" s="7"/>
    </row>
    <row r="492" spans="4:32" ht="15" x14ac:dyDescent="0.25">
      <c r="D492" s="3"/>
      <c r="E492" s="3"/>
      <c r="H492" s="3"/>
      <c r="I492" s="3"/>
      <c r="M492" s="3"/>
      <c r="AF492" s="7"/>
    </row>
    <row r="493" spans="4:32" ht="15" x14ac:dyDescent="0.25">
      <c r="D493" s="3"/>
      <c r="E493" s="3"/>
      <c r="H493" s="3"/>
      <c r="I493" s="3"/>
      <c r="M493" s="4"/>
      <c r="AF493" s="7"/>
    </row>
    <row r="494" spans="4:32" ht="15" x14ac:dyDescent="0.25">
      <c r="D494" s="4"/>
      <c r="E494" s="4"/>
      <c r="H494" s="3"/>
      <c r="I494" s="3"/>
      <c r="M494" s="3"/>
      <c r="AF494" s="7"/>
    </row>
    <row r="495" spans="4:32" ht="15" x14ac:dyDescent="0.25">
      <c r="D495" s="3"/>
      <c r="E495" s="3"/>
      <c r="H495" s="3"/>
      <c r="I495" s="3"/>
      <c r="M495" s="3"/>
      <c r="AF495" s="7"/>
    </row>
    <row r="496" spans="4:32" ht="15" x14ac:dyDescent="0.25">
      <c r="D496" s="4"/>
      <c r="E496" s="4"/>
      <c r="H496" s="3"/>
      <c r="I496" s="3"/>
      <c r="M496" s="4"/>
      <c r="AF496" s="7"/>
    </row>
    <row r="497" spans="4:32" ht="15" x14ac:dyDescent="0.25">
      <c r="D497" s="3"/>
      <c r="E497" s="3"/>
      <c r="H497" s="3"/>
      <c r="I497" s="3"/>
      <c r="M497" s="4"/>
      <c r="AF497" s="7"/>
    </row>
    <row r="498" spans="4:32" ht="15" x14ac:dyDescent="0.25">
      <c r="D498" s="3"/>
      <c r="E498" s="3"/>
      <c r="H498" s="3"/>
      <c r="I498" s="3"/>
      <c r="M498" s="4"/>
      <c r="AF498" s="7"/>
    </row>
    <row r="499" spans="4:32" ht="15" x14ac:dyDescent="0.25">
      <c r="D499" s="4"/>
      <c r="E499" s="4"/>
      <c r="H499" s="3"/>
      <c r="I499" s="3"/>
      <c r="M499" s="3"/>
      <c r="AF499" s="7"/>
    </row>
    <row r="500" spans="4:32" ht="15" x14ac:dyDescent="0.25">
      <c r="D500" s="4"/>
      <c r="E500" s="4"/>
      <c r="H500" s="3"/>
      <c r="I500" s="3"/>
      <c r="M500" s="3"/>
      <c r="AF500" s="7"/>
    </row>
    <row r="501" spans="4:32" ht="15" x14ac:dyDescent="0.25">
      <c r="D501" s="4"/>
      <c r="E501" s="4"/>
      <c r="H501" s="3"/>
      <c r="I501" s="3"/>
      <c r="M501" s="3"/>
      <c r="AF501" s="7"/>
    </row>
    <row r="502" spans="4:32" ht="15" x14ac:dyDescent="0.25">
      <c r="D502" s="3"/>
      <c r="E502" s="3"/>
      <c r="H502" s="3"/>
      <c r="I502" s="3"/>
      <c r="M502" s="3"/>
      <c r="AF502" s="7"/>
    </row>
    <row r="503" spans="4:32" ht="15" x14ac:dyDescent="0.25">
      <c r="D503" s="3"/>
      <c r="E503" s="3"/>
      <c r="H503" s="3"/>
      <c r="I503" s="3"/>
      <c r="M503" s="3"/>
      <c r="AF503" s="7"/>
    </row>
    <row r="504" spans="4:32" ht="15" x14ac:dyDescent="0.25">
      <c r="D504" s="3"/>
      <c r="E504" s="3"/>
      <c r="H504" s="3"/>
      <c r="I504" s="3"/>
      <c r="M504" s="3"/>
      <c r="AF504" s="7"/>
    </row>
    <row r="505" spans="4:32" ht="15" x14ac:dyDescent="0.25">
      <c r="D505" s="3"/>
      <c r="E505" s="3"/>
      <c r="H505" s="3"/>
      <c r="I505" s="3"/>
      <c r="M505" s="3"/>
      <c r="AF505" s="7"/>
    </row>
    <row r="506" spans="4:32" ht="15" x14ac:dyDescent="0.25">
      <c r="D506" s="3"/>
      <c r="E506" s="3"/>
      <c r="H506" s="3"/>
      <c r="I506" s="3"/>
      <c r="M506" s="4"/>
      <c r="AF506" s="7"/>
    </row>
    <row r="507" spans="4:32" ht="15" x14ac:dyDescent="0.25">
      <c r="D507" s="4"/>
      <c r="E507" s="4"/>
      <c r="H507" s="3"/>
      <c r="I507" s="3"/>
      <c r="M507" s="3"/>
      <c r="AF507" s="7"/>
    </row>
    <row r="508" spans="4:32" ht="15" x14ac:dyDescent="0.25">
      <c r="D508" s="4"/>
      <c r="E508" s="4"/>
      <c r="H508" s="3"/>
      <c r="I508" s="3"/>
      <c r="M508" s="3"/>
      <c r="AF508" s="7"/>
    </row>
    <row r="509" spans="4:32" ht="15" x14ac:dyDescent="0.25">
      <c r="D509" s="3"/>
      <c r="E509" s="3"/>
      <c r="H509" s="3"/>
      <c r="I509" s="3"/>
      <c r="M509" s="3"/>
      <c r="AF509" s="7"/>
    </row>
    <row r="510" spans="4:32" ht="15" x14ac:dyDescent="0.25">
      <c r="D510" s="3"/>
      <c r="E510" s="3"/>
      <c r="H510" s="3"/>
      <c r="I510" s="3"/>
      <c r="M510" s="3"/>
      <c r="AF510" s="7"/>
    </row>
    <row r="511" spans="4:32" ht="15" x14ac:dyDescent="0.25">
      <c r="D511" s="3"/>
      <c r="E511" s="3"/>
      <c r="H511" s="3"/>
      <c r="I511" s="3"/>
      <c r="M511" s="3"/>
      <c r="AF511" s="7"/>
    </row>
    <row r="512" spans="4:32" ht="15" x14ac:dyDescent="0.25">
      <c r="D512" s="3"/>
      <c r="E512" s="3"/>
      <c r="H512" s="3"/>
      <c r="I512" s="3"/>
      <c r="M512" s="3"/>
      <c r="AF512" s="7"/>
    </row>
    <row r="513" spans="4:32" ht="15" x14ac:dyDescent="0.25">
      <c r="D513" s="3"/>
      <c r="E513" s="3"/>
      <c r="H513" s="3"/>
      <c r="I513" s="3"/>
      <c r="M513" s="3"/>
      <c r="AF513" s="7"/>
    </row>
    <row r="514" spans="4:32" ht="15" x14ac:dyDescent="0.25">
      <c r="D514" s="3"/>
      <c r="E514" s="3"/>
      <c r="H514" s="3"/>
      <c r="I514" s="3"/>
      <c r="M514" s="4"/>
      <c r="AF514" s="7"/>
    </row>
    <row r="515" spans="4:32" ht="15" x14ac:dyDescent="0.25">
      <c r="D515" s="3"/>
      <c r="E515" s="3"/>
      <c r="H515" s="3"/>
      <c r="I515" s="3"/>
      <c r="M515" s="3"/>
      <c r="AF515" s="7"/>
    </row>
    <row r="516" spans="4:32" ht="15" x14ac:dyDescent="0.25">
      <c r="D516" s="3"/>
      <c r="E516" s="3"/>
      <c r="H516" s="3"/>
      <c r="I516" s="3"/>
      <c r="M516" s="3"/>
      <c r="AF516" s="7"/>
    </row>
    <row r="517" spans="4:32" ht="15" x14ac:dyDescent="0.25">
      <c r="D517" s="3"/>
      <c r="E517" s="3"/>
      <c r="H517" s="3"/>
      <c r="I517" s="3"/>
      <c r="M517" s="4"/>
      <c r="AF517" s="7"/>
    </row>
    <row r="518" spans="4:32" ht="15" x14ac:dyDescent="0.25">
      <c r="D518" s="4"/>
      <c r="E518" s="4"/>
      <c r="H518" s="3"/>
      <c r="I518" s="3"/>
      <c r="M518" s="3"/>
      <c r="AF518" s="7"/>
    </row>
    <row r="519" spans="4:32" ht="15" x14ac:dyDescent="0.25">
      <c r="D519" s="3"/>
      <c r="E519" s="3"/>
      <c r="H519" s="3"/>
      <c r="I519" s="3"/>
      <c r="M519" s="3"/>
      <c r="AF519" s="7"/>
    </row>
    <row r="520" spans="4:32" ht="15" x14ac:dyDescent="0.25">
      <c r="D520" s="3"/>
      <c r="E520" s="3"/>
      <c r="H520" s="3"/>
      <c r="I520" s="3"/>
      <c r="M520" s="4"/>
      <c r="AF520" s="7"/>
    </row>
    <row r="521" spans="4:32" ht="15" x14ac:dyDescent="0.25">
      <c r="D521" s="3"/>
      <c r="E521" s="3"/>
      <c r="H521" s="3"/>
      <c r="I521" s="3"/>
      <c r="M521" s="3"/>
      <c r="AF521" s="7"/>
    </row>
    <row r="522" spans="4:32" ht="15" x14ac:dyDescent="0.25">
      <c r="D522" s="3"/>
      <c r="E522" s="3"/>
      <c r="H522" s="3"/>
      <c r="I522" s="3"/>
      <c r="M522" s="3"/>
      <c r="AF522" s="7"/>
    </row>
    <row r="523" spans="4:32" ht="15" x14ac:dyDescent="0.25">
      <c r="D523" s="3"/>
      <c r="E523" s="3"/>
      <c r="H523" s="3"/>
      <c r="I523" s="3"/>
      <c r="M523" s="3"/>
      <c r="AF523" s="7"/>
    </row>
    <row r="524" spans="4:32" ht="15" x14ac:dyDescent="0.25">
      <c r="D524" s="3"/>
      <c r="E524" s="3"/>
      <c r="H524" s="3"/>
      <c r="I524" s="3"/>
      <c r="M524" s="3"/>
      <c r="AF524" s="7"/>
    </row>
    <row r="525" spans="4:32" ht="15" x14ac:dyDescent="0.25">
      <c r="D525" s="4"/>
      <c r="E525" s="4"/>
      <c r="H525" s="3"/>
      <c r="I525" s="3"/>
      <c r="M525" s="3"/>
      <c r="AF525" s="7"/>
    </row>
    <row r="526" spans="4:32" ht="15" x14ac:dyDescent="0.25">
      <c r="D526" s="4"/>
      <c r="E526" s="4"/>
      <c r="H526" s="3"/>
      <c r="I526" s="3"/>
      <c r="M526" s="3"/>
      <c r="AF526" s="7"/>
    </row>
    <row r="527" spans="4:32" ht="15" x14ac:dyDescent="0.25">
      <c r="D527" s="3"/>
      <c r="E527" s="3"/>
      <c r="H527" s="3"/>
      <c r="I527" s="3"/>
      <c r="M527" s="3"/>
      <c r="AF527" s="7"/>
    </row>
    <row r="528" spans="4:32" ht="15" x14ac:dyDescent="0.25">
      <c r="D528" s="4"/>
      <c r="E528" s="4"/>
      <c r="H528" s="3"/>
      <c r="I528" s="3"/>
      <c r="M528" s="3"/>
      <c r="AF528" s="7"/>
    </row>
    <row r="529" spans="4:32" ht="15" x14ac:dyDescent="0.25">
      <c r="D529" s="4"/>
      <c r="E529" s="4"/>
      <c r="H529" s="3"/>
      <c r="I529" s="3"/>
      <c r="M529" s="3"/>
      <c r="AF529" s="7"/>
    </row>
    <row r="530" spans="4:32" ht="15" x14ac:dyDescent="0.25">
      <c r="D530" s="4"/>
      <c r="E530" s="4"/>
      <c r="H530" s="3"/>
      <c r="I530" s="3"/>
      <c r="M530" s="3"/>
      <c r="AF530" s="7"/>
    </row>
    <row r="531" spans="4:32" ht="15" x14ac:dyDescent="0.25">
      <c r="D531" s="3"/>
      <c r="E531" s="3"/>
      <c r="H531" s="3"/>
      <c r="I531" s="3"/>
      <c r="M531" s="3"/>
      <c r="AF531" s="7"/>
    </row>
    <row r="532" spans="4:32" ht="15" x14ac:dyDescent="0.25">
      <c r="D532" s="3"/>
      <c r="E532" s="3"/>
      <c r="H532" s="3"/>
      <c r="I532" s="3"/>
      <c r="M532" s="3"/>
      <c r="AF532" s="7"/>
    </row>
    <row r="533" spans="4:32" ht="15" x14ac:dyDescent="0.25">
      <c r="D533" s="3"/>
      <c r="E533" s="3"/>
      <c r="H533" s="3"/>
      <c r="I533" s="3"/>
      <c r="M533" s="4"/>
      <c r="AF533" s="7"/>
    </row>
    <row r="534" spans="4:32" ht="15" x14ac:dyDescent="0.25">
      <c r="D534" s="3"/>
      <c r="E534" s="3"/>
      <c r="H534" s="3"/>
      <c r="I534" s="3"/>
      <c r="M534" s="4"/>
      <c r="AF534" s="7"/>
    </row>
    <row r="535" spans="4:32" ht="15" x14ac:dyDescent="0.25">
      <c r="D535" s="3"/>
      <c r="E535" s="3"/>
      <c r="H535" s="3"/>
      <c r="I535" s="3"/>
      <c r="M535" s="3"/>
      <c r="AF535" s="7"/>
    </row>
    <row r="536" spans="4:32" ht="15" x14ac:dyDescent="0.25">
      <c r="D536" s="3"/>
      <c r="E536" s="3"/>
      <c r="H536" s="3"/>
      <c r="I536" s="3"/>
      <c r="M536" s="3"/>
      <c r="AF536" s="7"/>
    </row>
    <row r="537" spans="4:32" ht="15" x14ac:dyDescent="0.25">
      <c r="D537" s="4"/>
      <c r="E537" s="4"/>
      <c r="H537" s="3"/>
      <c r="I537" s="3"/>
      <c r="M537" s="3"/>
      <c r="AF537" s="7"/>
    </row>
    <row r="538" spans="4:32" ht="15" x14ac:dyDescent="0.25">
      <c r="D538" s="3"/>
      <c r="E538" s="3"/>
      <c r="H538" s="3"/>
      <c r="I538" s="3"/>
      <c r="M538" s="4"/>
      <c r="AF538" s="7"/>
    </row>
    <row r="539" spans="4:32" ht="15" x14ac:dyDescent="0.25">
      <c r="D539" s="3"/>
      <c r="E539" s="3"/>
      <c r="H539" s="4"/>
      <c r="I539" s="4"/>
      <c r="M539" s="3"/>
      <c r="AF539" s="7"/>
    </row>
    <row r="540" spans="4:32" ht="15" x14ac:dyDescent="0.25">
      <c r="D540" s="3"/>
      <c r="E540" s="3"/>
      <c r="H540" s="3"/>
      <c r="I540" s="3"/>
      <c r="M540" s="3"/>
      <c r="AF540" s="7"/>
    </row>
    <row r="541" spans="4:32" ht="15" x14ac:dyDescent="0.25">
      <c r="D541" s="4"/>
      <c r="E541" s="4"/>
      <c r="H541" s="3"/>
      <c r="I541" s="3"/>
      <c r="M541" s="3"/>
      <c r="AF541" s="7"/>
    </row>
    <row r="542" spans="4:32" ht="15" x14ac:dyDescent="0.25">
      <c r="D542" s="3"/>
      <c r="E542" s="3"/>
      <c r="H542" s="3"/>
      <c r="I542" s="3"/>
      <c r="M542" s="3"/>
      <c r="AF542" s="7"/>
    </row>
    <row r="543" spans="4:32" ht="15" x14ac:dyDescent="0.25">
      <c r="D543" s="3"/>
      <c r="E543" s="3"/>
      <c r="H543" s="3"/>
      <c r="I543" s="3"/>
      <c r="M543" s="4"/>
      <c r="AF543" s="7"/>
    </row>
    <row r="544" spans="4:32" ht="15" x14ac:dyDescent="0.25">
      <c r="D544" s="3"/>
      <c r="E544" s="3"/>
      <c r="H544" s="3"/>
      <c r="I544" s="3"/>
      <c r="M544" s="3"/>
      <c r="AF544" s="7"/>
    </row>
    <row r="545" spans="4:32" ht="15" x14ac:dyDescent="0.25">
      <c r="D545" s="3"/>
      <c r="E545" s="3"/>
      <c r="H545" s="3"/>
      <c r="I545" s="3"/>
      <c r="M545" s="4"/>
      <c r="AF545" s="7"/>
    </row>
    <row r="546" spans="4:32" ht="15" x14ac:dyDescent="0.25">
      <c r="D546" s="3"/>
      <c r="E546" s="3"/>
      <c r="H546" s="3"/>
      <c r="I546" s="3"/>
      <c r="M546" s="4"/>
      <c r="AF546" s="7"/>
    </row>
    <row r="547" spans="4:32" ht="15" x14ac:dyDescent="0.25">
      <c r="D547" s="4"/>
      <c r="E547" s="4"/>
      <c r="H547" s="3"/>
      <c r="I547" s="3"/>
      <c r="M547" s="3"/>
      <c r="AF547" s="7"/>
    </row>
    <row r="548" spans="4:32" ht="15" x14ac:dyDescent="0.25">
      <c r="D548" s="4"/>
      <c r="E548" s="4"/>
      <c r="H548" s="3"/>
      <c r="I548" s="3"/>
      <c r="M548" s="3"/>
      <c r="AF548" s="7"/>
    </row>
    <row r="549" spans="4:32" ht="15" x14ac:dyDescent="0.25">
      <c r="D549" s="3"/>
      <c r="E549" s="3"/>
      <c r="H549" s="3"/>
      <c r="I549" s="3"/>
      <c r="M549" s="3"/>
      <c r="AF549" s="7"/>
    </row>
    <row r="550" spans="4:32" ht="15" x14ac:dyDescent="0.25">
      <c r="D550" s="4"/>
      <c r="E550" s="4"/>
      <c r="H550" s="3"/>
      <c r="I550" s="3"/>
      <c r="M550" s="3"/>
      <c r="AF550" s="7"/>
    </row>
    <row r="551" spans="4:32" ht="15" x14ac:dyDescent="0.25">
      <c r="D551" s="3"/>
      <c r="E551" s="3"/>
      <c r="H551" s="3"/>
      <c r="I551" s="3"/>
      <c r="M551" s="3"/>
      <c r="AF551" s="7"/>
    </row>
    <row r="552" spans="4:32" ht="15" x14ac:dyDescent="0.25">
      <c r="D552" s="3"/>
      <c r="E552" s="3"/>
      <c r="H552" s="3"/>
      <c r="I552" s="3"/>
      <c r="M552" s="3"/>
      <c r="AF552" s="7"/>
    </row>
    <row r="553" spans="4:32" ht="15" x14ac:dyDescent="0.25">
      <c r="D553" s="4"/>
      <c r="E553" s="4"/>
      <c r="H553" s="3"/>
      <c r="I553" s="3"/>
      <c r="M553" s="3"/>
      <c r="AF553" s="7"/>
    </row>
    <row r="554" spans="4:32" ht="15" x14ac:dyDescent="0.25">
      <c r="D554" s="3"/>
      <c r="E554" s="3"/>
      <c r="H554" s="3"/>
      <c r="I554" s="3"/>
      <c r="M554" s="4"/>
      <c r="AF554" s="7"/>
    </row>
    <row r="555" spans="4:32" ht="15" x14ac:dyDescent="0.25">
      <c r="D555" s="3"/>
      <c r="E555" s="3"/>
      <c r="H555" s="3"/>
      <c r="I555" s="3"/>
      <c r="M555" s="4"/>
      <c r="AF555" s="7"/>
    </row>
    <row r="556" spans="4:32" ht="15" x14ac:dyDescent="0.25">
      <c r="D556" s="3"/>
      <c r="E556" s="3"/>
      <c r="H556" s="3"/>
      <c r="I556" s="3"/>
      <c r="M556" s="3"/>
      <c r="AF556" s="7"/>
    </row>
    <row r="557" spans="4:32" ht="15" x14ac:dyDescent="0.25">
      <c r="D557" s="3"/>
      <c r="E557" s="3"/>
      <c r="H557" s="3"/>
      <c r="I557" s="3"/>
      <c r="M557" s="4"/>
      <c r="AF557" s="7"/>
    </row>
    <row r="558" spans="4:32" ht="15" x14ac:dyDescent="0.25">
      <c r="D558" s="4"/>
      <c r="E558" s="4"/>
      <c r="H558" s="3"/>
      <c r="I558" s="3"/>
      <c r="M558" s="3"/>
      <c r="AF558" s="7"/>
    </row>
    <row r="559" spans="4:32" ht="15" x14ac:dyDescent="0.25">
      <c r="D559" s="3"/>
      <c r="E559" s="3"/>
      <c r="H559" s="3"/>
      <c r="I559" s="3"/>
      <c r="M559" s="4"/>
      <c r="AF559" s="7"/>
    </row>
    <row r="560" spans="4:32" ht="15" x14ac:dyDescent="0.25">
      <c r="D560" s="3"/>
      <c r="E560" s="3"/>
      <c r="H560" s="3"/>
      <c r="I560" s="3"/>
      <c r="M560" s="3"/>
      <c r="AF560" s="7"/>
    </row>
    <row r="561" spans="4:32" ht="15" x14ac:dyDescent="0.25">
      <c r="D561" s="3"/>
      <c r="E561" s="3"/>
      <c r="H561" s="3"/>
      <c r="I561" s="3"/>
      <c r="M561" s="4"/>
      <c r="AF561" s="7"/>
    </row>
    <row r="562" spans="4:32" ht="15" x14ac:dyDescent="0.25">
      <c r="D562" s="4"/>
      <c r="E562" s="4"/>
      <c r="H562" s="3"/>
      <c r="I562" s="3"/>
      <c r="M562" s="3"/>
      <c r="AF562" s="7"/>
    </row>
    <row r="563" spans="4:32" ht="15" x14ac:dyDescent="0.25">
      <c r="D563" s="4"/>
      <c r="E563" s="4"/>
      <c r="H563" s="3"/>
      <c r="I563" s="3"/>
      <c r="M563" s="3"/>
      <c r="AF563" s="7"/>
    </row>
    <row r="564" spans="4:32" ht="15" x14ac:dyDescent="0.25">
      <c r="D564" s="3"/>
      <c r="E564" s="3"/>
      <c r="H564" s="3"/>
      <c r="I564" s="3"/>
      <c r="M564" s="4"/>
      <c r="AF564" s="7"/>
    </row>
    <row r="565" spans="4:32" ht="15" x14ac:dyDescent="0.25">
      <c r="D565" s="4"/>
      <c r="E565" s="4"/>
      <c r="H565" s="3"/>
      <c r="I565" s="3"/>
      <c r="M565" s="3"/>
      <c r="AF565" s="7"/>
    </row>
    <row r="566" spans="4:32" ht="15" x14ac:dyDescent="0.25">
      <c r="D566" s="3"/>
      <c r="E566" s="3"/>
      <c r="H566" s="3"/>
      <c r="I566" s="3"/>
      <c r="M566" s="3"/>
      <c r="AF566" s="7"/>
    </row>
    <row r="567" spans="4:32" ht="15" x14ac:dyDescent="0.25">
      <c r="D567" s="4"/>
      <c r="E567" s="4"/>
      <c r="H567" s="3"/>
      <c r="I567" s="3"/>
      <c r="M567" s="3"/>
      <c r="AF567" s="7"/>
    </row>
    <row r="568" spans="4:32" ht="15" x14ac:dyDescent="0.25">
      <c r="D568" s="4"/>
      <c r="E568" s="4"/>
      <c r="H568" s="3"/>
      <c r="I568" s="3"/>
      <c r="M568" s="3"/>
      <c r="AF568" s="7"/>
    </row>
    <row r="569" spans="4:32" ht="15" x14ac:dyDescent="0.25">
      <c r="D569" s="4"/>
      <c r="E569" s="4"/>
      <c r="H569" s="3"/>
      <c r="I569" s="3"/>
      <c r="M569" s="3"/>
      <c r="AF569" s="7"/>
    </row>
    <row r="570" spans="4:32" ht="15" x14ac:dyDescent="0.25">
      <c r="D570" s="3"/>
      <c r="E570" s="3"/>
      <c r="H570" s="3"/>
      <c r="I570" s="3"/>
      <c r="M570" s="3"/>
      <c r="AF570" s="7"/>
    </row>
    <row r="571" spans="4:32" ht="15" x14ac:dyDescent="0.25">
      <c r="D571" s="3"/>
      <c r="E571" s="3"/>
      <c r="H571" s="3"/>
      <c r="I571" s="3"/>
      <c r="M571" s="3"/>
      <c r="AF571" s="7"/>
    </row>
    <row r="572" spans="4:32" ht="15" x14ac:dyDescent="0.25">
      <c r="D572" s="4"/>
      <c r="E572" s="4"/>
      <c r="H572" s="3"/>
      <c r="I572" s="3"/>
      <c r="M572" s="3"/>
      <c r="AF572" s="7"/>
    </row>
    <row r="573" spans="4:32" ht="15" x14ac:dyDescent="0.25">
      <c r="D573" s="4"/>
      <c r="E573" s="4"/>
      <c r="H573" s="3"/>
      <c r="I573" s="3"/>
      <c r="M573" s="3"/>
      <c r="AF573" s="7"/>
    </row>
    <row r="574" spans="4:32" ht="15" x14ac:dyDescent="0.25">
      <c r="D574" s="3"/>
      <c r="E574" s="3"/>
      <c r="H574" s="3"/>
      <c r="I574" s="3"/>
      <c r="M574" s="3"/>
      <c r="AF574" s="7"/>
    </row>
    <row r="575" spans="4:32" ht="15" x14ac:dyDescent="0.25">
      <c r="D575" s="3"/>
      <c r="E575" s="3"/>
      <c r="H575" s="3"/>
      <c r="I575" s="3"/>
      <c r="M575" s="3"/>
      <c r="AF575" s="7"/>
    </row>
    <row r="576" spans="4:32" ht="15" x14ac:dyDescent="0.25">
      <c r="D576" s="4"/>
      <c r="E576" s="4"/>
      <c r="H576" s="3"/>
      <c r="I576" s="3"/>
      <c r="M576" s="3"/>
      <c r="AF576" s="7"/>
    </row>
    <row r="577" spans="4:32" ht="15" x14ac:dyDescent="0.25">
      <c r="D577" s="3"/>
      <c r="E577" s="3"/>
      <c r="H577" s="3"/>
      <c r="I577" s="3"/>
      <c r="M577" s="3"/>
      <c r="AF577" s="7"/>
    </row>
    <row r="578" spans="4:32" ht="15" x14ac:dyDescent="0.25">
      <c r="D578" s="3"/>
      <c r="E578" s="3"/>
      <c r="H578" s="3"/>
      <c r="I578" s="3"/>
      <c r="M578" s="4"/>
      <c r="AF578" s="7"/>
    </row>
    <row r="579" spans="4:32" ht="15" x14ac:dyDescent="0.25">
      <c r="D579" s="3"/>
      <c r="E579" s="3"/>
      <c r="H579" s="3"/>
      <c r="I579" s="3"/>
      <c r="M579" s="3"/>
      <c r="AF579" s="7"/>
    </row>
    <row r="580" spans="4:32" ht="15" x14ac:dyDescent="0.25">
      <c r="D580" s="3"/>
      <c r="E580" s="3"/>
      <c r="H580" s="3"/>
      <c r="I580" s="3"/>
      <c r="M580" s="3"/>
      <c r="AF580" s="7"/>
    </row>
    <row r="581" spans="4:32" ht="15" x14ac:dyDescent="0.25">
      <c r="D581" s="3"/>
      <c r="E581" s="3"/>
      <c r="H581" s="3"/>
      <c r="I581" s="3"/>
      <c r="M581" s="4"/>
      <c r="AF581" s="7"/>
    </row>
    <row r="582" spans="4:32" ht="15" x14ac:dyDescent="0.25">
      <c r="D582" s="3"/>
      <c r="E582" s="3"/>
      <c r="H582" s="3"/>
      <c r="I582" s="3"/>
      <c r="M582" s="3"/>
      <c r="AF582" s="7"/>
    </row>
    <row r="583" spans="4:32" ht="15" x14ac:dyDescent="0.25">
      <c r="D583" s="3"/>
      <c r="E583" s="3"/>
      <c r="H583" s="3"/>
      <c r="I583" s="3"/>
      <c r="M583" s="3"/>
      <c r="AF583" s="7"/>
    </row>
    <row r="584" spans="4:32" ht="15" x14ac:dyDescent="0.25">
      <c r="D584" s="3"/>
      <c r="E584" s="3"/>
      <c r="H584" s="3"/>
      <c r="I584" s="3"/>
      <c r="M584" s="3"/>
      <c r="AF584" s="7"/>
    </row>
    <row r="585" spans="4:32" ht="15" x14ac:dyDescent="0.25">
      <c r="D585" s="3"/>
      <c r="E585" s="3"/>
      <c r="H585" s="3"/>
      <c r="I585" s="3"/>
      <c r="M585" s="3"/>
      <c r="AF585" s="7"/>
    </row>
    <row r="586" spans="4:32" ht="15" x14ac:dyDescent="0.25">
      <c r="D586" s="3"/>
      <c r="E586" s="3"/>
      <c r="H586" s="3"/>
      <c r="I586" s="3"/>
      <c r="M586" s="3"/>
      <c r="AF586" s="7"/>
    </row>
    <row r="587" spans="4:32" ht="15" x14ac:dyDescent="0.25">
      <c r="D587" s="3"/>
      <c r="E587" s="3"/>
      <c r="H587" s="3"/>
      <c r="I587" s="3"/>
      <c r="M587" s="4"/>
      <c r="AF587" s="7"/>
    </row>
    <row r="588" spans="4:32" ht="15" x14ac:dyDescent="0.25">
      <c r="D588" s="3"/>
      <c r="E588" s="3"/>
      <c r="H588" s="3"/>
      <c r="I588" s="3"/>
      <c r="M588" s="4"/>
      <c r="AF588" s="7"/>
    </row>
    <row r="589" spans="4:32" ht="15" x14ac:dyDescent="0.25">
      <c r="D589" s="3"/>
      <c r="E589" s="3"/>
      <c r="H589" s="3"/>
      <c r="I589" s="3"/>
      <c r="M589" s="3"/>
      <c r="AF589" s="7"/>
    </row>
    <row r="590" spans="4:32" ht="15" x14ac:dyDescent="0.25">
      <c r="D590" s="3"/>
      <c r="E590" s="3"/>
      <c r="H590" s="3"/>
      <c r="I590" s="3"/>
      <c r="M590" s="3"/>
      <c r="AF590" s="7"/>
    </row>
    <row r="591" spans="4:32" ht="15" x14ac:dyDescent="0.25">
      <c r="D591" s="3"/>
      <c r="E591" s="3"/>
      <c r="H591" s="3"/>
      <c r="I591" s="3"/>
      <c r="M591" s="3"/>
      <c r="AF591" s="7"/>
    </row>
    <row r="592" spans="4:32" ht="15" x14ac:dyDescent="0.25">
      <c r="D592" s="3"/>
      <c r="E592" s="3"/>
      <c r="H592" s="3"/>
      <c r="I592" s="3"/>
      <c r="M592" s="3"/>
      <c r="AF592" s="7"/>
    </row>
    <row r="593" spans="4:32" ht="15" x14ac:dyDescent="0.25">
      <c r="D593" s="3"/>
      <c r="E593" s="3"/>
      <c r="H593" s="3"/>
      <c r="I593" s="3"/>
      <c r="M593" s="4"/>
      <c r="AF593" s="7"/>
    </row>
    <row r="594" spans="4:32" ht="15" x14ac:dyDescent="0.25">
      <c r="D594" s="3"/>
      <c r="E594" s="3"/>
      <c r="H594" s="3"/>
      <c r="I594" s="3"/>
      <c r="M594" s="3"/>
      <c r="AF594" s="7"/>
    </row>
    <row r="595" spans="4:32" ht="15" x14ac:dyDescent="0.25">
      <c r="D595" s="3"/>
      <c r="E595" s="3"/>
      <c r="H595" s="3"/>
      <c r="I595" s="3"/>
      <c r="M595" s="3"/>
      <c r="AF595" s="7"/>
    </row>
    <row r="596" spans="4:32" ht="15" x14ac:dyDescent="0.25">
      <c r="D596" s="3"/>
      <c r="E596" s="3"/>
      <c r="H596" s="3"/>
      <c r="I596" s="3"/>
      <c r="M596" s="3"/>
      <c r="AF596" s="7"/>
    </row>
    <row r="597" spans="4:32" ht="15" x14ac:dyDescent="0.25">
      <c r="D597" s="3"/>
      <c r="E597" s="3"/>
      <c r="H597" s="3"/>
      <c r="I597" s="3"/>
      <c r="M597" s="3"/>
      <c r="AF597" s="7"/>
    </row>
    <row r="598" spans="4:32" ht="15" x14ac:dyDescent="0.25">
      <c r="D598" s="3"/>
      <c r="E598" s="3"/>
      <c r="H598" s="3"/>
      <c r="I598" s="3"/>
      <c r="M598" s="4"/>
      <c r="AF598" s="7"/>
    </row>
    <row r="599" spans="4:32" ht="15" x14ac:dyDescent="0.25">
      <c r="D599" s="3"/>
      <c r="E599" s="3"/>
      <c r="H599" s="3"/>
      <c r="I599" s="3"/>
      <c r="M599" s="3"/>
      <c r="AF599" s="7"/>
    </row>
    <row r="600" spans="4:32" ht="15" x14ac:dyDescent="0.25">
      <c r="D600" s="3"/>
      <c r="E600" s="3"/>
      <c r="H600" s="3"/>
      <c r="I600" s="3"/>
      <c r="M600" s="4"/>
      <c r="AF600" s="7"/>
    </row>
    <row r="601" spans="4:32" ht="15" x14ac:dyDescent="0.25">
      <c r="D601" s="3"/>
      <c r="E601" s="3"/>
      <c r="H601" s="3"/>
      <c r="I601" s="3"/>
      <c r="M601" s="4"/>
      <c r="AF601" s="7"/>
    </row>
    <row r="602" spans="4:32" ht="15" x14ac:dyDescent="0.25">
      <c r="D602" s="3"/>
      <c r="E602" s="3"/>
      <c r="H602" s="3"/>
      <c r="I602" s="3"/>
      <c r="M602" s="3"/>
      <c r="AF602" s="7"/>
    </row>
    <row r="603" spans="4:32" ht="15" x14ac:dyDescent="0.25">
      <c r="D603" s="3"/>
      <c r="E603" s="3"/>
      <c r="H603" s="3"/>
      <c r="I603" s="3"/>
      <c r="M603" s="3"/>
      <c r="AF603" s="7"/>
    </row>
    <row r="604" spans="4:32" ht="15" x14ac:dyDescent="0.25">
      <c r="D604" s="3"/>
      <c r="E604" s="3"/>
      <c r="H604" s="3"/>
      <c r="I604" s="3"/>
      <c r="M604" s="3"/>
      <c r="AF604" s="7"/>
    </row>
    <row r="605" spans="4:32" ht="15" x14ac:dyDescent="0.25">
      <c r="D605" s="3"/>
      <c r="E605" s="3"/>
      <c r="H605" s="3"/>
      <c r="I605" s="3"/>
      <c r="M605" s="3"/>
      <c r="AF605" s="7"/>
    </row>
    <row r="606" spans="4:32" ht="15" x14ac:dyDescent="0.25">
      <c r="D606" s="3"/>
      <c r="E606" s="3"/>
      <c r="H606" s="3"/>
      <c r="I606" s="3"/>
      <c r="M606" s="4"/>
      <c r="AF606" s="7"/>
    </row>
    <row r="607" spans="4:32" ht="15" x14ac:dyDescent="0.25">
      <c r="D607" s="3"/>
      <c r="E607" s="3"/>
      <c r="H607" s="3"/>
      <c r="I607" s="3"/>
      <c r="M607" s="4"/>
      <c r="AF607" s="7"/>
    </row>
    <row r="608" spans="4:32" ht="15" x14ac:dyDescent="0.25">
      <c r="D608" s="3"/>
      <c r="E608" s="3"/>
      <c r="H608" s="3"/>
      <c r="I608" s="3"/>
      <c r="M608" s="3"/>
      <c r="AF608" s="7"/>
    </row>
    <row r="609" spans="4:32" ht="15" x14ac:dyDescent="0.25">
      <c r="D609" s="3"/>
      <c r="E609" s="3"/>
      <c r="H609" s="3"/>
      <c r="I609" s="3"/>
      <c r="M609" s="3"/>
      <c r="AF609" s="7"/>
    </row>
    <row r="610" spans="4:32" ht="15" x14ac:dyDescent="0.25">
      <c r="D610" s="3"/>
      <c r="E610" s="3"/>
      <c r="H610" s="3"/>
      <c r="I610" s="3"/>
      <c r="M610" s="3"/>
      <c r="AF610" s="7"/>
    </row>
    <row r="611" spans="4:32" ht="15" x14ac:dyDescent="0.25">
      <c r="D611" s="3"/>
      <c r="E611" s="3"/>
      <c r="H611" s="3"/>
      <c r="I611" s="3"/>
      <c r="M611" s="3"/>
      <c r="AF611" s="7"/>
    </row>
    <row r="612" spans="4:32" ht="15" x14ac:dyDescent="0.25">
      <c r="D612" s="3"/>
      <c r="E612" s="3"/>
      <c r="H612" s="3"/>
      <c r="I612" s="3"/>
      <c r="M612" s="4"/>
      <c r="AF612" s="7"/>
    </row>
    <row r="613" spans="4:32" ht="15" x14ac:dyDescent="0.25">
      <c r="D613" s="3"/>
      <c r="E613" s="3"/>
      <c r="H613" s="3"/>
      <c r="I613" s="3"/>
      <c r="M613" s="3"/>
      <c r="AF613" s="7"/>
    </row>
    <row r="614" spans="4:32" ht="15" x14ac:dyDescent="0.25">
      <c r="D614" s="3"/>
      <c r="E614" s="3"/>
      <c r="H614" s="3"/>
      <c r="I614" s="3"/>
      <c r="M614" s="3"/>
      <c r="AF614" s="7"/>
    </row>
    <row r="615" spans="4:32" ht="15" x14ac:dyDescent="0.25">
      <c r="D615" s="3"/>
      <c r="E615" s="3"/>
      <c r="H615" s="3"/>
      <c r="I615" s="3"/>
      <c r="M615" s="3"/>
      <c r="AF615" s="7"/>
    </row>
    <row r="616" spans="4:32" ht="15" x14ac:dyDescent="0.25">
      <c r="D616" s="3"/>
      <c r="E616" s="3"/>
      <c r="H616" s="3"/>
      <c r="I616" s="3"/>
      <c r="M616" s="4"/>
      <c r="AF616" s="7"/>
    </row>
    <row r="617" spans="4:32" ht="15" x14ac:dyDescent="0.25">
      <c r="D617" s="3"/>
      <c r="E617" s="3"/>
      <c r="H617" s="3"/>
      <c r="I617" s="3"/>
      <c r="M617" s="3"/>
      <c r="AF617" s="7"/>
    </row>
    <row r="618" spans="4:32" ht="15" x14ac:dyDescent="0.25">
      <c r="D618" s="3"/>
      <c r="E618" s="3"/>
      <c r="H618" s="3"/>
      <c r="I618" s="3"/>
      <c r="M618" s="3"/>
      <c r="AF618" s="7"/>
    </row>
    <row r="619" spans="4:32" ht="15" x14ac:dyDescent="0.25">
      <c r="D619" s="3"/>
      <c r="E619" s="3"/>
      <c r="H619" s="3"/>
      <c r="I619" s="3"/>
      <c r="M619" s="3"/>
      <c r="AF619" s="7"/>
    </row>
    <row r="620" spans="4:32" ht="15" x14ac:dyDescent="0.25">
      <c r="D620" s="3"/>
      <c r="E620" s="3"/>
      <c r="H620" s="3"/>
      <c r="I620" s="3"/>
      <c r="M620" s="4"/>
      <c r="AF620" s="7"/>
    </row>
    <row r="621" spans="4:32" ht="15" x14ac:dyDescent="0.25">
      <c r="D621" s="3"/>
      <c r="E621" s="3"/>
      <c r="H621" s="3"/>
      <c r="I621" s="3"/>
      <c r="M621" s="4"/>
      <c r="AF621" s="7"/>
    </row>
    <row r="622" spans="4:32" ht="15" x14ac:dyDescent="0.25">
      <c r="D622" s="3"/>
      <c r="E622" s="3"/>
      <c r="H622" s="3"/>
      <c r="I622" s="3"/>
      <c r="M622" s="4"/>
      <c r="AF622" s="7"/>
    </row>
    <row r="623" spans="4:32" ht="15" x14ac:dyDescent="0.25">
      <c r="D623" s="3"/>
      <c r="E623" s="3"/>
      <c r="H623" s="3"/>
      <c r="I623" s="3"/>
      <c r="M623" s="3"/>
      <c r="AF623" s="7"/>
    </row>
    <row r="624" spans="4:32" ht="15" x14ac:dyDescent="0.25">
      <c r="D624" s="4"/>
      <c r="E624" s="4"/>
      <c r="H624" s="3"/>
      <c r="I624" s="3"/>
      <c r="M624" s="3"/>
      <c r="AF624" s="7"/>
    </row>
    <row r="625" spans="4:32" ht="15" x14ac:dyDescent="0.25">
      <c r="D625" s="3"/>
      <c r="E625" s="3"/>
      <c r="H625" s="3"/>
      <c r="I625" s="3"/>
      <c r="M625" s="4"/>
      <c r="AF625" s="7"/>
    </row>
    <row r="626" spans="4:32" ht="15" x14ac:dyDescent="0.25">
      <c r="D626" s="3"/>
      <c r="E626" s="3"/>
      <c r="H626" s="3"/>
      <c r="I626" s="3"/>
      <c r="M626" s="3"/>
      <c r="AF626" s="7"/>
    </row>
    <row r="627" spans="4:32" ht="15" x14ac:dyDescent="0.25">
      <c r="D627" s="3"/>
      <c r="E627" s="3"/>
      <c r="H627" s="3"/>
      <c r="I627" s="3"/>
      <c r="M627" s="4"/>
      <c r="AF627" s="7"/>
    </row>
    <row r="628" spans="4:32" ht="15" x14ac:dyDescent="0.25">
      <c r="D628" s="4"/>
      <c r="E628" s="4"/>
      <c r="H628" s="3"/>
      <c r="I628" s="3"/>
      <c r="M628" s="3"/>
      <c r="AF628" s="7"/>
    </row>
    <row r="629" spans="4:32" ht="15" x14ac:dyDescent="0.25">
      <c r="D629" s="4"/>
      <c r="E629" s="4"/>
      <c r="H629" s="3"/>
      <c r="I629" s="3"/>
      <c r="M629" s="3"/>
      <c r="AF629" s="7"/>
    </row>
    <row r="630" spans="4:32" ht="15" x14ac:dyDescent="0.25">
      <c r="D630" s="4"/>
      <c r="E630" s="4"/>
      <c r="H630" s="3"/>
      <c r="I630" s="3"/>
      <c r="M630" s="4"/>
      <c r="AF630" s="7"/>
    </row>
    <row r="631" spans="4:32" ht="15" x14ac:dyDescent="0.25">
      <c r="D631" s="3"/>
      <c r="E631" s="3"/>
      <c r="H631" s="3"/>
      <c r="I631" s="3"/>
      <c r="M631" s="3"/>
      <c r="AF631" s="7"/>
    </row>
    <row r="632" spans="4:32" ht="15" x14ac:dyDescent="0.25">
      <c r="D632" s="3"/>
      <c r="E632" s="3"/>
      <c r="H632" s="3"/>
      <c r="I632" s="3"/>
      <c r="M632" s="3"/>
      <c r="AF632" s="7"/>
    </row>
    <row r="633" spans="4:32" ht="15" x14ac:dyDescent="0.25">
      <c r="D633" s="3"/>
      <c r="E633" s="3"/>
      <c r="H633" s="3"/>
      <c r="I633" s="3"/>
      <c r="M633" s="3"/>
      <c r="AF633" s="7"/>
    </row>
    <row r="634" spans="4:32" ht="15" x14ac:dyDescent="0.25">
      <c r="D634" s="3"/>
      <c r="E634" s="3"/>
      <c r="H634" s="3"/>
      <c r="I634" s="3"/>
      <c r="M634" s="3"/>
      <c r="AF634" s="7"/>
    </row>
    <row r="635" spans="4:32" ht="15" x14ac:dyDescent="0.25">
      <c r="D635" s="3"/>
      <c r="E635" s="3"/>
      <c r="H635" s="3"/>
      <c r="I635" s="3"/>
      <c r="M635" s="3"/>
      <c r="AF635" s="7"/>
    </row>
    <row r="636" spans="4:32" ht="15" x14ac:dyDescent="0.25">
      <c r="D636" s="4"/>
      <c r="E636" s="4"/>
      <c r="H636" s="3"/>
      <c r="I636" s="3"/>
      <c r="M636" s="3"/>
      <c r="AF636" s="7"/>
    </row>
    <row r="637" spans="4:32" ht="15" x14ac:dyDescent="0.25">
      <c r="D637" s="3"/>
      <c r="E637" s="3"/>
      <c r="H637" s="3"/>
      <c r="I637" s="3"/>
      <c r="M637" s="3"/>
      <c r="AF637" s="7"/>
    </row>
    <row r="638" spans="4:32" ht="15" x14ac:dyDescent="0.25">
      <c r="D638" s="4"/>
      <c r="E638" s="4"/>
      <c r="H638" s="3"/>
      <c r="I638" s="3"/>
      <c r="M638" s="4"/>
      <c r="AF638" s="7"/>
    </row>
    <row r="639" spans="4:32" ht="15" x14ac:dyDescent="0.25">
      <c r="D639" s="3"/>
      <c r="E639" s="3"/>
      <c r="H639" s="3"/>
      <c r="I639" s="3"/>
      <c r="M639" s="4"/>
      <c r="AF639" s="7"/>
    </row>
    <row r="640" spans="4:32" ht="15" x14ac:dyDescent="0.25">
      <c r="D640" s="3"/>
      <c r="E640" s="3"/>
      <c r="H640" s="3"/>
      <c r="I640" s="3"/>
      <c r="M640" s="3"/>
      <c r="AF640" s="7"/>
    </row>
    <row r="641" spans="4:32" ht="15" x14ac:dyDescent="0.25">
      <c r="D641" s="4"/>
      <c r="E641" s="4"/>
      <c r="H641" s="3"/>
      <c r="I641" s="3"/>
      <c r="M641" s="3"/>
      <c r="AF641" s="7"/>
    </row>
    <row r="642" spans="4:32" ht="15" x14ac:dyDescent="0.25">
      <c r="D642" s="3"/>
      <c r="E642" s="3"/>
      <c r="H642" s="3"/>
      <c r="I642" s="3"/>
      <c r="M642" s="3"/>
      <c r="AF642" s="7"/>
    </row>
    <row r="643" spans="4:32" ht="15" x14ac:dyDescent="0.25">
      <c r="D643" s="4"/>
      <c r="E643" s="4"/>
      <c r="H643" s="3"/>
      <c r="I643" s="3"/>
      <c r="M643" s="3"/>
      <c r="AF643" s="7"/>
    </row>
    <row r="644" spans="4:32" ht="15" x14ac:dyDescent="0.25">
      <c r="D644" s="3"/>
      <c r="E644" s="3"/>
      <c r="H644" s="3"/>
      <c r="I644" s="3"/>
      <c r="M644" s="4"/>
      <c r="AF644" s="7"/>
    </row>
    <row r="645" spans="4:32" ht="15" x14ac:dyDescent="0.25">
      <c r="D645" s="3"/>
      <c r="E645" s="3"/>
      <c r="H645" s="3"/>
      <c r="I645" s="3"/>
      <c r="M645" s="4"/>
      <c r="AF645" s="7"/>
    </row>
    <row r="646" spans="4:32" ht="15" x14ac:dyDescent="0.25">
      <c r="D646" s="3"/>
      <c r="E646" s="3"/>
      <c r="H646" s="3"/>
      <c r="I646" s="3"/>
      <c r="M646" s="4"/>
      <c r="AF646" s="7"/>
    </row>
    <row r="647" spans="4:32" ht="15" x14ac:dyDescent="0.25">
      <c r="D647" s="3"/>
      <c r="E647" s="3"/>
      <c r="H647" s="3"/>
      <c r="I647" s="3"/>
      <c r="M647" s="3"/>
      <c r="AF647" s="7"/>
    </row>
    <row r="648" spans="4:32" ht="15" x14ac:dyDescent="0.25">
      <c r="D648" s="4"/>
      <c r="E648" s="4"/>
      <c r="H648" s="3"/>
      <c r="I648" s="3"/>
      <c r="M648" s="3"/>
      <c r="AF648" s="7"/>
    </row>
    <row r="649" spans="4:32" ht="15" x14ac:dyDescent="0.25">
      <c r="D649" s="4"/>
      <c r="E649" s="4"/>
      <c r="H649" s="3"/>
      <c r="I649" s="3"/>
      <c r="M649" s="3"/>
      <c r="AF649" s="7"/>
    </row>
    <row r="650" spans="4:32" ht="15" x14ac:dyDescent="0.25">
      <c r="D650" s="3"/>
      <c r="E650" s="3"/>
      <c r="H650" s="4"/>
      <c r="I650" s="4"/>
      <c r="M650" s="3"/>
      <c r="AF650" s="7"/>
    </row>
    <row r="651" spans="4:32" ht="15" x14ac:dyDescent="0.25">
      <c r="D651" s="3"/>
      <c r="E651" s="3"/>
      <c r="H651" s="3"/>
      <c r="I651" s="3"/>
      <c r="M651" s="3"/>
      <c r="AF651" s="7"/>
    </row>
    <row r="652" spans="4:32" ht="15" x14ac:dyDescent="0.25">
      <c r="D652" s="4"/>
      <c r="E652" s="4"/>
      <c r="H652" s="3"/>
      <c r="I652" s="3"/>
      <c r="M652" s="4"/>
      <c r="AF652" s="7"/>
    </row>
    <row r="653" spans="4:32" ht="15" x14ac:dyDescent="0.25">
      <c r="D653" s="3"/>
      <c r="E653" s="3"/>
      <c r="H653" s="3"/>
      <c r="I653" s="3"/>
      <c r="M653" s="4"/>
      <c r="AF653" s="7"/>
    </row>
    <row r="654" spans="4:32" ht="15" x14ac:dyDescent="0.25">
      <c r="D654" s="3"/>
      <c r="E654" s="3"/>
      <c r="H654" s="3"/>
      <c r="I654" s="3"/>
      <c r="M654" s="4"/>
      <c r="AF654" s="7"/>
    </row>
    <row r="655" spans="4:32" ht="15" x14ac:dyDescent="0.25">
      <c r="D655" s="3"/>
      <c r="E655" s="3"/>
      <c r="H655" s="3"/>
      <c r="I655" s="3"/>
      <c r="M655" s="3"/>
      <c r="AF655" s="7"/>
    </row>
    <row r="656" spans="4:32" ht="15" x14ac:dyDescent="0.25">
      <c r="D656" s="3"/>
      <c r="E656" s="3"/>
      <c r="H656" s="3"/>
      <c r="I656" s="3"/>
      <c r="M656" s="3"/>
      <c r="AF656" s="7"/>
    </row>
    <row r="657" spans="4:32" ht="15" x14ac:dyDescent="0.25">
      <c r="D657" s="3"/>
      <c r="E657" s="3"/>
      <c r="H657" s="3"/>
      <c r="I657" s="3"/>
      <c r="M657" s="4"/>
      <c r="AF657" s="7"/>
    </row>
    <row r="658" spans="4:32" ht="15" x14ac:dyDescent="0.25">
      <c r="D658" s="4"/>
      <c r="E658" s="4"/>
      <c r="H658" s="3"/>
      <c r="I658" s="3"/>
      <c r="M658" s="3"/>
      <c r="AF658" s="7"/>
    </row>
    <row r="659" spans="4:32" ht="15" x14ac:dyDescent="0.25">
      <c r="D659" s="4"/>
      <c r="E659" s="4"/>
      <c r="H659" s="3"/>
      <c r="I659" s="3"/>
      <c r="M659" s="3"/>
      <c r="AF659" s="7"/>
    </row>
    <row r="660" spans="4:32" ht="15" x14ac:dyDescent="0.25">
      <c r="D660" s="3"/>
      <c r="E660" s="3"/>
      <c r="H660" s="3"/>
      <c r="I660" s="3"/>
      <c r="M660" s="3"/>
      <c r="AF660" s="7"/>
    </row>
    <row r="661" spans="4:32" ht="15" x14ac:dyDescent="0.25">
      <c r="D661" s="4"/>
      <c r="E661" s="4"/>
      <c r="H661" s="3"/>
      <c r="I661" s="3"/>
      <c r="M661" s="4"/>
      <c r="AF661" s="7"/>
    </row>
    <row r="662" spans="4:32" ht="15" x14ac:dyDescent="0.25">
      <c r="D662" s="3"/>
      <c r="E662" s="3"/>
      <c r="H662" s="3"/>
      <c r="I662" s="3"/>
      <c r="M662" s="3"/>
      <c r="AF662" s="7"/>
    </row>
    <row r="663" spans="4:32" ht="15" x14ac:dyDescent="0.25">
      <c r="D663" s="3"/>
      <c r="E663" s="3"/>
      <c r="H663" s="3"/>
      <c r="I663" s="3"/>
      <c r="M663" s="4"/>
      <c r="AF663" s="7"/>
    </row>
    <row r="664" spans="4:32" ht="15" x14ac:dyDescent="0.25">
      <c r="D664" s="4"/>
      <c r="E664" s="4"/>
      <c r="H664" s="3"/>
      <c r="I664" s="3"/>
      <c r="M664" s="3"/>
      <c r="AF664" s="7"/>
    </row>
    <row r="665" spans="4:32" ht="15" x14ac:dyDescent="0.25">
      <c r="D665" s="4"/>
      <c r="E665" s="4"/>
      <c r="H665" s="3"/>
      <c r="I665" s="3"/>
      <c r="M665" s="3"/>
      <c r="AF665" s="7"/>
    </row>
    <row r="666" spans="4:32" ht="15" x14ac:dyDescent="0.25">
      <c r="D666" s="4"/>
      <c r="E666" s="4"/>
      <c r="H666" s="3"/>
      <c r="I666" s="3"/>
      <c r="M666" s="3"/>
      <c r="AF666" s="7"/>
    </row>
    <row r="667" spans="4:32" ht="15" x14ac:dyDescent="0.25">
      <c r="D667" s="3"/>
      <c r="E667" s="3"/>
      <c r="H667" s="4"/>
      <c r="I667" s="4"/>
      <c r="M667" s="3"/>
      <c r="AF667" s="7"/>
    </row>
    <row r="668" spans="4:32" ht="15" x14ac:dyDescent="0.25">
      <c r="D668" s="3"/>
      <c r="E668" s="3"/>
      <c r="H668" s="4"/>
      <c r="I668" s="4"/>
      <c r="M668" s="3"/>
      <c r="AF668" s="7"/>
    </row>
    <row r="669" spans="4:32" ht="15" x14ac:dyDescent="0.25">
      <c r="D669" s="3"/>
      <c r="E669" s="3"/>
      <c r="H669" s="4"/>
      <c r="I669" s="4"/>
      <c r="M669" s="3"/>
      <c r="AF669" s="7"/>
    </row>
    <row r="670" spans="4:32" ht="15" x14ac:dyDescent="0.25">
      <c r="D670" s="3"/>
      <c r="E670" s="3"/>
      <c r="H670" s="4"/>
      <c r="I670" s="4"/>
      <c r="M670" s="3"/>
      <c r="AF670" s="7"/>
    </row>
    <row r="671" spans="4:32" ht="15" x14ac:dyDescent="0.25">
      <c r="D671" s="3"/>
      <c r="E671" s="3"/>
      <c r="H671" s="3"/>
      <c r="I671" s="3"/>
      <c r="M671" s="4"/>
      <c r="AF671" s="7"/>
    </row>
    <row r="672" spans="4:32" ht="15" x14ac:dyDescent="0.25">
      <c r="D672" s="4"/>
      <c r="E672" s="4"/>
      <c r="H672" s="3"/>
      <c r="I672" s="3"/>
      <c r="M672" s="3"/>
      <c r="AF672" s="7"/>
    </row>
    <row r="673" spans="4:32" ht="15" x14ac:dyDescent="0.25">
      <c r="D673" s="4"/>
      <c r="E673" s="4"/>
      <c r="H673" s="3"/>
      <c r="I673" s="3"/>
      <c r="M673" s="3"/>
      <c r="AF673" s="7"/>
    </row>
    <row r="674" spans="4:32" ht="15" x14ac:dyDescent="0.25">
      <c r="D674" s="4"/>
      <c r="E674" s="4"/>
      <c r="H674" s="3"/>
      <c r="I674" s="3"/>
      <c r="M674" s="3"/>
      <c r="AF674" s="7"/>
    </row>
    <row r="675" spans="4:32" ht="15" x14ac:dyDescent="0.25">
      <c r="D675" s="3"/>
      <c r="E675" s="3"/>
      <c r="H675" s="3"/>
      <c r="I675" s="3"/>
      <c r="M675" s="4"/>
      <c r="AF675" s="7"/>
    </row>
    <row r="676" spans="4:32" ht="15" x14ac:dyDescent="0.25">
      <c r="D676" s="3"/>
      <c r="E676" s="3"/>
      <c r="H676" s="4"/>
      <c r="I676" s="4"/>
      <c r="M676" s="3"/>
      <c r="AF676" s="7"/>
    </row>
    <row r="677" spans="4:32" ht="15" x14ac:dyDescent="0.25">
      <c r="D677" s="3"/>
      <c r="E677" s="3"/>
      <c r="H677" s="3"/>
      <c r="I677" s="3"/>
      <c r="M677" s="4"/>
      <c r="AF677" s="7"/>
    </row>
    <row r="678" spans="4:32" ht="15" x14ac:dyDescent="0.25">
      <c r="D678" s="3"/>
      <c r="E678" s="3"/>
      <c r="H678" s="3"/>
      <c r="I678" s="3"/>
      <c r="M678" s="4"/>
      <c r="AF678" s="7"/>
    </row>
    <row r="679" spans="4:32" ht="15" x14ac:dyDescent="0.25">
      <c r="D679" s="3"/>
      <c r="E679" s="3"/>
      <c r="H679" s="3"/>
      <c r="I679" s="3"/>
      <c r="M679" s="4"/>
      <c r="AF679" s="7"/>
    </row>
    <row r="680" spans="4:32" ht="15" x14ac:dyDescent="0.25">
      <c r="D680" s="3"/>
      <c r="E680" s="3"/>
      <c r="H680" s="3"/>
      <c r="I680" s="3"/>
      <c r="M680" s="4"/>
      <c r="AF680" s="7"/>
    </row>
    <row r="681" spans="4:32" ht="15" x14ac:dyDescent="0.25">
      <c r="D681" s="3"/>
      <c r="E681" s="3"/>
      <c r="H681" s="3"/>
      <c r="I681" s="3"/>
      <c r="M681" s="4"/>
      <c r="AF681" s="7"/>
    </row>
    <row r="682" spans="4:32" ht="15" x14ac:dyDescent="0.25">
      <c r="D682" s="4"/>
      <c r="E682" s="4"/>
      <c r="H682" s="3"/>
      <c r="I682" s="3"/>
      <c r="M682" s="3"/>
      <c r="AF682" s="7"/>
    </row>
    <row r="683" spans="4:32" ht="15" x14ac:dyDescent="0.25">
      <c r="D683" s="3"/>
      <c r="E683" s="3"/>
      <c r="H683" s="4"/>
      <c r="I683" s="4"/>
      <c r="M683" s="3"/>
      <c r="AF683" s="7"/>
    </row>
    <row r="684" spans="4:32" ht="15" x14ac:dyDescent="0.25">
      <c r="D684" s="3"/>
      <c r="E684" s="3"/>
      <c r="H684" s="4"/>
      <c r="I684" s="4"/>
      <c r="M684" s="3"/>
      <c r="AF684" s="7"/>
    </row>
    <row r="685" spans="4:32" ht="15" x14ac:dyDescent="0.25">
      <c r="D685" s="3"/>
      <c r="E685" s="3"/>
      <c r="H685" s="3"/>
      <c r="I685" s="3"/>
      <c r="M685" s="4"/>
      <c r="AF685" s="7"/>
    </row>
    <row r="686" spans="4:32" ht="15" x14ac:dyDescent="0.25">
      <c r="D686" s="3"/>
      <c r="E686" s="3"/>
      <c r="H686" s="3"/>
      <c r="I686" s="3"/>
      <c r="M686" s="3"/>
      <c r="AF686" s="7"/>
    </row>
    <row r="687" spans="4:32" ht="15" x14ac:dyDescent="0.25">
      <c r="D687" s="3"/>
      <c r="E687" s="3"/>
      <c r="H687" s="3"/>
      <c r="I687" s="3"/>
      <c r="M687" s="4"/>
      <c r="AF687" s="7"/>
    </row>
    <row r="688" spans="4:32" ht="15" x14ac:dyDescent="0.25">
      <c r="D688" s="4"/>
      <c r="E688" s="4"/>
      <c r="H688" s="3"/>
      <c r="I688" s="3"/>
      <c r="M688" s="3"/>
      <c r="AF688" s="7"/>
    </row>
    <row r="689" spans="4:32" ht="15" x14ac:dyDescent="0.25">
      <c r="D689" s="4"/>
      <c r="E689" s="4"/>
      <c r="H689" s="3"/>
      <c r="I689" s="3"/>
      <c r="M689" s="4"/>
      <c r="AF689" s="7"/>
    </row>
    <row r="690" spans="4:32" ht="15" x14ac:dyDescent="0.25">
      <c r="D690" s="4"/>
      <c r="E690" s="4"/>
      <c r="H690" s="3"/>
      <c r="I690" s="3"/>
      <c r="M690" s="3"/>
      <c r="AF690" s="7"/>
    </row>
    <row r="691" spans="4:32" ht="15" x14ac:dyDescent="0.25">
      <c r="D691" s="3"/>
      <c r="E691" s="3"/>
      <c r="H691" s="3"/>
      <c r="I691" s="3"/>
      <c r="M691" s="3"/>
      <c r="AF691" s="7"/>
    </row>
    <row r="692" spans="4:32" ht="15" x14ac:dyDescent="0.25">
      <c r="D692" s="3"/>
      <c r="E692" s="3"/>
      <c r="H692" s="3"/>
      <c r="I692" s="3"/>
      <c r="M692" s="4"/>
      <c r="AF692" s="7"/>
    </row>
    <row r="693" spans="4:32" ht="15" x14ac:dyDescent="0.25">
      <c r="D693" s="3"/>
      <c r="E693" s="3"/>
      <c r="H693" s="4"/>
      <c r="I693" s="4"/>
      <c r="M693" s="3"/>
      <c r="AF693" s="7"/>
    </row>
    <row r="694" spans="4:32" ht="15" x14ac:dyDescent="0.25">
      <c r="D694" s="3"/>
      <c r="E694" s="3"/>
      <c r="H694" s="3"/>
      <c r="I694" s="3"/>
      <c r="M694" s="3"/>
      <c r="AF694" s="7"/>
    </row>
    <row r="695" spans="4:32" ht="15" x14ac:dyDescent="0.25">
      <c r="D695" s="3"/>
      <c r="E695" s="3"/>
      <c r="H695" s="3"/>
      <c r="I695" s="3"/>
      <c r="M695" s="4"/>
      <c r="AF695" s="7"/>
    </row>
    <row r="696" spans="4:32" ht="15" x14ac:dyDescent="0.25">
      <c r="D696" s="4"/>
      <c r="E696" s="4"/>
      <c r="H696" s="3"/>
      <c r="I696" s="3"/>
      <c r="M696" s="3"/>
      <c r="AF696" s="7"/>
    </row>
    <row r="697" spans="4:32" ht="15" x14ac:dyDescent="0.25">
      <c r="D697" s="3"/>
      <c r="E697" s="3"/>
      <c r="H697" s="3"/>
      <c r="I697" s="3"/>
      <c r="M697" s="3"/>
      <c r="AF697" s="7"/>
    </row>
    <row r="698" spans="4:32" ht="15" x14ac:dyDescent="0.25">
      <c r="D698" s="3"/>
      <c r="E698" s="3"/>
      <c r="H698" s="3"/>
      <c r="I698" s="3"/>
      <c r="M698" s="3"/>
      <c r="AF698" s="7"/>
    </row>
    <row r="699" spans="4:32" ht="15" x14ac:dyDescent="0.25">
      <c r="D699" s="4"/>
      <c r="E699" s="4"/>
      <c r="H699" s="4"/>
      <c r="I699" s="4"/>
      <c r="M699" s="4"/>
      <c r="AF699" s="7"/>
    </row>
    <row r="700" spans="4:32" ht="15" x14ac:dyDescent="0.25">
      <c r="D700" s="3"/>
      <c r="E700" s="3"/>
      <c r="H700" s="4"/>
      <c r="I700" s="4"/>
      <c r="M700" s="3"/>
      <c r="AF700" s="7"/>
    </row>
    <row r="701" spans="4:32" ht="15" x14ac:dyDescent="0.25">
      <c r="D701" s="3"/>
      <c r="E701" s="3"/>
      <c r="H701" s="3"/>
      <c r="I701" s="3"/>
      <c r="M701" s="3"/>
      <c r="AF701" s="7"/>
    </row>
    <row r="702" spans="4:32" ht="15" x14ac:dyDescent="0.25">
      <c r="D702" s="3"/>
      <c r="E702" s="3"/>
      <c r="H702" s="4"/>
      <c r="I702" s="4"/>
      <c r="M702" s="3"/>
      <c r="AF702" s="7"/>
    </row>
    <row r="703" spans="4:32" ht="15" x14ac:dyDescent="0.25">
      <c r="D703" s="3"/>
      <c r="E703" s="3"/>
      <c r="H703" s="3"/>
      <c r="I703" s="3"/>
      <c r="M703" s="4"/>
      <c r="AF703" s="7"/>
    </row>
    <row r="704" spans="4:32" ht="15" x14ac:dyDescent="0.25">
      <c r="D704" s="4"/>
      <c r="E704" s="4"/>
      <c r="H704" s="3"/>
      <c r="I704" s="3"/>
      <c r="M704" s="3"/>
      <c r="AF704" s="7"/>
    </row>
    <row r="705" spans="4:32" ht="15" x14ac:dyDescent="0.25">
      <c r="D705" s="4"/>
      <c r="E705" s="4"/>
      <c r="H705" s="3"/>
      <c r="I705" s="3"/>
      <c r="M705" s="3"/>
      <c r="AF705" s="7"/>
    </row>
    <row r="706" spans="4:32" ht="15" x14ac:dyDescent="0.25">
      <c r="D706" s="4"/>
      <c r="E706" s="4"/>
      <c r="H706" s="3"/>
      <c r="I706" s="3"/>
      <c r="M706" s="3"/>
      <c r="AF706" s="7"/>
    </row>
    <row r="707" spans="4:32" ht="15" x14ac:dyDescent="0.25">
      <c r="D707" s="3"/>
      <c r="E707" s="3"/>
      <c r="H707" s="3"/>
      <c r="I707" s="3"/>
      <c r="M707" s="3"/>
      <c r="AF707" s="7"/>
    </row>
    <row r="708" spans="4:32" ht="15" x14ac:dyDescent="0.25">
      <c r="D708" s="4"/>
      <c r="E708" s="4"/>
      <c r="H708" s="3"/>
      <c r="I708" s="3"/>
      <c r="M708" s="3"/>
      <c r="AF708" s="7"/>
    </row>
    <row r="709" spans="4:32" ht="15" x14ac:dyDescent="0.25">
      <c r="D709" s="3"/>
      <c r="E709" s="3"/>
      <c r="H709" s="4"/>
      <c r="I709" s="4"/>
      <c r="M709" s="3"/>
      <c r="AF709" s="7"/>
    </row>
    <row r="710" spans="4:32" ht="15" x14ac:dyDescent="0.25">
      <c r="D710" s="4"/>
      <c r="E710" s="4"/>
      <c r="H710" s="3"/>
      <c r="I710" s="3"/>
      <c r="M710" s="3"/>
      <c r="AF710" s="7"/>
    </row>
    <row r="711" spans="4:32" ht="15" x14ac:dyDescent="0.25">
      <c r="D711" s="3"/>
      <c r="E711" s="3"/>
      <c r="H711" s="3"/>
      <c r="I711" s="3"/>
      <c r="M711" s="4"/>
      <c r="AF711" s="7"/>
    </row>
    <row r="712" spans="4:32" ht="15" x14ac:dyDescent="0.25">
      <c r="D712" s="3"/>
      <c r="E712" s="3"/>
      <c r="H712" s="4"/>
      <c r="I712" s="4"/>
      <c r="M712" s="4"/>
      <c r="AF712" s="7"/>
    </row>
    <row r="713" spans="4:32" ht="15" x14ac:dyDescent="0.25">
      <c r="D713" s="4"/>
      <c r="E713" s="4"/>
      <c r="H713" s="3"/>
      <c r="I713" s="3"/>
      <c r="M713" s="3"/>
      <c r="AF713" s="7"/>
    </row>
    <row r="714" spans="4:32" ht="15" x14ac:dyDescent="0.25">
      <c r="D714" s="3"/>
      <c r="E714" s="3"/>
      <c r="H714" s="3"/>
      <c r="I714" s="3"/>
      <c r="M714" s="3"/>
      <c r="AF714" s="7"/>
    </row>
    <row r="715" spans="4:32" ht="15" x14ac:dyDescent="0.25">
      <c r="D715" s="4"/>
      <c r="E715" s="4"/>
      <c r="H715" s="3"/>
      <c r="I715" s="3"/>
      <c r="M715" s="3"/>
      <c r="AF715" s="7"/>
    </row>
    <row r="716" spans="4:32" ht="15" x14ac:dyDescent="0.25">
      <c r="D716" s="3"/>
      <c r="E716" s="3"/>
      <c r="H716" s="3"/>
      <c r="I716" s="3"/>
      <c r="M716" s="3"/>
      <c r="AF716" s="7"/>
    </row>
    <row r="717" spans="4:32" ht="15" x14ac:dyDescent="0.25">
      <c r="D717" s="3"/>
      <c r="E717" s="3"/>
      <c r="H717" s="3"/>
      <c r="I717" s="3"/>
      <c r="M717" s="4"/>
      <c r="AF717" s="7"/>
    </row>
    <row r="718" spans="4:32" ht="15" x14ac:dyDescent="0.25">
      <c r="D718" s="3"/>
      <c r="E718" s="3"/>
      <c r="H718" s="3"/>
      <c r="I718" s="3"/>
      <c r="M718" s="4"/>
      <c r="AF718" s="7"/>
    </row>
    <row r="719" spans="4:32" ht="15" x14ac:dyDescent="0.25">
      <c r="D719" s="3"/>
      <c r="E719" s="3"/>
      <c r="H719" s="3"/>
      <c r="I719" s="3"/>
      <c r="M719" s="3"/>
      <c r="AF719" s="7"/>
    </row>
    <row r="720" spans="4:32" ht="15" x14ac:dyDescent="0.25">
      <c r="D720" s="3"/>
      <c r="E720" s="3"/>
      <c r="H720" s="3"/>
      <c r="I720" s="3"/>
      <c r="M720" s="3"/>
      <c r="AF720" s="7"/>
    </row>
    <row r="721" spans="4:32" ht="15" x14ac:dyDescent="0.25">
      <c r="D721" s="3"/>
      <c r="E721" s="3"/>
      <c r="H721" s="3"/>
      <c r="I721" s="3"/>
      <c r="M721" s="3"/>
      <c r="AF721" s="7"/>
    </row>
    <row r="722" spans="4:32" ht="15" x14ac:dyDescent="0.25">
      <c r="D722" s="3"/>
      <c r="E722" s="3"/>
      <c r="H722" s="3"/>
      <c r="I722" s="3"/>
      <c r="M722" s="4"/>
      <c r="AF722" s="7"/>
    </row>
    <row r="723" spans="4:32" ht="15" x14ac:dyDescent="0.25">
      <c r="D723" s="4"/>
      <c r="E723" s="4"/>
      <c r="H723" s="3"/>
      <c r="I723" s="3"/>
      <c r="M723" s="3"/>
      <c r="AF723" s="7"/>
    </row>
    <row r="724" spans="4:32" ht="15" x14ac:dyDescent="0.25">
      <c r="D724" s="3"/>
      <c r="E724" s="3"/>
      <c r="H724" s="3"/>
      <c r="I724" s="3"/>
      <c r="M724" s="3"/>
      <c r="AF724" s="7"/>
    </row>
    <row r="725" spans="4:32" ht="15" x14ac:dyDescent="0.25">
      <c r="D725" s="3"/>
      <c r="E725" s="3"/>
      <c r="H725" s="3"/>
      <c r="I725" s="3"/>
      <c r="M725" s="3"/>
      <c r="AF725" s="7"/>
    </row>
    <row r="726" spans="4:32" ht="15" x14ac:dyDescent="0.25">
      <c r="D726" s="3"/>
      <c r="E726" s="3"/>
      <c r="H726" s="3"/>
      <c r="I726" s="3"/>
      <c r="M726" s="3"/>
      <c r="AF726" s="7"/>
    </row>
    <row r="727" spans="4:32" ht="15" x14ac:dyDescent="0.25">
      <c r="D727" s="3"/>
      <c r="E727" s="3"/>
      <c r="H727" s="3"/>
      <c r="I727" s="3"/>
      <c r="M727" s="4"/>
      <c r="AF727" s="7"/>
    </row>
    <row r="728" spans="4:32" ht="15" x14ac:dyDescent="0.25">
      <c r="D728" s="3"/>
      <c r="E728" s="3"/>
      <c r="H728" s="3"/>
      <c r="I728" s="3"/>
      <c r="M728" s="4"/>
      <c r="AF728" s="7"/>
    </row>
    <row r="729" spans="4:32" ht="15" x14ac:dyDescent="0.25">
      <c r="D729" s="4"/>
      <c r="E729" s="4"/>
      <c r="H729" s="3"/>
      <c r="I729" s="3"/>
      <c r="M729" s="3"/>
      <c r="AF729" s="7"/>
    </row>
    <row r="730" spans="4:32" ht="15" x14ac:dyDescent="0.25">
      <c r="D730" s="3"/>
      <c r="E730" s="3"/>
      <c r="H730" s="3"/>
      <c r="I730" s="3"/>
      <c r="M730" s="3"/>
      <c r="AF730" s="7"/>
    </row>
    <row r="731" spans="4:32" ht="15" x14ac:dyDescent="0.25">
      <c r="D731" s="3"/>
      <c r="E731" s="3"/>
      <c r="H731" s="3"/>
      <c r="I731" s="3"/>
      <c r="M731" s="4"/>
      <c r="AF731" s="7"/>
    </row>
    <row r="732" spans="4:32" ht="15" x14ac:dyDescent="0.25">
      <c r="D732" s="4"/>
      <c r="E732" s="4"/>
      <c r="H732" s="3"/>
      <c r="I732" s="3"/>
      <c r="M732" s="3"/>
      <c r="AF732" s="7"/>
    </row>
    <row r="733" spans="4:32" ht="15" x14ac:dyDescent="0.25">
      <c r="D733" s="3"/>
      <c r="E733" s="3"/>
      <c r="H733" s="3"/>
      <c r="I733" s="3"/>
      <c r="M733" s="3"/>
      <c r="AF733" s="7"/>
    </row>
    <row r="734" spans="4:32" ht="15" x14ac:dyDescent="0.25">
      <c r="D734" s="4"/>
      <c r="E734" s="4"/>
      <c r="H734" s="3"/>
      <c r="I734" s="3"/>
      <c r="M734" s="3"/>
      <c r="AF734" s="7"/>
    </row>
    <row r="735" spans="4:32" ht="15" x14ac:dyDescent="0.25">
      <c r="D735" s="3"/>
      <c r="E735" s="3"/>
      <c r="H735" s="4"/>
      <c r="I735" s="4"/>
      <c r="M735" s="3"/>
      <c r="AF735" s="7"/>
    </row>
    <row r="736" spans="4:32" ht="15" x14ac:dyDescent="0.25">
      <c r="D736" s="4"/>
      <c r="E736" s="4"/>
      <c r="H736" s="3"/>
      <c r="I736" s="3"/>
      <c r="M736" s="3"/>
      <c r="AF736" s="7"/>
    </row>
    <row r="737" spans="4:32" ht="15" x14ac:dyDescent="0.25">
      <c r="D737" s="3"/>
      <c r="E737" s="3"/>
      <c r="H737" s="3"/>
      <c r="I737" s="3"/>
      <c r="M737" s="3"/>
      <c r="AF737" s="7"/>
    </row>
    <row r="738" spans="4:32" ht="15" x14ac:dyDescent="0.25">
      <c r="D738" s="4"/>
      <c r="E738" s="4"/>
      <c r="H738" s="3"/>
      <c r="I738" s="3"/>
      <c r="M738" s="3"/>
      <c r="AF738" s="7"/>
    </row>
    <row r="739" spans="4:32" ht="15" x14ac:dyDescent="0.25">
      <c r="D739" s="4"/>
      <c r="E739" s="4"/>
      <c r="H739" s="3"/>
      <c r="I739" s="3"/>
      <c r="M739" s="3"/>
      <c r="AF739" s="7"/>
    </row>
    <row r="740" spans="4:32" ht="15" x14ac:dyDescent="0.25">
      <c r="D740" s="3"/>
      <c r="E740" s="3"/>
      <c r="H740" s="3"/>
      <c r="I740" s="3"/>
      <c r="M740" s="4"/>
      <c r="AF740" s="7"/>
    </row>
    <row r="741" spans="4:32" ht="15" x14ac:dyDescent="0.25">
      <c r="D741" s="3"/>
      <c r="E741" s="3"/>
      <c r="H741" s="3"/>
      <c r="I741" s="3"/>
      <c r="M741" s="3"/>
      <c r="AF741" s="7"/>
    </row>
    <row r="742" spans="4:32" ht="15" x14ac:dyDescent="0.25">
      <c r="D742" s="4"/>
      <c r="E742" s="4"/>
      <c r="H742" s="3"/>
      <c r="I742" s="3"/>
      <c r="M742" s="3"/>
      <c r="AF742" s="7"/>
    </row>
    <row r="743" spans="4:32" ht="15" x14ac:dyDescent="0.25">
      <c r="D743" s="3"/>
      <c r="E743" s="3"/>
      <c r="H743" s="4"/>
      <c r="I743" s="4"/>
      <c r="M743" s="3"/>
      <c r="AF743" s="7"/>
    </row>
    <row r="744" spans="4:32" ht="15" x14ac:dyDescent="0.25">
      <c r="D744" s="3"/>
      <c r="E744" s="3"/>
      <c r="H744" s="3"/>
      <c r="I744" s="3"/>
      <c r="M744" s="3"/>
      <c r="AF744" s="7"/>
    </row>
    <row r="745" spans="4:32" ht="15" x14ac:dyDescent="0.25">
      <c r="D745" s="3"/>
      <c r="E745" s="3"/>
      <c r="H745" s="3"/>
      <c r="I745" s="3"/>
      <c r="M745" s="4"/>
      <c r="AF745" s="7"/>
    </row>
    <row r="746" spans="4:32" ht="15" x14ac:dyDescent="0.25">
      <c r="D746" s="3"/>
      <c r="E746" s="3"/>
      <c r="H746" s="4"/>
      <c r="I746" s="4"/>
      <c r="M746" s="3"/>
      <c r="AF746" s="7"/>
    </row>
    <row r="747" spans="4:32" ht="15" x14ac:dyDescent="0.25">
      <c r="D747" s="3"/>
      <c r="E747" s="3"/>
      <c r="H747" s="4"/>
      <c r="I747" s="4"/>
      <c r="M747" s="3"/>
      <c r="AF747" s="7"/>
    </row>
    <row r="748" spans="4:32" ht="15" x14ac:dyDescent="0.25">
      <c r="D748" s="3"/>
      <c r="E748" s="3"/>
      <c r="H748" s="3"/>
      <c r="I748" s="3"/>
      <c r="M748" s="4"/>
      <c r="AF748" s="7"/>
    </row>
    <row r="749" spans="4:32" ht="15" x14ac:dyDescent="0.25">
      <c r="D749" s="3"/>
      <c r="E749" s="3"/>
      <c r="H749" s="3"/>
      <c r="I749" s="3"/>
      <c r="M749" s="4"/>
      <c r="AF749" s="7"/>
    </row>
    <row r="750" spans="4:32" ht="15" x14ac:dyDescent="0.25">
      <c r="D750" s="4"/>
      <c r="E750" s="4"/>
      <c r="H750" s="3"/>
      <c r="I750" s="3"/>
      <c r="M750" s="3"/>
      <c r="AF750" s="7"/>
    </row>
    <row r="751" spans="4:32" ht="15" x14ac:dyDescent="0.25">
      <c r="D751" s="3"/>
      <c r="E751" s="3"/>
      <c r="H751" s="3"/>
      <c r="I751" s="3"/>
      <c r="M751" s="3"/>
      <c r="AF751" s="7"/>
    </row>
    <row r="752" spans="4:32" ht="15" x14ac:dyDescent="0.25">
      <c r="D752" s="3"/>
      <c r="E752" s="3"/>
      <c r="H752" s="3"/>
      <c r="I752" s="3"/>
      <c r="M752" s="3"/>
      <c r="AF752" s="7"/>
    </row>
    <row r="753" spans="4:32" ht="15" x14ac:dyDescent="0.25">
      <c r="D753" s="4"/>
      <c r="E753" s="4"/>
      <c r="H753" s="3"/>
      <c r="I753" s="3"/>
      <c r="M753" s="3"/>
      <c r="AF753" s="7"/>
    </row>
    <row r="754" spans="4:32" ht="15" x14ac:dyDescent="0.25">
      <c r="D754" s="3"/>
      <c r="E754" s="3"/>
      <c r="H754" s="3"/>
      <c r="I754" s="3"/>
      <c r="M754" s="4"/>
      <c r="AF754" s="7"/>
    </row>
    <row r="755" spans="4:32" ht="15" x14ac:dyDescent="0.25">
      <c r="D755" s="4"/>
      <c r="E755" s="4"/>
      <c r="H755" s="3"/>
      <c r="I755" s="3"/>
      <c r="M755" s="3"/>
      <c r="AF755" s="7"/>
    </row>
    <row r="756" spans="4:32" ht="15" x14ac:dyDescent="0.25">
      <c r="D756" s="4"/>
      <c r="E756" s="4"/>
      <c r="H756" s="3"/>
      <c r="I756" s="3"/>
      <c r="M756" s="3"/>
      <c r="AF756" s="7"/>
    </row>
    <row r="757" spans="4:32" ht="15" x14ac:dyDescent="0.25">
      <c r="D757" s="4"/>
      <c r="E757" s="4"/>
      <c r="H757" s="3"/>
      <c r="I757" s="3"/>
      <c r="M757" s="3"/>
      <c r="AF757" s="7"/>
    </row>
    <row r="758" spans="4:32" ht="15" x14ac:dyDescent="0.25">
      <c r="D758" s="3"/>
      <c r="E758" s="3"/>
      <c r="H758" s="3"/>
      <c r="I758" s="3"/>
      <c r="M758" s="3"/>
      <c r="AF758" s="7"/>
    </row>
    <row r="759" spans="4:32" ht="15" x14ac:dyDescent="0.25">
      <c r="D759" s="3"/>
      <c r="E759" s="3"/>
      <c r="H759" s="4"/>
      <c r="I759" s="4"/>
      <c r="M759" s="3"/>
      <c r="AF759" s="7"/>
    </row>
    <row r="760" spans="4:32" ht="15" x14ac:dyDescent="0.25">
      <c r="D760" s="3"/>
      <c r="E760" s="3"/>
      <c r="H760" s="3"/>
      <c r="I760" s="3"/>
      <c r="M760" s="3"/>
      <c r="AF760" s="7"/>
    </row>
    <row r="761" spans="4:32" ht="15" x14ac:dyDescent="0.25">
      <c r="D761" s="3"/>
      <c r="E761" s="3"/>
      <c r="H761" s="3"/>
      <c r="I761" s="3"/>
      <c r="M761" s="3"/>
      <c r="AF761" s="7"/>
    </row>
    <row r="762" spans="4:32" ht="15" x14ac:dyDescent="0.25">
      <c r="D762" s="3"/>
      <c r="E762" s="3"/>
      <c r="H762" s="3"/>
      <c r="I762" s="3"/>
      <c r="M762" s="4"/>
      <c r="AF762" s="7"/>
    </row>
    <row r="763" spans="4:32" ht="15" x14ac:dyDescent="0.25">
      <c r="D763" s="3"/>
      <c r="E763" s="3"/>
      <c r="H763" s="3"/>
      <c r="I763" s="3"/>
      <c r="M763" s="4"/>
      <c r="AF763" s="7"/>
    </row>
    <row r="764" spans="4:32" ht="15" x14ac:dyDescent="0.25">
      <c r="D764" s="3"/>
      <c r="E764" s="3"/>
      <c r="H764" s="3"/>
      <c r="I764" s="3"/>
      <c r="M764" s="3"/>
      <c r="AF764" s="7"/>
    </row>
    <row r="765" spans="4:32" ht="15" x14ac:dyDescent="0.25">
      <c r="D765" s="3"/>
      <c r="E765" s="3"/>
      <c r="H765" s="4"/>
      <c r="I765" s="4"/>
      <c r="M765" s="3"/>
      <c r="AF765" s="7"/>
    </row>
    <row r="766" spans="4:32" ht="15" x14ac:dyDescent="0.25">
      <c r="D766" s="3"/>
      <c r="E766" s="3"/>
      <c r="H766" s="3"/>
      <c r="I766" s="3"/>
      <c r="M766" s="3"/>
      <c r="AF766" s="7"/>
    </row>
    <row r="767" spans="4:32" ht="15" x14ac:dyDescent="0.25">
      <c r="D767" s="3"/>
      <c r="E767" s="3"/>
      <c r="H767" s="3"/>
      <c r="I767" s="3"/>
      <c r="M767" s="4"/>
      <c r="AF767" s="7"/>
    </row>
    <row r="768" spans="4:32" ht="15" x14ac:dyDescent="0.25">
      <c r="D768" s="3"/>
      <c r="E768" s="3"/>
      <c r="H768" s="3"/>
      <c r="I768" s="3"/>
      <c r="M768" s="4"/>
      <c r="AF768" s="7"/>
    </row>
    <row r="769" spans="4:32" ht="15" x14ac:dyDescent="0.25">
      <c r="D769" s="3"/>
      <c r="E769" s="3"/>
      <c r="H769" s="3"/>
      <c r="I769" s="3"/>
      <c r="M769" s="3"/>
      <c r="AF769" s="7"/>
    </row>
    <row r="770" spans="4:32" ht="15" x14ac:dyDescent="0.25">
      <c r="D770" s="3"/>
      <c r="E770" s="3"/>
      <c r="H770" s="4"/>
      <c r="I770" s="4"/>
      <c r="M770" s="3"/>
      <c r="AF770" s="7"/>
    </row>
    <row r="771" spans="4:32" ht="15" x14ac:dyDescent="0.25">
      <c r="D771" s="3"/>
      <c r="E771" s="3"/>
      <c r="H771" s="3"/>
      <c r="I771" s="3"/>
      <c r="M771" s="3"/>
      <c r="AF771" s="7"/>
    </row>
    <row r="772" spans="4:32" ht="15" x14ac:dyDescent="0.25">
      <c r="D772" s="3"/>
      <c r="E772" s="3"/>
      <c r="H772" s="3"/>
      <c r="I772" s="3"/>
      <c r="M772" s="4"/>
      <c r="AF772" s="7"/>
    </row>
    <row r="773" spans="4:32" ht="15" x14ac:dyDescent="0.25">
      <c r="D773" s="4"/>
      <c r="E773" s="4"/>
      <c r="H773" s="3"/>
      <c r="I773" s="3"/>
      <c r="M773" s="3"/>
      <c r="AF773" s="7"/>
    </row>
    <row r="774" spans="4:32" ht="15" x14ac:dyDescent="0.25">
      <c r="D774" s="3"/>
      <c r="E774" s="3"/>
      <c r="H774" s="4"/>
      <c r="I774" s="4"/>
      <c r="M774" s="4"/>
      <c r="AF774" s="7"/>
    </row>
    <row r="775" spans="4:32" ht="15" x14ac:dyDescent="0.25">
      <c r="D775" s="3"/>
      <c r="E775" s="3"/>
      <c r="H775" s="3"/>
      <c r="I775" s="3"/>
      <c r="M775" s="4"/>
      <c r="AF775" s="7"/>
    </row>
    <row r="776" spans="4:32" ht="15" x14ac:dyDescent="0.25">
      <c r="D776" s="3"/>
      <c r="E776" s="3"/>
      <c r="H776" s="3"/>
      <c r="I776" s="3"/>
      <c r="M776" s="4"/>
      <c r="AF776" s="7"/>
    </row>
    <row r="777" spans="4:32" ht="15" x14ac:dyDescent="0.25">
      <c r="D777" s="3"/>
      <c r="E777" s="3"/>
      <c r="H777" s="3"/>
      <c r="I777" s="3"/>
      <c r="M777" s="3"/>
      <c r="AF777" s="7"/>
    </row>
    <row r="778" spans="4:32" ht="15" x14ac:dyDescent="0.25">
      <c r="D778" s="3"/>
      <c r="E778" s="3"/>
      <c r="H778" s="4"/>
      <c r="I778" s="4"/>
      <c r="M778" s="3"/>
      <c r="AF778" s="7"/>
    </row>
    <row r="779" spans="4:32" ht="15" x14ac:dyDescent="0.25">
      <c r="D779" s="3"/>
      <c r="E779" s="3"/>
      <c r="H779" s="4"/>
      <c r="I779" s="4"/>
      <c r="M779" s="3"/>
      <c r="AF779" s="7"/>
    </row>
    <row r="780" spans="4:32" ht="15" x14ac:dyDescent="0.25">
      <c r="D780" s="3"/>
      <c r="E780" s="3"/>
      <c r="H780" s="3"/>
      <c r="I780" s="3"/>
      <c r="M780" s="3"/>
      <c r="AF780" s="7"/>
    </row>
    <row r="781" spans="4:32" ht="15" x14ac:dyDescent="0.25">
      <c r="D781" s="3"/>
      <c r="E781" s="3"/>
      <c r="H781" s="3"/>
      <c r="I781" s="3"/>
      <c r="M781" s="3"/>
      <c r="AF781" s="7"/>
    </row>
    <row r="782" spans="4:32" ht="15" x14ac:dyDescent="0.25">
      <c r="D782" s="3"/>
      <c r="E782" s="3"/>
      <c r="H782" s="4"/>
      <c r="I782" s="4"/>
      <c r="M782" s="3"/>
      <c r="AF782" s="7"/>
    </row>
    <row r="783" spans="4:32" ht="15" x14ac:dyDescent="0.25">
      <c r="D783" s="3"/>
      <c r="E783" s="3"/>
      <c r="H783" s="3"/>
      <c r="I783" s="3"/>
      <c r="M783" s="4"/>
      <c r="AF783" s="7"/>
    </row>
    <row r="784" spans="4:32" ht="15" x14ac:dyDescent="0.25">
      <c r="D784" s="3"/>
      <c r="E784" s="3"/>
      <c r="H784" s="3"/>
      <c r="I784" s="3"/>
      <c r="M784" s="4"/>
      <c r="AF784" s="7"/>
    </row>
    <row r="785" spans="4:32" ht="15" x14ac:dyDescent="0.25">
      <c r="D785" s="3"/>
      <c r="E785" s="3"/>
      <c r="H785" s="3"/>
      <c r="I785" s="3"/>
      <c r="M785" s="3"/>
      <c r="AF785" s="7"/>
    </row>
    <row r="786" spans="4:32" ht="15" x14ac:dyDescent="0.25">
      <c r="D786" s="4"/>
      <c r="E786" s="4"/>
      <c r="H786" s="3"/>
      <c r="I786" s="3"/>
      <c r="M786" s="3"/>
      <c r="AF786" s="7"/>
    </row>
    <row r="787" spans="4:32" ht="15" x14ac:dyDescent="0.25">
      <c r="D787" s="4"/>
      <c r="E787" s="4"/>
      <c r="H787" s="3"/>
      <c r="I787" s="3"/>
      <c r="M787" s="3"/>
      <c r="AF787" s="7"/>
    </row>
    <row r="788" spans="4:32" ht="15" x14ac:dyDescent="0.25">
      <c r="D788" s="4"/>
      <c r="E788" s="4"/>
      <c r="H788" s="3"/>
      <c r="I788" s="3"/>
      <c r="M788" s="3"/>
      <c r="AF788" s="7"/>
    </row>
    <row r="789" spans="4:32" ht="15" x14ac:dyDescent="0.25">
      <c r="D789" s="3"/>
      <c r="E789" s="3"/>
      <c r="H789" s="4"/>
      <c r="I789" s="4"/>
      <c r="M789" s="3"/>
      <c r="AF789" s="7"/>
    </row>
    <row r="790" spans="4:32" ht="15" x14ac:dyDescent="0.25">
      <c r="D790" s="3"/>
      <c r="E790" s="3"/>
      <c r="H790" s="4"/>
      <c r="I790" s="4"/>
      <c r="M790" s="3"/>
      <c r="AF790" s="7"/>
    </row>
    <row r="791" spans="4:32" ht="15" x14ac:dyDescent="0.25">
      <c r="D791" s="3"/>
      <c r="E791" s="3"/>
      <c r="H791" s="4"/>
      <c r="I791" s="4"/>
      <c r="M791" s="3"/>
      <c r="AF791" s="7"/>
    </row>
    <row r="792" spans="4:32" ht="15" x14ac:dyDescent="0.25">
      <c r="D792" s="4"/>
      <c r="E792" s="4"/>
      <c r="H792" s="3"/>
      <c r="I792" s="3"/>
      <c r="M792" s="3"/>
      <c r="AF792" s="7"/>
    </row>
    <row r="793" spans="4:32" ht="15" x14ac:dyDescent="0.25">
      <c r="D793" s="4"/>
      <c r="E793" s="4"/>
      <c r="H793" s="3"/>
      <c r="I793" s="3"/>
      <c r="M793" s="3"/>
      <c r="AF793" s="7"/>
    </row>
    <row r="794" spans="4:32" ht="15" x14ac:dyDescent="0.25">
      <c r="D794" s="4"/>
      <c r="E794" s="4"/>
      <c r="H794" s="3"/>
      <c r="I794" s="3"/>
      <c r="M794" s="3"/>
      <c r="AF794" s="7"/>
    </row>
    <row r="795" spans="4:32" ht="15" x14ac:dyDescent="0.25">
      <c r="D795" s="3"/>
      <c r="E795" s="3"/>
      <c r="H795" s="3"/>
      <c r="I795" s="3"/>
      <c r="M795" s="3"/>
      <c r="AF795" s="7"/>
    </row>
    <row r="796" spans="4:32" ht="15" x14ac:dyDescent="0.25">
      <c r="D796" s="3"/>
      <c r="E796" s="3"/>
      <c r="H796" s="3"/>
      <c r="I796" s="3"/>
      <c r="M796" s="4"/>
      <c r="AF796" s="7"/>
    </row>
    <row r="797" spans="4:32" ht="15" x14ac:dyDescent="0.25">
      <c r="D797" s="3"/>
      <c r="E797" s="3"/>
      <c r="H797" s="3"/>
      <c r="I797" s="3"/>
      <c r="M797" s="4"/>
      <c r="AF797" s="7"/>
    </row>
    <row r="798" spans="4:32" ht="15" x14ac:dyDescent="0.25">
      <c r="D798" s="3"/>
      <c r="E798" s="3"/>
      <c r="H798" s="3"/>
      <c r="I798" s="3"/>
      <c r="M798" s="4"/>
      <c r="AF798" s="7"/>
    </row>
    <row r="799" spans="4:32" ht="15" x14ac:dyDescent="0.25">
      <c r="D799" s="4"/>
      <c r="E799" s="4"/>
      <c r="H799" s="3"/>
      <c r="I799" s="3"/>
      <c r="M799" s="4"/>
      <c r="AF799" s="7"/>
    </row>
    <row r="800" spans="4:32" ht="15" x14ac:dyDescent="0.25">
      <c r="D800" s="4"/>
      <c r="E800" s="4"/>
      <c r="H800" s="3"/>
      <c r="I800" s="3"/>
      <c r="M800" s="3"/>
      <c r="AF800" s="7"/>
    </row>
    <row r="801" spans="4:32" ht="15" x14ac:dyDescent="0.25">
      <c r="D801" s="3"/>
      <c r="E801" s="3"/>
      <c r="H801" s="3"/>
      <c r="I801" s="3"/>
      <c r="M801" s="4"/>
      <c r="AF801" s="7"/>
    </row>
    <row r="802" spans="4:32" ht="15" x14ac:dyDescent="0.25">
      <c r="D802" s="4"/>
      <c r="E802" s="4"/>
      <c r="H802" s="3"/>
      <c r="I802" s="3"/>
      <c r="M802" s="3"/>
      <c r="AF802" s="7"/>
    </row>
    <row r="803" spans="4:32" ht="15" x14ac:dyDescent="0.25">
      <c r="D803" s="3"/>
      <c r="E803" s="3"/>
      <c r="H803" s="4"/>
      <c r="I803" s="4"/>
      <c r="M803" s="3"/>
      <c r="AF803" s="7"/>
    </row>
    <row r="804" spans="4:32" ht="15" x14ac:dyDescent="0.25">
      <c r="D804" s="4"/>
      <c r="E804" s="4"/>
      <c r="H804" s="3"/>
      <c r="I804" s="3"/>
      <c r="M804" s="3"/>
      <c r="AF804" s="7"/>
    </row>
    <row r="805" spans="4:32" ht="15" x14ac:dyDescent="0.25">
      <c r="D805" s="3"/>
      <c r="E805" s="3"/>
      <c r="H805" s="4"/>
      <c r="I805" s="4"/>
      <c r="M805" s="3"/>
      <c r="AF805" s="7"/>
    </row>
    <row r="806" spans="4:32" ht="15" x14ac:dyDescent="0.25">
      <c r="D806" s="3"/>
      <c r="E806" s="3"/>
      <c r="H806" s="4"/>
      <c r="I806" s="4"/>
      <c r="M806" s="3"/>
      <c r="AF806" s="7"/>
    </row>
    <row r="807" spans="4:32" ht="15" x14ac:dyDescent="0.25">
      <c r="D807" s="4"/>
      <c r="E807" s="4"/>
      <c r="H807" s="3"/>
      <c r="I807" s="3"/>
      <c r="M807" s="3"/>
      <c r="AF807" s="7"/>
    </row>
    <row r="808" spans="4:32" ht="15" x14ac:dyDescent="0.25">
      <c r="D808" s="3"/>
      <c r="E808" s="3"/>
      <c r="H808" s="3"/>
      <c r="I808" s="3"/>
      <c r="M808" s="4"/>
      <c r="AF808" s="7"/>
    </row>
    <row r="809" spans="4:32" ht="15" x14ac:dyDescent="0.25">
      <c r="D809" s="3"/>
      <c r="E809" s="3"/>
      <c r="H809" s="3"/>
      <c r="I809" s="3"/>
      <c r="M809" s="4"/>
      <c r="AF809" s="7"/>
    </row>
    <row r="810" spans="4:32" ht="15" x14ac:dyDescent="0.25">
      <c r="D810" s="3"/>
      <c r="E810" s="3"/>
      <c r="H810" s="3"/>
      <c r="I810" s="3"/>
      <c r="M810" s="3"/>
      <c r="AF810" s="7"/>
    </row>
    <row r="811" spans="4:32" ht="15" x14ac:dyDescent="0.25">
      <c r="D811" s="4"/>
      <c r="E811" s="4"/>
      <c r="H811" s="3"/>
      <c r="I811" s="3"/>
      <c r="M811" s="3"/>
      <c r="AF811" s="7"/>
    </row>
    <row r="812" spans="4:32" ht="15" x14ac:dyDescent="0.25">
      <c r="D812" s="4"/>
      <c r="E812" s="4"/>
      <c r="H812" s="3"/>
      <c r="I812" s="3"/>
      <c r="M812" s="3"/>
      <c r="AF812" s="7"/>
    </row>
    <row r="813" spans="4:32" ht="15" x14ac:dyDescent="0.25">
      <c r="D813" s="3"/>
      <c r="E813" s="3"/>
      <c r="H813" s="3"/>
      <c r="I813" s="3"/>
      <c r="M813" s="4"/>
      <c r="AF813" s="7"/>
    </row>
    <row r="814" spans="4:32" ht="15" x14ac:dyDescent="0.25">
      <c r="D814" s="3"/>
      <c r="E814" s="3"/>
      <c r="H814" s="3"/>
      <c r="I814" s="3"/>
      <c r="M814" s="3"/>
      <c r="AF814" s="7"/>
    </row>
    <row r="815" spans="4:32" ht="15" x14ac:dyDescent="0.25">
      <c r="D815" s="3"/>
      <c r="E815" s="3"/>
      <c r="H815" s="3"/>
      <c r="I815" s="3"/>
      <c r="M815" s="3"/>
      <c r="AF815" s="7"/>
    </row>
    <row r="816" spans="4:32" ht="15" x14ac:dyDescent="0.25">
      <c r="D816" s="3"/>
      <c r="E816" s="3"/>
      <c r="H816" s="3"/>
      <c r="I816" s="3"/>
      <c r="M816" s="4"/>
      <c r="AF816" s="7"/>
    </row>
    <row r="817" spans="4:32" ht="15" x14ac:dyDescent="0.25">
      <c r="D817" s="3"/>
      <c r="E817" s="3"/>
      <c r="H817" s="3"/>
      <c r="I817" s="3"/>
      <c r="M817" s="4"/>
      <c r="AF817" s="7"/>
    </row>
    <row r="818" spans="4:32" ht="15" x14ac:dyDescent="0.25">
      <c r="D818" s="4"/>
      <c r="E818" s="4"/>
      <c r="H818" s="3"/>
      <c r="I818" s="3"/>
      <c r="M818" s="3"/>
      <c r="AF818" s="7"/>
    </row>
    <row r="819" spans="4:32" ht="15" x14ac:dyDescent="0.25">
      <c r="D819" s="3"/>
      <c r="E819" s="3"/>
      <c r="H819" s="3"/>
      <c r="I819" s="3"/>
      <c r="M819" s="4"/>
      <c r="AF819" s="7"/>
    </row>
    <row r="820" spans="4:32" ht="15" x14ac:dyDescent="0.25">
      <c r="D820" s="3"/>
      <c r="E820" s="3"/>
      <c r="H820" s="3"/>
      <c r="I820" s="3"/>
      <c r="M820" s="4"/>
      <c r="AF820" s="7"/>
    </row>
    <row r="821" spans="4:32" ht="15" x14ac:dyDescent="0.25">
      <c r="D821" s="4"/>
      <c r="E821" s="4"/>
      <c r="H821" s="4"/>
      <c r="I821" s="4"/>
      <c r="M821" s="4"/>
      <c r="AF821" s="7"/>
    </row>
    <row r="822" spans="4:32" ht="15" x14ac:dyDescent="0.25">
      <c r="D822" s="4"/>
      <c r="E822" s="4"/>
      <c r="H822" s="3"/>
      <c r="I822" s="3"/>
      <c r="M822" s="4"/>
      <c r="AF822" s="7"/>
    </row>
    <row r="823" spans="4:32" ht="15" x14ac:dyDescent="0.25">
      <c r="D823" s="4"/>
      <c r="E823" s="4"/>
      <c r="H823" s="3"/>
      <c r="I823" s="3"/>
      <c r="M823" s="3"/>
      <c r="AF823" s="7"/>
    </row>
    <row r="824" spans="4:32" ht="15" x14ac:dyDescent="0.25">
      <c r="D824" s="3"/>
      <c r="E824" s="3"/>
      <c r="H824" s="3"/>
      <c r="I824" s="3"/>
      <c r="M824" s="3"/>
      <c r="AF824" s="7"/>
    </row>
    <row r="825" spans="4:32" ht="15" x14ac:dyDescent="0.25">
      <c r="D825" s="3"/>
      <c r="E825" s="3"/>
      <c r="H825" s="3"/>
      <c r="I825" s="3"/>
      <c r="M825" s="4"/>
      <c r="AF825" s="7"/>
    </row>
    <row r="826" spans="4:32" ht="15" x14ac:dyDescent="0.25">
      <c r="D826" s="3"/>
      <c r="E826" s="3"/>
      <c r="H826" s="3"/>
      <c r="I826" s="3"/>
      <c r="M826" s="4"/>
      <c r="AF826" s="7"/>
    </row>
    <row r="827" spans="4:32" ht="15" x14ac:dyDescent="0.25">
      <c r="D827" s="3"/>
      <c r="E827" s="3"/>
      <c r="H827" s="3"/>
      <c r="I827" s="3"/>
      <c r="M827" s="3"/>
      <c r="AF827" s="7"/>
    </row>
    <row r="828" spans="4:32" ht="15" x14ac:dyDescent="0.25">
      <c r="D828" s="3"/>
      <c r="E828" s="3"/>
      <c r="H828" s="3"/>
      <c r="I828" s="3"/>
      <c r="M828" s="4"/>
      <c r="AF828" s="7"/>
    </row>
    <row r="829" spans="4:32" ht="15" x14ac:dyDescent="0.25">
      <c r="D829" s="3"/>
      <c r="E829" s="3"/>
      <c r="H829" s="4"/>
      <c r="I829" s="4"/>
      <c r="M829" s="3"/>
      <c r="AF829" s="7"/>
    </row>
    <row r="830" spans="4:32" ht="15" x14ac:dyDescent="0.25">
      <c r="D830" s="3"/>
      <c r="E830" s="3"/>
      <c r="H830" s="4"/>
      <c r="I830" s="4"/>
      <c r="M830" s="3"/>
      <c r="AF830" s="7"/>
    </row>
    <row r="831" spans="4:32" ht="15" x14ac:dyDescent="0.25">
      <c r="D831" s="3"/>
      <c r="E831" s="3"/>
      <c r="H831" s="3"/>
      <c r="I831" s="3"/>
      <c r="M831" s="4"/>
      <c r="AF831" s="7"/>
    </row>
    <row r="832" spans="4:32" ht="15" x14ac:dyDescent="0.25">
      <c r="D832" s="4"/>
      <c r="E832" s="4"/>
      <c r="H832" s="3"/>
      <c r="I832" s="3"/>
      <c r="M832" s="3"/>
      <c r="AF832" s="7"/>
    </row>
    <row r="833" spans="4:32" ht="15" x14ac:dyDescent="0.25">
      <c r="D833" s="3"/>
      <c r="E833" s="3"/>
      <c r="H833" s="3"/>
      <c r="I833" s="3"/>
      <c r="M833" s="3"/>
      <c r="AF833" s="7"/>
    </row>
    <row r="834" spans="4:32" ht="15" x14ac:dyDescent="0.25">
      <c r="D834" s="4"/>
      <c r="E834" s="4"/>
      <c r="H834" s="3"/>
      <c r="I834" s="3"/>
      <c r="M834" s="3"/>
      <c r="AF834" s="7"/>
    </row>
    <row r="835" spans="4:32" ht="15" x14ac:dyDescent="0.25">
      <c r="D835" s="3"/>
      <c r="E835" s="3"/>
      <c r="H835" s="3"/>
      <c r="I835" s="3"/>
      <c r="M835" s="3"/>
      <c r="AF835" s="7"/>
    </row>
    <row r="836" spans="4:32" ht="15" x14ac:dyDescent="0.25">
      <c r="D836" s="3"/>
      <c r="E836" s="3"/>
      <c r="H836" s="3"/>
      <c r="I836" s="3"/>
      <c r="M836" s="3"/>
      <c r="AF836" s="7"/>
    </row>
    <row r="837" spans="4:32" ht="15" x14ac:dyDescent="0.25">
      <c r="D837" s="3"/>
      <c r="E837" s="3"/>
      <c r="H837" s="3"/>
      <c r="I837" s="3"/>
      <c r="M837" s="3"/>
      <c r="AF837" s="7"/>
    </row>
    <row r="838" spans="4:32" ht="15" x14ac:dyDescent="0.25">
      <c r="D838" s="3"/>
      <c r="E838" s="3"/>
      <c r="H838" s="4"/>
      <c r="I838" s="4"/>
      <c r="M838" s="3"/>
      <c r="AF838" s="7"/>
    </row>
    <row r="839" spans="4:32" ht="15" x14ac:dyDescent="0.25">
      <c r="D839" s="3"/>
      <c r="E839" s="3"/>
      <c r="H839" s="3"/>
      <c r="I839" s="3"/>
      <c r="M839" s="4"/>
      <c r="AF839" s="7"/>
    </row>
    <row r="840" spans="4:32" ht="15" x14ac:dyDescent="0.25">
      <c r="D840" s="3"/>
      <c r="E840" s="3"/>
      <c r="H840" s="3"/>
      <c r="I840" s="3"/>
      <c r="M840" s="3"/>
      <c r="AF840" s="7"/>
    </row>
    <row r="841" spans="4:32" ht="15" x14ac:dyDescent="0.25">
      <c r="D841" s="4"/>
      <c r="E841" s="4"/>
      <c r="H841" s="3"/>
      <c r="I841" s="3"/>
      <c r="M841" s="3"/>
      <c r="AF841" s="7"/>
    </row>
    <row r="842" spans="4:32" ht="15" x14ac:dyDescent="0.25">
      <c r="D842" s="4"/>
      <c r="E842" s="4"/>
      <c r="H842" s="3"/>
      <c r="I842" s="3"/>
      <c r="M842" s="3"/>
      <c r="AF842" s="7"/>
    </row>
    <row r="843" spans="4:32" ht="15" x14ac:dyDescent="0.25">
      <c r="D843" s="3"/>
      <c r="E843" s="3"/>
      <c r="H843" s="3"/>
      <c r="I843" s="3"/>
      <c r="M843" s="3"/>
      <c r="AF843" s="7"/>
    </row>
    <row r="844" spans="4:32" ht="15" x14ac:dyDescent="0.25">
      <c r="D844" s="3"/>
      <c r="E844" s="3"/>
      <c r="H844" s="3"/>
      <c r="I844" s="3"/>
      <c r="M844" s="3"/>
      <c r="AF844" s="7"/>
    </row>
    <row r="845" spans="4:32" ht="15" x14ac:dyDescent="0.25">
      <c r="D845" s="3"/>
      <c r="E845" s="3"/>
      <c r="H845" s="3"/>
      <c r="I845" s="3"/>
      <c r="M845" s="3"/>
      <c r="AF845" s="7"/>
    </row>
    <row r="846" spans="4:32" ht="15" x14ac:dyDescent="0.25">
      <c r="D846" s="4"/>
      <c r="E846" s="4"/>
      <c r="H846" s="3"/>
      <c r="I846" s="3"/>
      <c r="M846" s="4"/>
      <c r="AF846" s="7"/>
    </row>
    <row r="847" spans="4:32" ht="15" x14ac:dyDescent="0.25">
      <c r="D847" s="4"/>
      <c r="E847" s="4"/>
      <c r="H847" s="3"/>
      <c r="I847" s="3"/>
      <c r="M847" s="4"/>
      <c r="AF847" s="7"/>
    </row>
    <row r="848" spans="4:32" ht="15" x14ac:dyDescent="0.25">
      <c r="D848" s="4"/>
      <c r="E848" s="4"/>
      <c r="H848" s="3"/>
      <c r="I848" s="3"/>
      <c r="M848" s="3"/>
      <c r="AF848" s="7"/>
    </row>
    <row r="849" spans="4:32" ht="15" x14ac:dyDescent="0.25">
      <c r="D849" s="3"/>
      <c r="E849" s="3"/>
      <c r="H849" s="3"/>
      <c r="I849" s="3"/>
      <c r="M849" s="3"/>
      <c r="AF849" s="7"/>
    </row>
    <row r="850" spans="4:32" ht="15" x14ac:dyDescent="0.25">
      <c r="D850" s="3"/>
      <c r="E850" s="3"/>
      <c r="H850" s="3"/>
      <c r="I850" s="3"/>
      <c r="M850" s="3"/>
      <c r="AF850" s="7"/>
    </row>
    <row r="851" spans="4:32" ht="15" x14ac:dyDescent="0.25">
      <c r="D851" s="4"/>
      <c r="E851" s="4"/>
      <c r="H851" s="3"/>
      <c r="I851" s="3"/>
      <c r="M851" s="3"/>
      <c r="AF851" s="7"/>
    </row>
    <row r="852" spans="4:32" ht="15" x14ac:dyDescent="0.25">
      <c r="D852" s="3"/>
      <c r="E852" s="3"/>
      <c r="H852" s="3"/>
      <c r="I852" s="3"/>
      <c r="M852" s="3"/>
      <c r="AF852" s="7"/>
    </row>
    <row r="853" spans="4:32" ht="15" x14ac:dyDescent="0.25">
      <c r="D853" s="3"/>
      <c r="E853" s="3"/>
      <c r="H853" s="3"/>
      <c r="I853" s="3"/>
      <c r="M853" s="3"/>
      <c r="AF853" s="7"/>
    </row>
    <row r="854" spans="4:32" ht="15" x14ac:dyDescent="0.25">
      <c r="D854" s="3"/>
      <c r="E854" s="3"/>
      <c r="H854" s="4"/>
      <c r="I854" s="4"/>
      <c r="M854" s="3"/>
      <c r="AF854" s="7"/>
    </row>
    <row r="855" spans="4:32" ht="15" x14ac:dyDescent="0.25">
      <c r="D855" s="3"/>
      <c r="E855" s="3"/>
      <c r="H855" s="3"/>
      <c r="I855" s="3"/>
      <c r="M855" s="4"/>
      <c r="AF855" s="7"/>
    </row>
    <row r="856" spans="4:32" ht="15" x14ac:dyDescent="0.25">
      <c r="D856" s="3"/>
      <c r="E856" s="3"/>
      <c r="H856" s="3"/>
      <c r="I856" s="3"/>
      <c r="M856" s="3"/>
      <c r="AF856" s="7"/>
    </row>
    <row r="857" spans="4:32" ht="15" x14ac:dyDescent="0.25">
      <c r="D857" s="4"/>
      <c r="E857" s="4"/>
      <c r="H857" s="3"/>
      <c r="I857" s="3"/>
      <c r="M857" s="3"/>
      <c r="AF857" s="7"/>
    </row>
    <row r="858" spans="4:32" ht="15" x14ac:dyDescent="0.25">
      <c r="D858" s="4"/>
      <c r="E858" s="4"/>
      <c r="H858" s="3"/>
      <c r="I858" s="3"/>
      <c r="M858" s="3"/>
      <c r="AF858" s="7"/>
    </row>
    <row r="859" spans="4:32" ht="15" x14ac:dyDescent="0.25">
      <c r="D859" s="3"/>
      <c r="E859" s="3"/>
      <c r="H859" s="3"/>
      <c r="I859" s="3"/>
      <c r="M859" s="3"/>
      <c r="AF859" s="7"/>
    </row>
    <row r="860" spans="4:32" ht="15" x14ac:dyDescent="0.25">
      <c r="D860" s="3"/>
      <c r="E860" s="3"/>
      <c r="H860" s="3"/>
      <c r="I860" s="3"/>
      <c r="M860" s="3"/>
      <c r="AF860" s="7"/>
    </row>
    <row r="861" spans="4:32" ht="15" x14ac:dyDescent="0.25">
      <c r="D861" s="3"/>
      <c r="E861" s="3"/>
      <c r="H861" s="3"/>
      <c r="I861" s="3"/>
      <c r="M861" s="3"/>
      <c r="AF861" s="7"/>
    </row>
    <row r="862" spans="4:32" ht="15" x14ac:dyDescent="0.25">
      <c r="D862" s="3"/>
      <c r="E862" s="3"/>
      <c r="H862" s="3"/>
      <c r="I862" s="3"/>
      <c r="M862" s="4"/>
      <c r="AF862" s="7"/>
    </row>
    <row r="863" spans="4:32" ht="15" x14ac:dyDescent="0.25">
      <c r="D863" s="3"/>
      <c r="E863" s="3"/>
      <c r="H863" s="3"/>
      <c r="I863" s="3"/>
      <c r="M863" s="3"/>
      <c r="AF863" s="7"/>
    </row>
    <row r="864" spans="4:32" ht="15" x14ac:dyDescent="0.25">
      <c r="D864" s="3"/>
      <c r="E864" s="3"/>
      <c r="H864" s="3"/>
      <c r="I864" s="3"/>
      <c r="M864" s="3"/>
      <c r="AF864" s="7"/>
    </row>
    <row r="865" spans="4:32" ht="15" x14ac:dyDescent="0.25">
      <c r="D865" s="4"/>
      <c r="E865" s="4"/>
      <c r="H865" s="3"/>
      <c r="I865" s="3"/>
      <c r="M865" s="3"/>
      <c r="AF865" s="7"/>
    </row>
    <row r="866" spans="4:32" ht="15" x14ac:dyDescent="0.25">
      <c r="D866" s="3"/>
      <c r="E866" s="3"/>
      <c r="H866" s="3"/>
      <c r="I866" s="3"/>
      <c r="M866" s="4"/>
      <c r="AF866" s="7"/>
    </row>
    <row r="867" spans="4:32" ht="15" x14ac:dyDescent="0.25">
      <c r="D867" s="3"/>
      <c r="E867" s="3"/>
      <c r="H867" s="3"/>
      <c r="I867" s="3"/>
      <c r="M867" s="3"/>
      <c r="AF867" s="7"/>
    </row>
    <row r="868" spans="4:32" ht="15" x14ac:dyDescent="0.25">
      <c r="D868" s="4"/>
      <c r="E868" s="4"/>
      <c r="H868" s="3"/>
      <c r="I868" s="3"/>
      <c r="M868" s="3"/>
      <c r="AF868" s="7"/>
    </row>
    <row r="869" spans="4:32" ht="15" x14ac:dyDescent="0.25">
      <c r="D869" s="3"/>
      <c r="E869" s="3"/>
      <c r="H869" s="3"/>
      <c r="I869" s="3"/>
      <c r="M869" s="3"/>
      <c r="AF869" s="7"/>
    </row>
    <row r="870" spans="4:32" ht="15" x14ac:dyDescent="0.25">
      <c r="D870" s="3"/>
      <c r="E870" s="3"/>
      <c r="H870" s="3"/>
      <c r="I870" s="3"/>
      <c r="M870" s="3"/>
      <c r="AF870" s="7"/>
    </row>
    <row r="871" spans="4:32" ht="15" x14ac:dyDescent="0.25">
      <c r="D871" s="4"/>
      <c r="E871" s="4"/>
      <c r="H871" s="3"/>
      <c r="I871" s="3"/>
      <c r="M871" s="3"/>
      <c r="AF871" s="7"/>
    </row>
    <row r="872" spans="4:32" ht="15" x14ac:dyDescent="0.25">
      <c r="D872" s="3"/>
      <c r="E872" s="3"/>
      <c r="H872" s="3"/>
      <c r="I872" s="3"/>
      <c r="M872" s="4"/>
      <c r="AF872" s="7"/>
    </row>
    <row r="873" spans="4:32" ht="15" x14ac:dyDescent="0.25">
      <c r="D873" s="4"/>
      <c r="E873" s="4"/>
      <c r="H873" s="3"/>
      <c r="I873" s="3"/>
      <c r="M873" s="3"/>
      <c r="AF873" s="7"/>
    </row>
    <row r="874" spans="4:32" ht="15" x14ac:dyDescent="0.25">
      <c r="D874" s="4"/>
      <c r="E874" s="4"/>
      <c r="H874" s="3"/>
      <c r="I874" s="3"/>
      <c r="M874" s="3"/>
      <c r="AF874" s="7"/>
    </row>
    <row r="875" spans="4:32" ht="15" x14ac:dyDescent="0.25">
      <c r="D875" s="3"/>
      <c r="E875" s="3"/>
      <c r="H875" s="3"/>
      <c r="I875" s="3"/>
      <c r="M875" s="3"/>
      <c r="AF875" s="7"/>
    </row>
    <row r="876" spans="4:32" ht="15" x14ac:dyDescent="0.25">
      <c r="D876" s="3"/>
      <c r="E876" s="3"/>
      <c r="H876" s="3"/>
      <c r="I876" s="3"/>
      <c r="M876" s="3"/>
      <c r="AF876" s="7"/>
    </row>
    <row r="877" spans="4:32" ht="15" x14ac:dyDescent="0.25">
      <c r="D877" s="3"/>
      <c r="E877" s="3"/>
      <c r="H877" s="3"/>
      <c r="I877" s="3"/>
      <c r="M877" s="3"/>
      <c r="AF877" s="7"/>
    </row>
    <row r="878" spans="4:32" ht="15" x14ac:dyDescent="0.25">
      <c r="D878" s="4"/>
      <c r="E878" s="4"/>
      <c r="H878" s="3"/>
      <c r="I878" s="3"/>
      <c r="M878" s="3"/>
      <c r="AF878" s="7"/>
    </row>
    <row r="879" spans="4:32" ht="15" x14ac:dyDescent="0.25">
      <c r="D879" s="3"/>
      <c r="E879" s="3"/>
      <c r="H879" s="3"/>
      <c r="I879" s="3"/>
      <c r="M879" s="3"/>
      <c r="AF879" s="7"/>
    </row>
    <row r="880" spans="4:32" ht="15" x14ac:dyDescent="0.25">
      <c r="D880" s="3"/>
      <c r="E880" s="3"/>
      <c r="H880" s="3"/>
      <c r="I880" s="3"/>
      <c r="M880" s="4"/>
      <c r="AF880" s="7"/>
    </row>
    <row r="881" spans="4:32" ht="15" x14ac:dyDescent="0.25">
      <c r="D881" s="3"/>
      <c r="E881" s="3"/>
      <c r="H881" s="3"/>
      <c r="I881" s="3"/>
      <c r="M881" s="3"/>
      <c r="AF881" s="7"/>
    </row>
    <row r="882" spans="4:32" ht="15" x14ac:dyDescent="0.25">
      <c r="D882" s="3"/>
      <c r="E882" s="3"/>
      <c r="H882" s="3"/>
      <c r="I882" s="3"/>
      <c r="M882" s="4"/>
      <c r="AF882" s="7"/>
    </row>
    <row r="883" spans="4:32" ht="15" x14ac:dyDescent="0.25">
      <c r="D883" s="3"/>
      <c r="E883" s="3"/>
      <c r="H883" s="3"/>
      <c r="I883" s="3"/>
      <c r="M883" s="4"/>
      <c r="AF883" s="7"/>
    </row>
    <row r="884" spans="4:32" ht="15" x14ac:dyDescent="0.25">
      <c r="D884" s="4"/>
      <c r="E884" s="4"/>
      <c r="H884" s="3"/>
      <c r="I884" s="3"/>
      <c r="M884" s="3"/>
      <c r="AF884" s="7"/>
    </row>
    <row r="885" spans="4:32" ht="15" x14ac:dyDescent="0.25">
      <c r="D885" s="4"/>
      <c r="E885" s="4"/>
      <c r="H885" s="3"/>
      <c r="I885" s="3"/>
      <c r="M885" s="4"/>
      <c r="AF885" s="7"/>
    </row>
    <row r="886" spans="4:32" ht="15" x14ac:dyDescent="0.25">
      <c r="D886" s="4"/>
      <c r="E886" s="4"/>
      <c r="H886" s="3"/>
      <c r="I886" s="3"/>
      <c r="M886" s="3"/>
      <c r="AF886" s="7"/>
    </row>
    <row r="887" spans="4:32" ht="15" x14ac:dyDescent="0.25">
      <c r="D887" s="3"/>
      <c r="E887" s="3"/>
      <c r="H887" s="3"/>
      <c r="I887" s="3"/>
      <c r="M887" s="3"/>
      <c r="AF887" s="7"/>
    </row>
    <row r="888" spans="4:32" ht="15" x14ac:dyDescent="0.25">
      <c r="D888" s="3"/>
      <c r="E888" s="3"/>
      <c r="H888" s="3"/>
      <c r="I888" s="3"/>
      <c r="M888" s="3"/>
      <c r="AF888" s="7"/>
    </row>
    <row r="889" spans="4:32" ht="15" x14ac:dyDescent="0.25">
      <c r="D889" s="3"/>
      <c r="E889" s="3"/>
      <c r="H889" s="3"/>
      <c r="I889" s="3"/>
      <c r="M889" s="4"/>
      <c r="AF889" s="7"/>
    </row>
    <row r="890" spans="4:32" ht="15" x14ac:dyDescent="0.25">
      <c r="D890" s="3"/>
      <c r="E890" s="3"/>
      <c r="H890" s="3"/>
      <c r="I890" s="3"/>
      <c r="M890" s="3"/>
      <c r="AF890" s="7"/>
    </row>
    <row r="891" spans="4:32" ht="15" x14ac:dyDescent="0.25">
      <c r="D891" s="4"/>
      <c r="E891" s="4"/>
      <c r="H891" s="3"/>
      <c r="I891" s="3"/>
      <c r="M891" s="3"/>
      <c r="AF891" s="7"/>
    </row>
    <row r="892" spans="4:32" ht="15" x14ac:dyDescent="0.25">
      <c r="D892" s="3"/>
      <c r="E892" s="3"/>
      <c r="H892" s="3"/>
      <c r="I892" s="3"/>
      <c r="M892" s="4"/>
      <c r="AF892" s="7"/>
    </row>
    <row r="893" spans="4:32" ht="15" x14ac:dyDescent="0.25">
      <c r="D893" s="3"/>
      <c r="E893" s="3"/>
      <c r="H893" s="3"/>
      <c r="I893" s="3"/>
      <c r="M893" s="3"/>
      <c r="AF893" s="7"/>
    </row>
    <row r="894" spans="4:32" ht="15" x14ac:dyDescent="0.25">
      <c r="D894" s="3"/>
      <c r="E894" s="3"/>
      <c r="H894" s="3"/>
      <c r="I894" s="3"/>
      <c r="M894" s="4"/>
      <c r="AF894" s="7"/>
    </row>
    <row r="895" spans="4:32" ht="15" x14ac:dyDescent="0.25">
      <c r="D895" s="3"/>
      <c r="E895" s="3"/>
      <c r="H895" s="3"/>
      <c r="I895" s="3"/>
      <c r="M895" s="4"/>
      <c r="AF895" s="7"/>
    </row>
    <row r="896" spans="4:32" ht="15" x14ac:dyDescent="0.25">
      <c r="D896" s="3"/>
      <c r="E896" s="3"/>
      <c r="H896" s="3"/>
      <c r="I896" s="3"/>
      <c r="M896" s="4"/>
      <c r="AF896" s="7"/>
    </row>
    <row r="897" spans="4:32" ht="15" x14ac:dyDescent="0.25">
      <c r="D897" s="3"/>
      <c r="E897" s="3"/>
      <c r="H897" s="3"/>
      <c r="I897" s="3"/>
      <c r="M897" s="3"/>
      <c r="AF897" s="7"/>
    </row>
    <row r="898" spans="4:32" ht="15" x14ac:dyDescent="0.25">
      <c r="D898" s="4"/>
      <c r="E898" s="4"/>
      <c r="H898" s="3"/>
      <c r="I898" s="3"/>
      <c r="M898" s="3"/>
      <c r="AF898" s="7"/>
    </row>
    <row r="899" spans="4:32" ht="15" x14ac:dyDescent="0.25">
      <c r="D899" s="4"/>
      <c r="E899" s="4"/>
      <c r="H899" s="3"/>
      <c r="I899" s="3"/>
      <c r="M899" s="3"/>
      <c r="AF899" s="7"/>
    </row>
    <row r="900" spans="4:32" ht="15" x14ac:dyDescent="0.25">
      <c r="D900" s="4"/>
      <c r="E900" s="4"/>
      <c r="H900" s="3"/>
      <c r="I900" s="3"/>
      <c r="M900" s="3"/>
      <c r="AF900" s="7"/>
    </row>
    <row r="901" spans="4:32" ht="15" x14ac:dyDescent="0.25">
      <c r="D901" s="3"/>
      <c r="E901" s="3"/>
      <c r="H901" s="3"/>
      <c r="I901" s="3"/>
      <c r="M901" s="4"/>
      <c r="AF901" s="7"/>
    </row>
    <row r="902" spans="4:32" ht="15" x14ac:dyDescent="0.25">
      <c r="D902" s="3"/>
      <c r="E902" s="3"/>
      <c r="H902" s="3"/>
      <c r="I902" s="3"/>
      <c r="M902" s="3"/>
      <c r="AF902" s="7"/>
    </row>
    <row r="903" spans="4:32" ht="15" x14ac:dyDescent="0.25">
      <c r="D903" s="4"/>
      <c r="E903" s="4"/>
      <c r="H903" s="3"/>
      <c r="I903" s="3"/>
      <c r="M903" s="4"/>
      <c r="AF903" s="7"/>
    </row>
    <row r="904" spans="4:32" ht="15" x14ac:dyDescent="0.25">
      <c r="D904" s="3"/>
      <c r="E904" s="3"/>
      <c r="H904" s="3"/>
      <c r="I904" s="3"/>
      <c r="M904" s="3"/>
      <c r="AF904" s="7"/>
    </row>
    <row r="905" spans="4:32" ht="15" x14ac:dyDescent="0.25">
      <c r="D905" s="4"/>
      <c r="E905" s="4"/>
      <c r="H905" s="3"/>
      <c r="I905" s="3"/>
      <c r="M905" s="3"/>
      <c r="AF905" s="7"/>
    </row>
    <row r="906" spans="4:32" ht="15" x14ac:dyDescent="0.25">
      <c r="D906" s="4"/>
      <c r="E906" s="4"/>
      <c r="H906" s="3"/>
      <c r="I906" s="3"/>
      <c r="M906" s="3"/>
      <c r="AF906" s="7"/>
    </row>
    <row r="907" spans="4:32" ht="15" x14ac:dyDescent="0.25">
      <c r="D907" s="4"/>
      <c r="E907" s="4"/>
      <c r="H907" s="3"/>
      <c r="I907" s="3"/>
      <c r="M907" s="3"/>
      <c r="AF907" s="7"/>
    </row>
    <row r="908" spans="4:32" ht="15" x14ac:dyDescent="0.25">
      <c r="D908" s="3"/>
      <c r="E908" s="3"/>
      <c r="H908" s="3"/>
      <c r="I908" s="3"/>
      <c r="M908" s="3"/>
      <c r="AF908" s="7"/>
    </row>
    <row r="909" spans="4:32" ht="15" x14ac:dyDescent="0.25">
      <c r="D909" s="3"/>
      <c r="E909" s="3"/>
      <c r="H909" s="3"/>
      <c r="I909" s="3"/>
      <c r="M909" s="4"/>
      <c r="AF909" s="7"/>
    </row>
    <row r="910" spans="4:32" ht="15" x14ac:dyDescent="0.25">
      <c r="D910" s="4"/>
      <c r="E910" s="4"/>
      <c r="H910" s="3"/>
      <c r="I910" s="3"/>
      <c r="M910" s="4"/>
      <c r="AF910" s="7"/>
    </row>
    <row r="911" spans="4:32" ht="15" x14ac:dyDescent="0.25">
      <c r="D911" s="4"/>
      <c r="E911" s="4"/>
      <c r="H911" s="3"/>
      <c r="I911" s="3"/>
      <c r="M911" s="3"/>
      <c r="AF911" s="7"/>
    </row>
    <row r="912" spans="4:32" ht="15" x14ac:dyDescent="0.25">
      <c r="D912" s="3"/>
      <c r="E912" s="3"/>
      <c r="H912" s="3"/>
      <c r="I912" s="3"/>
      <c r="M912" s="3"/>
      <c r="AF912" s="7"/>
    </row>
    <row r="913" spans="4:32" ht="15" x14ac:dyDescent="0.25">
      <c r="D913" s="3"/>
      <c r="E913" s="3"/>
      <c r="H913" s="3"/>
      <c r="I913" s="3"/>
      <c r="M913" s="3"/>
      <c r="AF913" s="7"/>
    </row>
    <row r="914" spans="4:32" ht="15" x14ac:dyDescent="0.25">
      <c r="D914" s="3"/>
      <c r="E914" s="3"/>
      <c r="H914" s="3"/>
      <c r="I914" s="3"/>
      <c r="M914" s="4"/>
      <c r="AF914" s="7"/>
    </row>
    <row r="915" spans="4:32" ht="15" x14ac:dyDescent="0.25">
      <c r="D915" s="4"/>
      <c r="E915" s="4"/>
      <c r="H915" s="3"/>
      <c r="I915" s="3"/>
      <c r="M915" s="3"/>
      <c r="AF915" s="7"/>
    </row>
    <row r="916" spans="4:32" ht="15" x14ac:dyDescent="0.25">
      <c r="D916" s="3"/>
      <c r="E916" s="3"/>
      <c r="H916" s="3"/>
      <c r="I916" s="3"/>
      <c r="M916" s="3"/>
      <c r="AF916" s="7"/>
    </row>
    <row r="917" spans="4:32" ht="15" x14ac:dyDescent="0.25">
      <c r="D917" s="3"/>
      <c r="E917" s="3"/>
      <c r="H917" s="3"/>
      <c r="I917" s="3"/>
      <c r="M917" s="3"/>
      <c r="AF917" s="7"/>
    </row>
    <row r="918" spans="4:32" ht="15" x14ac:dyDescent="0.25">
      <c r="D918" s="3"/>
      <c r="E918" s="3"/>
      <c r="H918" s="3"/>
      <c r="I918" s="3"/>
      <c r="M918" s="3"/>
      <c r="AF918" s="7"/>
    </row>
    <row r="919" spans="4:32" ht="15" x14ac:dyDescent="0.25">
      <c r="D919" s="3"/>
      <c r="E919" s="3"/>
      <c r="H919" s="3"/>
      <c r="I919" s="3"/>
      <c r="M919" s="4"/>
      <c r="AF919" s="7"/>
    </row>
    <row r="920" spans="4:32" ht="15" x14ac:dyDescent="0.25">
      <c r="D920" s="3"/>
      <c r="E920" s="3"/>
      <c r="H920" s="3"/>
      <c r="I920" s="3"/>
      <c r="M920" s="3"/>
      <c r="AF920" s="7"/>
    </row>
    <row r="921" spans="4:32" ht="15" x14ac:dyDescent="0.25">
      <c r="D921" s="4"/>
      <c r="E921" s="4"/>
      <c r="H921" s="3"/>
      <c r="I921" s="3"/>
      <c r="M921" s="4"/>
      <c r="AF921" s="7"/>
    </row>
    <row r="922" spans="4:32" ht="15" x14ac:dyDescent="0.25">
      <c r="D922" s="3"/>
      <c r="E922" s="3"/>
      <c r="H922" s="3"/>
      <c r="I922" s="3"/>
      <c r="M922" s="3"/>
      <c r="AF922" s="7"/>
    </row>
    <row r="923" spans="4:32" ht="15" x14ac:dyDescent="0.25">
      <c r="D923" s="3"/>
      <c r="E923" s="3"/>
      <c r="H923" s="3"/>
      <c r="I923" s="3"/>
      <c r="M923" s="3"/>
      <c r="AF923" s="7"/>
    </row>
    <row r="924" spans="4:32" ht="15" x14ac:dyDescent="0.25">
      <c r="D924" s="4"/>
      <c r="E924" s="4"/>
      <c r="H924" s="3"/>
      <c r="I924" s="3"/>
      <c r="M924" s="3"/>
      <c r="AF924" s="7"/>
    </row>
    <row r="925" spans="4:32" ht="15" x14ac:dyDescent="0.25">
      <c r="D925" s="3"/>
      <c r="E925" s="3"/>
      <c r="H925" s="3"/>
      <c r="I925" s="3"/>
      <c r="M925" s="3"/>
      <c r="AF925" s="7"/>
    </row>
    <row r="926" spans="4:32" ht="15" x14ac:dyDescent="0.25">
      <c r="D926" s="3"/>
      <c r="E926" s="3"/>
      <c r="H926" s="3"/>
      <c r="I926" s="3"/>
      <c r="M926" s="3"/>
      <c r="AF926" s="7"/>
    </row>
    <row r="927" spans="4:32" ht="15" x14ac:dyDescent="0.25">
      <c r="D927" s="3"/>
      <c r="E927" s="3"/>
      <c r="H927" s="3"/>
      <c r="I927" s="3"/>
      <c r="M927" s="4"/>
      <c r="AF927" s="7"/>
    </row>
    <row r="928" spans="4:32" ht="15" x14ac:dyDescent="0.25">
      <c r="D928" s="3"/>
      <c r="E928" s="3"/>
      <c r="H928" s="3"/>
      <c r="I928" s="3"/>
      <c r="M928" s="3"/>
      <c r="AF928" s="7"/>
    </row>
    <row r="929" spans="4:32" ht="15" x14ac:dyDescent="0.25">
      <c r="D929" s="3"/>
      <c r="E929" s="3"/>
      <c r="H929" s="3"/>
      <c r="I929" s="3"/>
      <c r="M929" s="4"/>
      <c r="AF929" s="7"/>
    </row>
    <row r="930" spans="4:32" ht="15" x14ac:dyDescent="0.25">
      <c r="D930" s="4"/>
      <c r="E930" s="4"/>
      <c r="H930" s="3"/>
      <c r="I930" s="3"/>
      <c r="M930" s="3"/>
      <c r="AF930" s="7"/>
    </row>
    <row r="931" spans="4:32" ht="15" x14ac:dyDescent="0.25">
      <c r="D931" s="3"/>
      <c r="E931" s="3"/>
      <c r="H931" s="3"/>
      <c r="I931" s="3"/>
      <c r="M931" s="3"/>
      <c r="AF931" s="7"/>
    </row>
    <row r="932" spans="4:32" ht="15" x14ac:dyDescent="0.25">
      <c r="D932" s="3"/>
      <c r="E932" s="3"/>
      <c r="H932" s="3"/>
      <c r="I932" s="3"/>
      <c r="M932" s="4"/>
      <c r="AF932" s="7"/>
    </row>
    <row r="933" spans="4:32" ht="15" x14ac:dyDescent="0.25">
      <c r="D933" s="3"/>
      <c r="E933" s="3"/>
      <c r="H933" s="3"/>
      <c r="I933" s="3"/>
      <c r="M933" s="3"/>
      <c r="AF933" s="7"/>
    </row>
    <row r="934" spans="4:32" ht="15" x14ac:dyDescent="0.25">
      <c r="D934" s="3"/>
      <c r="E934" s="3"/>
      <c r="H934" s="3"/>
      <c r="I934" s="3"/>
      <c r="M934" s="3"/>
      <c r="AF934" s="7"/>
    </row>
    <row r="935" spans="4:32" ht="15" x14ac:dyDescent="0.25">
      <c r="D935" s="3"/>
      <c r="E935" s="3"/>
      <c r="H935" s="3"/>
      <c r="I935" s="3"/>
      <c r="M935" s="3"/>
      <c r="AF935" s="7"/>
    </row>
    <row r="936" spans="4:32" ht="15" x14ac:dyDescent="0.25">
      <c r="D936" s="4"/>
      <c r="E936" s="4"/>
      <c r="H936" s="3"/>
      <c r="I936" s="3"/>
      <c r="M936" s="3"/>
      <c r="AF936" s="7"/>
    </row>
    <row r="937" spans="4:32" ht="15" x14ac:dyDescent="0.25">
      <c r="D937" s="3"/>
      <c r="E937" s="3"/>
      <c r="H937" s="3"/>
      <c r="I937" s="3"/>
      <c r="M937" s="4"/>
      <c r="AF937" s="7"/>
    </row>
    <row r="938" spans="4:32" ht="15" x14ac:dyDescent="0.25">
      <c r="D938" s="4"/>
      <c r="E938" s="4"/>
      <c r="H938" s="3"/>
      <c r="I938" s="3"/>
      <c r="M938" s="4"/>
      <c r="AF938" s="7"/>
    </row>
    <row r="939" spans="4:32" ht="15" x14ac:dyDescent="0.25">
      <c r="D939" s="3"/>
      <c r="E939" s="3"/>
      <c r="H939" s="3"/>
      <c r="I939" s="3"/>
      <c r="M939" s="3"/>
      <c r="AF939" s="7"/>
    </row>
    <row r="940" spans="4:32" ht="15" x14ac:dyDescent="0.25">
      <c r="D940" s="3"/>
      <c r="E940" s="3"/>
      <c r="H940" s="3"/>
      <c r="I940" s="3"/>
      <c r="M940" s="3"/>
      <c r="AF940" s="7"/>
    </row>
    <row r="941" spans="4:32" ht="15" x14ac:dyDescent="0.25">
      <c r="D941" s="3"/>
      <c r="E941" s="3"/>
      <c r="H941" s="3"/>
      <c r="I941" s="3"/>
      <c r="M941" s="3"/>
      <c r="AF941" s="7"/>
    </row>
    <row r="942" spans="4:32" ht="15" x14ac:dyDescent="0.25">
      <c r="D942" s="3"/>
      <c r="E942" s="3"/>
      <c r="H942" s="3"/>
      <c r="I942" s="3"/>
      <c r="M942" s="3"/>
      <c r="AF942" s="7"/>
    </row>
    <row r="943" spans="4:32" ht="15" x14ac:dyDescent="0.25">
      <c r="D943" s="3"/>
      <c r="E943" s="3"/>
      <c r="H943" s="3"/>
      <c r="I943" s="3"/>
      <c r="M943" s="3"/>
      <c r="AF943" s="7"/>
    </row>
    <row r="944" spans="4:32" ht="15" x14ac:dyDescent="0.25">
      <c r="D944" s="3"/>
      <c r="E944" s="3"/>
      <c r="H944" s="3"/>
      <c r="I944" s="3"/>
      <c r="M944" s="4"/>
      <c r="AF944" s="7"/>
    </row>
    <row r="945" spans="4:32" ht="15" x14ac:dyDescent="0.25">
      <c r="D945" s="3"/>
      <c r="E945" s="3"/>
      <c r="H945" s="3"/>
      <c r="I945" s="3"/>
      <c r="M945" s="3"/>
      <c r="AF945" s="7"/>
    </row>
    <row r="946" spans="4:32" ht="15" x14ac:dyDescent="0.25">
      <c r="D946" s="3"/>
      <c r="E946" s="3"/>
      <c r="H946" s="3"/>
      <c r="I946" s="3"/>
      <c r="M946" s="4"/>
      <c r="AF946" s="7"/>
    </row>
    <row r="947" spans="4:32" ht="15" x14ac:dyDescent="0.25">
      <c r="D947" s="3"/>
      <c r="E947" s="3"/>
      <c r="H947" s="3"/>
      <c r="I947" s="3"/>
      <c r="M947" s="4"/>
      <c r="AF947" s="7"/>
    </row>
    <row r="948" spans="4:32" ht="15" x14ac:dyDescent="0.25">
      <c r="D948" s="3"/>
      <c r="E948" s="3"/>
      <c r="H948" s="3"/>
      <c r="I948" s="3"/>
      <c r="M948" s="3"/>
      <c r="AF948" s="7"/>
    </row>
    <row r="949" spans="4:32" ht="15" x14ac:dyDescent="0.25">
      <c r="D949" s="3"/>
      <c r="E949" s="3"/>
      <c r="H949" s="3"/>
      <c r="I949" s="3"/>
      <c r="M949" s="3"/>
      <c r="AF949" s="7"/>
    </row>
    <row r="950" spans="4:32" ht="15" x14ac:dyDescent="0.25">
      <c r="D950" s="3"/>
      <c r="E950" s="3"/>
      <c r="H950" s="3"/>
      <c r="I950" s="3"/>
      <c r="M950" s="3"/>
      <c r="AF950" s="7"/>
    </row>
    <row r="951" spans="4:32" ht="15" x14ac:dyDescent="0.25">
      <c r="D951" s="4"/>
      <c r="E951" s="4"/>
      <c r="H951" s="3"/>
      <c r="I951" s="3"/>
      <c r="M951" s="3"/>
      <c r="AF951" s="7"/>
    </row>
    <row r="952" spans="4:32" ht="15" x14ac:dyDescent="0.25">
      <c r="D952" s="3"/>
      <c r="E952" s="3"/>
      <c r="H952" s="3"/>
      <c r="I952" s="3"/>
      <c r="M952" s="4"/>
      <c r="AF952" s="7"/>
    </row>
    <row r="953" spans="4:32" ht="15" x14ac:dyDescent="0.25">
      <c r="D953" s="3"/>
      <c r="E953" s="3"/>
      <c r="H953" s="3"/>
      <c r="I953" s="3"/>
      <c r="M953" s="3"/>
      <c r="AF953" s="7"/>
    </row>
    <row r="954" spans="4:32" ht="15" x14ac:dyDescent="0.25">
      <c r="D954" s="3"/>
      <c r="E954" s="3"/>
      <c r="H954" s="3"/>
      <c r="I954" s="3"/>
      <c r="M954" s="4"/>
      <c r="AF954" s="7"/>
    </row>
    <row r="955" spans="4:32" ht="15" x14ac:dyDescent="0.25">
      <c r="D955" s="3"/>
      <c r="E955" s="3"/>
      <c r="H955" s="3"/>
      <c r="I955" s="3"/>
      <c r="M955" s="3"/>
      <c r="AF955" s="7"/>
    </row>
    <row r="956" spans="4:32" ht="15" x14ac:dyDescent="0.25">
      <c r="D956" s="3"/>
      <c r="E956" s="3"/>
      <c r="H956" s="3"/>
      <c r="I956" s="3"/>
      <c r="M956" s="3"/>
      <c r="AF956" s="7"/>
    </row>
    <row r="957" spans="4:32" ht="15" x14ac:dyDescent="0.25">
      <c r="D957" s="3"/>
      <c r="E957" s="3"/>
      <c r="H957" s="3"/>
      <c r="I957" s="3"/>
      <c r="M957" s="4"/>
      <c r="AF957" s="7"/>
    </row>
    <row r="958" spans="4:32" ht="15" x14ac:dyDescent="0.25">
      <c r="D958" s="3"/>
      <c r="E958" s="3"/>
      <c r="H958" s="3"/>
      <c r="I958" s="3"/>
      <c r="M958" s="4"/>
      <c r="AF958" s="7"/>
    </row>
    <row r="959" spans="4:32" ht="15" x14ac:dyDescent="0.25">
      <c r="D959" s="3"/>
      <c r="E959" s="3"/>
      <c r="H959" s="3"/>
      <c r="I959" s="3"/>
      <c r="M959" s="4"/>
      <c r="AF959" s="7"/>
    </row>
    <row r="960" spans="4:32" ht="15" x14ac:dyDescent="0.25">
      <c r="D960" s="3"/>
      <c r="E960" s="3"/>
      <c r="H960" s="3"/>
      <c r="I960" s="3"/>
      <c r="M960" s="3"/>
      <c r="AF960" s="7"/>
    </row>
    <row r="961" spans="4:32" ht="15" x14ac:dyDescent="0.25">
      <c r="D961" s="3"/>
      <c r="E961" s="3"/>
      <c r="H961" s="3"/>
      <c r="I961" s="3"/>
      <c r="M961" s="3"/>
      <c r="AF961" s="7"/>
    </row>
    <row r="962" spans="4:32" ht="15" x14ac:dyDescent="0.25">
      <c r="D962" s="3"/>
      <c r="E962" s="3"/>
      <c r="H962" s="3"/>
      <c r="I962" s="3"/>
      <c r="M962" s="4"/>
      <c r="AF962" s="7"/>
    </row>
    <row r="963" spans="4:32" ht="15" x14ac:dyDescent="0.25">
      <c r="D963" s="3"/>
      <c r="E963" s="3"/>
      <c r="H963" s="3"/>
      <c r="I963" s="3"/>
      <c r="M963" s="3"/>
      <c r="AF963" s="7"/>
    </row>
    <row r="964" spans="4:32" ht="15" x14ac:dyDescent="0.25">
      <c r="D964" s="3"/>
      <c r="E964" s="3"/>
      <c r="H964" s="3"/>
      <c r="I964" s="3"/>
      <c r="M964" s="3"/>
      <c r="AF964" s="7"/>
    </row>
    <row r="965" spans="4:32" ht="15" x14ac:dyDescent="0.25">
      <c r="D965" s="3"/>
      <c r="E965" s="3"/>
      <c r="H965" s="3"/>
      <c r="I965" s="3"/>
      <c r="M965" s="3"/>
      <c r="AF965" s="7"/>
    </row>
    <row r="966" spans="4:32" ht="15" x14ac:dyDescent="0.25">
      <c r="D966" s="3"/>
      <c r="E966" s="3"/>
      <c r="H966" s="3"/>
      <c r="I966" s="3"/>
      <c r="M966" s="3"/>
      <c r="AF966" s="7"/>
    </row>
    <row r="967" spans="4:32" ht="15" x14ac:dyDescent="0.25">
      <c r="D967" s="3"/>
      <c r="E967" s="3"/>
      <c r="H967" s="3"/>
      <c r="I967" s="3"/>
      <c r="M967" s="3"/>
      <c r="AF967" s="7"/>
    </row>
    <row r="968" spans="4:32" ht="15" x14ac:dyDescent="0.25">
      <c r="D968" s="4"/>
      <c r="E968" s="4"/>
      <c r="H968" s="3"/>
      <c r="I968" s="3"/>
      <c r="M968" s="3"/>
      <c r="AF968" s="7"/>
    </row>
    <row r="969" spans="4:32" ht="15" x14ac:dyDescent="0.25">
      <c r="D969" s="3"/>
      <c r="E969" s="3"/>
      <c r="H969" s="3"/>
      <c r="I969" s="3"/>
      <c r="M969" s="3"/>
      <c r="AF969" s="7"/>
    </row>
    <row r="970" spans="4:32" ht="15" x14ac:dyDescent="0.25">
      <c r="D970" s="3"/>
      <c r="E970" s="3"/>
      <c r="H970" s="3"/>
      <c r="I970" s="3"/>
      <c r="M970" s="3"/>
      <c r="AF970" s="7"/>
    </row>
    <row r="971" spans="4:32" ht="15" x14ac:dyDescent="0.25">
      <c r="D971" s="3"/>
      <c r="E971" s="3"/>
      <c r="H971" s="3"/>
      <c r="I971" s="3"/>
      <c r="M971" s="3"/>
      <c r="AF971" s="7"/>
    </row>
    <row r="972" spans="4:32" ht="15" x14ac:dyDescent="0.25">
      <c r="D972" s="3"/>
      <c r="E972" s="3"/>
      <c r="H972" s="3"/>
      <c r="I972" s="3"/>
      <c r="M972" s="4"/>
      <c r="AF972" s="7"/>
    </row>
    <row r="973" spans="4:32" ht="15" x14ac:dyDescent="0.25">
      <c r="D973" s="3"/>
      <c r="E973" s="3"/>
      <c r="H973" s="3"/>
      <c r="I973" s="3"/>
      <c r="M973" s="3"/>
      <c r="AF973" s="7"/>
    </row>
    <row r="974" spans="4:32" ht="15" x14ac:dyDescent="0.25">
      <c r="D974" s="3"/>
      <c r="E974" s="3"/>
      <c r="H974" s="3"/>
      <c r="I974" s="3"/>
      <c r="M974" s="3"/>
      <c r="AF974" s="7"/>
    </row>
    <row r="975" spans="4:32" ht="15" x14ac:dyDescent="0.25">
      <c r="D975" s="3"/>
      <c r="E975" s="3"/>
      <c r="H975" s="3"/>
      <c r="I975" s="3"/>
      <c r="M975" s="4"/>
      <c r="AF975" s="7"/>
    </row>
    <row r="976" spans="4:32" ht="15" x14ac:dyDescent="0.25">
      <c r="D976" s="3"/>
      <c r="E976" s="3"/>
      <c r="H976" s="3"/>
      <c r="I976" s="3"/>
      <c r="M976" s="4"/>
      <c r="AF976" s="7"/>
    </row>
    <row r="977" spans="4:32" ht="15" x14ac:dyDescent="0.25">
      <c r="D977" s="4"/>
      <c r="E977" s="4"/>
      <c r="H977" s="3"/>
      <c r="I977" s="3"/>
      <c r="M977" s="3"/>
      <c r="AF977" s="7"/>
    </row>
    <row r="978" spans="4:32" ht="15" x14ac:dyDescent="0.25">
      <c r="D978" s="4"/>
      <c r="E978" s="4"/>
      <c r="H978" s="3"/>
      <c r="I978" s="3"/>
      <c r="M978" s="4"/>
      <c r="AF978" s="7"/>
    </row>
    <row r="979" spans="4:32" ht="15" x14ac:dyDescent="0.25">
      <c r="D979" s="3"/>
      <c r="E979" s="3"/>
      <c r="H979" s="3"/>
      <c r="I979" s="3"/>
      <c r="M979" s="4"/>
      <c r="AF979" s="7"/>
    </row>
    <row r="980" spans="4:32" ht="15" x14ac:dyDescent="0.25">
      <c r="D980" s="3"/>
      <c r="E980" s="3"/>
      <c r="H980" s="3"/>
      <c r="I980" s="3"/>
      <c r="M980" s="4"/>
      <c r="AF980" s="7"/>
    </row>
    <row r="981" spans="4:32" ht="15" x14ac:dyDescent="0.25">
      <c r="D981" s="3"/>
      <c r="E981" s="3"/>
      <c r="H981" s="3"/>
      <c r="I981" s="3"/>
      <c r="M981" s="3"/>
      <c r="AF981" s="7"/>
    </row>
    <row r="982" spans="4:32" ht="15" x14ac:dyDescent="0.25">
      <c r="D982" s="3"/>
      <c r="E982" s="3"/>
      <c r="H982" s="3"/>
      <c r="I982" s="3"/>
      <c r="M982" s="3"/>
      <c r="AF982" s="7"/>
    </row>
    <row r="983" spans="4:32" ht="15" x14ac:dyDescent="0.25">
      <c r="D983" s="3"/>
      <c r="E983" s="3"/>
      <c r="H983" s="3"/>
      <c r="I983" s="3"/>
      <c r="M983" s="3"/>
      <c r="AF983" s="7"/>
    </row>
    <row r="984" spans="4:32" ht="15" x14ac:dyDescent="0.25">
      <c r="D984" s="3"/>
      <c r="E984" s="3"/>
      <c r="H984" s="3"/>
      <c r="I984" s="3"/>
      <c r="M984" s="4"/>
      <c r="AF984" s="7"/>
    </row>
    <row r="985" spans="4:32" ht="15" x14ac:dyDescent="0.25">
      <c r="D985" s="3"/>
      <c r="E985" s="3"/>
      <c r="H985" s="3"/>
      <c r="I985" s="3"/>
      <c r="M985" s="4"/>
      <c r="AF985" s="7"/>
    </row>
    <row r="986" spans="4:32" ht="15" x14ac:dyDescent="0.25">
      <c r="D986" s="4"/>
      <c r="E986" s="4"/>
      <c r="H986" s="3"/>
      <c r="I986" s="3"/>
      <c r="M986" s="3"/>
      <c r="AF986" s="7"/>
    </row>
    <row r="987" spans="4:32" ht="15" x14ac:dyDescent="0.25">
      <c r="D987" s="4"/>
      <c r="E987" s="4"/>
      <c r="H987" s="3"/>
      <c r="I987" s="3"/>
      <c r="M987" s="4"/>
      <c r="AF987" s="7"/>
    </row>
    <row r="988" spans="4:32" ht="15" x14ac:dyDescent="0.25">
      <c r="D988" s="3"/>
      <c r="E988" s="3"/>
      <c r="H988" s="3"/>
      <c r="I988" s="3"/>
      <c r="M988" s="4"/>
      <c r="AF988" s="7"/>
    </row>
    <row r="989" spans="4:32" ht="15" x14ac:dyDescent="0.25">
      <c r="D989" s="4"/>
      <c r="E989" s="4"/>
      <c r="H989" s="3"/>
      <c r="I989" s="3"/>
      <c r="M989" s="3"/>
      <c r="AF989" s="7"/>
    </row>
    <row r="990" spans="4:32" ht="15" x14ac:dyDescent="0.25">
      <c r="D990" s="3"/>
      <c r="E990" s="3"/>
      <c r="H990" s="4"/>
      <c r="I990" s="4"/>
      <c r="M990" s="3"/>
      <c r="AF990" s="7"/>
    </row>
    <row r="991" spans="4:32" ht="15" x14ac:dyDescent="0.25">
      <c r="D991" s="3"/>
      <c r="E991" s="3"/>
      <c r="H991" s="3"/>
      <c r="I991" s="3"/>
      <c r="M991" s="4"/>
      <c r="AF991" s="7"/>
    </row>
    <row r="992" spans="4:32" ht="15" x14ac:dyDescent="0.25">
      <c r="D992" s="4"/>
      <c r="E992" s="4"/>
      <c r="H992" s="3"/>
      <c r="I992" s="3"/>
      <c r="M992" s="3"/>
      <c r="AF992" s="7"/>
    </row>
    <row r="993" spans="4:32" ht="15" x14ac:dyDescent="0.25">
      <c r="D993" s="3"/>
      <c r="E993" s="3"/>
      <c r="H993" s="3"/>
      <c r="I993" s="3"/>
      <c r="M993" s="3"/>
      <c r="AF993" s="7"/>
    </row>
    <row r="994" spans="4:32" ht="15" x14ac:dyDescent="0.25">
      <c r="D994" s="3"/>
      <c r="E994" s="3"/>
      <c r="H994" s="3"/>
      <c r="I994" s="3"/>
      <c r="M994" s="3"/>
      <c r="AF994" s="7"/>
    </row>
    <row r="995" spans="4:32" ht="15" x14ac:dyDescent="0.25">
      <c r="D995" s="3"/>
      <c r="E995" s="3"/>
      <c r="H995" s="3"/>
      <c r="I995" s="3"/>
      <c r="M995" s="3"/>
      <c r="AF995" s="7"/>
    </row>
    <row r="996" spans="4:32" ht="15" x14ac:dyDescent="0.25">
      <c r="D996" s="3"/>
      <c r="E996" s="3"/>
      <c r="H996" s="3"/>
      <c r="I996" s="3"/>
      <c r="M996" s="4"/>
      <c r="AF996" s="7"/>
    </row>
    <row r="997" spans="4:32" ht="15" x14ac:dyDescent="0.25">
      <c r="D997" s="3"/>
      <c r="E997" s="3"/>
      <c r="H997" s="3"/>
      <c r="I997" s="3"/>
      <c r="M997" s="4"/>
      <c r="AF997" s="7"/>
    </row>
    <row r="998" spans="4:32" ht="15" x14ac:dyDescent="0.25">
      <c r="D998" s="3"/>
      <c r="E998" s="3"/>
      <c r="H998" s="3"/>
      <c r="I998" s="3"/>
      <c r="M998" s="3"/>
      <c r="AF998" s="7"/>
    </row>
    <row r="999" spans="4:32" ht="15" x14ac:dyDescent="0.25">
      <c r="D999" s="4"/>
      <c r="E999" s="4"/>
      <c r="H999" s="3"/>
      <c r="I999" s="3"/>
      <c r="M999" s="4"/>
      <c r="AF999" s="7"/>
    </row>
    <row r="1000" spans="4:32" ht="15" x14ac:dyDescent="0.25">
      <c r="D1000" s="3"/>
      <c r="E1000" s="3"/>
      <c r="H1000" s="3"/>
      <c r="I1000" s="3"/>
      <c r="M1000" s="4"/>
      <c r="AF1000" s="7"/>
    </row>
    <row r="1001" spans="4:32" ht="15" x14ac:dyDescent="0.25">
      <c r="D1001" s="3"/>
      <c r="E1001" s="3"/>
      <c r="H1001" s="3"/>
      <c r="I1001" s="3"/>
      <c r="M1001" s="3"/>
      <c r="AF1001" s="7"/>
    </row>
    <row r="1002" spans="4:32" ht="15" x14ac:dyDescent="0.25">
      <c r="D1002" s="4"/>
      <c r="E1002" s="4"/>
      <c r="H1002" s="3"/>
      <c r="I1002" s="3"/>
      <c r="M1002" s="4"/>
      <c r="AF1002" s="7"/>
    </row>
    <row r="1003" spans="4:32" ht="15" x14ac:dyDescent="0.25">
      <c r="D1003" s="4"/>
      <c r="E1003" s="4"/>
      <c r="H1003" s="3"/>
      <c r="I1003" s="3"/>
      <c r="M1003" s="4"/>
      <c r="AF1003" s="7"/>
    </row>
    <row r="1004" spans="4:32" ht="15" x14ac:dyDescent="0.25">
      <c r="D1004" s="3"/>
      <c r="E1004" s="3"/>
      <c r="H1004" s="3"/>
      <c r="I1004" s="3"/>
      <c r="M1004" s="4"/>
      <c r="AF1004" s="7"/>
    </row>
    <row r="1005" spans="4:32" ht="15" x14ac:dyDescent="0.25">
      <c r="D1005" s="4"/>
      <c r="E1005" s="4"/>
      <c r="H1005" s="3"/>
      <c r="I1005" s="3"/>
      <c r="M1005" s="3"/>
      <c r="AF1005" s="7"/>
    </row>
    <row r="1006" spans="4:32" ht="15" x14ac:dyDescent="0.25">
      <c r="D1006" s="4"/>
      <c r="E1006" s="4"/>
      <c r="H1006" s="3"/>
      <c r="I1006" s="3"/>
      <c r="M1006" s="3"/>
      <c r="AF1006" s="7"/>
    </row>
    <row r="1007" spans="4:32" ht="15" x14ac:dyDescent="0.25">
      <c r="D1007" s="3"/>
      <c r="E1007" s="3"/>
      <c r="H1007" s="3"/>
      <c r="I1007" s="3"/>
      <c r="M1007" s="4"/>
      <c r="AF1007" s="7"/>
    </row>
    <row r="1008" spans="4:32" ht="15" x14ac:dyDescent="0.25">
      <c r="D1008" s="3"/>
      <c r="E1008" s="3"/>
      <c r="H1008" s="3"/>
      <c r="I1008" s="3"/>
      <c r="M1008" s="3"/>
      <c r="AF1008" s="7"/>
    </row>
    <row r="1009" spans="4:32" ht="15" x14ac:dyDescent="0.25">
      <c r="D1009" s="3"/>
      <c r="E1009" s="3"/>
      <c r="H1009" s="3"/>
      <c r="I1009" s="3"/>
      <c r="M1009" s="3"/>
      <c r="AF1009" s="7"/>
    </row>
    <row r="1010" spans="4:32" ht="15" x14ac:dyDescent="0.25">
      <c r="D1010" s="3"/>
      <c r="E1010" s="3"/>
      <c r="H1010" s="3"/>
      <c r="I1010" s="3"/>
      <c r="M1010" s="3"/>
      <c r="AF1010" s="7"/>
    </row>
    <row r="1011" spans="4:32" ht="15" x14ac:dyDescent="0.25">
      <c r="D1011" s="3"/>
      <c r="E1011" s="3"/>
      <c r="H1011" s="3"/>
      <c r="I1011" s="3"/>
      <c r="M1011" s="3"/>
      <c r="AF1011" s="7"/>
    </row>
    <row r="1012" spans="4:32" ht="15" x14ac:dyDescent="0.25">
      <c r="D1012" s="4"/>
      <c r="E1012" s="4"/>
      <c r="H1012" s="3"/>
      <c r="I1012" s="3"/>
      <c r="M1012" s="3"/>
      <c r="AF1012" s="7"/>
    </row>
    <row r="1013" spans="4:32" ht="15" x14ac:dyDescent="0.25">
      <c r="D1013" s="4"/>
      <c r="E1013" s="4"/>
      <c r="H1013" s="4"/>
      <c r="I1013" s="4"/>
      <c r="M1013" s="4"/>
      <c r="AF1013" s="7"/>
    </row>
    <row r="1014" spans="4:32" ht="15" x14ac:dyDescent="0.25">
      <c r="D1014" s="4"/>
      <c r="E1014" s="4"/>
      <c r="H1014" s="3"/>
      <c r="I1014" s="3"/>
      <c r="M1014" s="3"/>
      <c r="AF1014" s="7"/>
    </row>
    <row r="1015" spans="4:32" ht="15" x14ac:dyDescent="0.25">
      <c r="D1015" s="3"/>
      <c r="E1015" s="3"/>
      <c r="H1015" s="3"/>
      <c r="I1015" s="3"/>
      <c r="M1015" s="3"/>
      <c r="AF1015" s="7"/>
    </row>
    <row r="1016" spans="4:32" ht="15" x14ac:dyDescent="0.25">
      <c r="D1016" s="4"/>
      <c r="E1016" s="4"/>
      <c r="H1016" s="3"/>
      <c r="I1016" s="3"/>
      <c r="M1016" s="3"/>
      <c r="AF1016" s="7"/>
    </row>
    <row r="1017" spans="4:32" ht="15" x14ac:dyDescent="0.25">
      <c r="D1017" s="3"/>
      <c r="E1017" s="3"/>
      <c r="H1017" s="3"/>
      <c r="I1017" s="3"/>
      <c r="M1017" s="4"/>
      <c r="AF1017" s="7"/>
    </row>
    <row r="1018" spans="4:32" ht="15" x14ac:dyDescent="0.25">
      <c r="D1018" s="3"/>
      <c r="E1018" s="3"/>
      <c r="H1018" s="3"/>
      <c r="I1018" s="3"/>
      <c r="M1018" s="3"/>
      <c r="AF1018" s="7"/>
    </row>
    <row r="1019" spans="4:32" ht="15" x14ac:dyDescent="0.25">
      <c r="D1019" s="3"/>
      <c r="E1019" s="3"/>
      <c r="H1019" s="4"/>
      <c r="I1019" s="4"/>
      <c r="M1019" s="4"/>
      <c r="AF1019" s="7"/>
    </row>
    <row r="1020" spans="4:32" ht="15" x14ac:dyDescent="0.25">
      <c r="D1020" s="3"/>
      <c r="E1020" s="3"/>
      <c r="H1020" s="3"/>
      <c r="I1020" s="3"/>
      <c r="M1020" s="4"/>
      <c r="AF1020" s="7"/>
    </row>
    <row r="1021" spans="4:32" ht="15" x14ac:dyDescent="0.25">
      <c r="D1021" s="4"/>
      <c r="E1021" s="4"/>
      <c r="H1021" s="3"/>
      <c r="I1021" s="3"/>
      <c r="M1021" s="3"/>
      <c r="AF1021" s="7"/>
    </row>
    <row r="1022" spans="4:32" ht="15" x14ac:dyDescent="0.25">
      <c r="D1022" s="3"/>
      <c r="E1022" s="3"/>
      <c r="H1022" s="3"/>
      <c r="I1022" s="3"/>
      <c r="M1022" s="4"/>
      <c r="AF1022" s="7"/>
    </row>
    <row r="1023" spans="4:32" ht="15" x14ac:dyDescent="0.25">
      <c r="D1023" s="3"/>
      <c r="E1023" s="3"/>
      <c r="H1023" s="3"/>
      <c r="I1023" s="3"/>
      <c r="M1023" s="3"/>
      <c r="AF1023" s="7"/>
    </row>
    <row r="1024" spans="4:32" ht="15" x14ac:dyDescent="0.25">
      <c r="D1024" s="3"/>
      <c r="E1024" s="3"/>
      <c r="H1024" s="3"/>
      <c r="I1024" s="3"/>
      <c r="M1024" s="3"/>
      <c r="AF1024" s="7"/>
    </row>
    <row r="1025" spans="4:32" ht="15" x14ac:dyDescent="0.25">
      <c r="D1025" s="3"/>
      <c r="E1025" s="3"/>
      <c r="H1025" s="3"/>
      <c r="I1025" s="3"/>
      <c r="M1025" s="3"/>
      <c r="AF1025" s="7"/>
    </row>
    <row r="1026" spans="4:32" ht="15" x14ac:dyDescent="0.25">
      <c r="D1026" s="3"/>
      <c r="E1026" s="3"/>
      <c r="H1026" s="3"/>
      <c r="I1026" s="3"/>
      <c r="M1026" s="3"/>
      <c r="AF1026" s="7"/>
    </row>
    <row r="1027" spans="4:32" ht="15" x14ac:dyDescent="0.25">
      <c r="D1027" s="3"/>
      <c r="E1027" s="3"/>
      <c r="H1027" s="3"/>
      <c r="I1027" s="3"/>
      <c r="M1027" s="3"/>
      <c r="AF1027" s="7"/>
    </row>
    <row r="1028" spans="4:32" ht="15" x14ac:dyDescent="0.25">
      <c r="D1028" s="3"/>
      <c r="E1028" s="3"/>
      <c r="H1028" s="3"/>
      <c r="I1028" s="3"/>
      <c r="M1028" s="4"/>
      <c r="AF1028" s="7"/>
    </row>
    <row r="1029" spans="4:32" ht="15" x14ac:dyDescent="0.25">
      <c r="D1029" s="3"/>
      <c r="E1029" s="3"/>
      <c r="H1029" s="3"/>
      <c r="I1029" s="3"/>
      <c r="M1029" s="3"/>
      <c r="AF1029" s="7"/>
    </row>
    <row r="1030" spans="4:32" ht="15" x14ac:dyDescent="0.25">
      <c r="D1030" s="3"/>
      <c r="E1030" s="3"/>
      <c r="H1030" s="3"/>
      <c r="I1030" s="3"/>
      <c r="M1030" s="4"/>
      <c r="AF1030" s="7"/>
    </row>
    <row r="1031" spans="4:32" ht="15" x14ac:dyDescent="0.25">
      <c r="D1031" s="3"/>
      <c r="E1031" s="3"/>
      <c r="H1031" s="3"/>
      <c r="I1031" s="3"/>
      <c r="M1031" s="4"/>
      <c r="AF1031" s="7"/>
    </row>
    <row r="1032" spans="4:32" ht="15" x14ac:dyDescent="0.25">
      <c r="D1032" s="3"/>
      <c r="E1032" s="3"/>
      <c r="H1032" s="3"/>
      <c r="I1032" s="3"/>
      <c r="M1032" s="3"/>
      <c r="AF1032" s="7"/>
    </row>
    <row r="1033" spans="4:32" ht="15" x14ac:dyDescent="0.25">
      <c r="D1033" s="4"/>
      <c r="E1033" s="4"/>
      <c r="H1033" s="3"/>
      <c r="I1033" s="3"/>
      <c r="M1033" s="3"/>
      <c r="AF1033" s="7"/>
    </row>
    <row r="1034" spans="4:32" ht="15" x14ac:dyDescent="0.25">
      <c r="D1034" s="4"/>
      <c r="E1034" s="4"/>
      <c r="H1034" s="4"/>
      <c r="I1034" s="4"/>
      <c r="M1034" s="4"/>
      <c r="AF1034" s="7"/>
    </row>
    <row r="1035" spans="4:32" ht="15" x14ac:dyDescent="0.25">
      <c r="D1035" s="3"/>
      <c r="E1035" s="3"/>
      <c r="H1035" s="3"/>
      <c r="I1035" s="3"/>
      <c r="M1035" s="4"/>
      <c r="AF1035" s="7"/>
    </row>
    <row r="1036" spans="4:32" ht="15" x14ac:dyDescent="0.25">
      <c r="D1036" s="4"/>
      <c r="E1036" s="4"/>
      <c r="H1036" s="3"/>
      <c r="I1036" s="3"/>
      <c r="M1036" s="4"/>
      <c r="AF1036" s="7"/>
    </row>
    <row r="1037" spans="4:32" ht="15" x14ac:dyDescent="0.25">
      <c r="D1037" s="3"/>
      <c r="E1037" s="3"/>
      <c r="H1037" s="3"/>
      <c r="I1037" s="3"/>
      <c r="M1037" s="4"/>
      <c r="AF1037" s="7"/>
    </row>
    <row r="1038" spans="4:32" ht="15" x14ac:dyDescent="0.25">
      <c r="D1038" s="4"/>
      <c r="E1038" s="4"/>
      <c r="H1038" s="3"/>
      <c r="I1038" s="3"/>
      <c r="M1038" s="3"/>
      <c r="AF1038" s="7"/>
    </row>
    <row r="1039" spans="4:32" ht="15" x14ac:dyDescent="0.25">
      <c r="D1039" s="4"/>
      <c r="E1039" s="4"/>
      <c r="H1039" s="3"/>
      <c r="I1039" s="3"/>
      <c r="M1039" s="3"/>
      <c r="AF1039" s="7"/>
    </row>
    <row r="1040" spans="4:32" ht="15" x14ac:dyDescent="0.25">
      <c r="D1040" s="3"/>
      <c r="E1040" s="3"/>
      <c r="H1040" s="3"/>
      <c r="I1040" s="3"/>
      <c r="M1040" s="4"/>
      <c r="AF1040" s="7"/>
    </row>
    <row r="1041" spans="4:32" ht="15" x14ac:dyDescent="0.25">
      <c r="D1041" s="3"/>
      <c r="E1041" s="3"/>
      <c r="H1041" s="4"/>
      <c r="I1041" s="4"/>
      <c r="M1041" s="4"/>
      <c r="AF1041" s="7"/>
    </row>
    <row r="1042" spans="4:32" ht="15" x14ac:dyDescent="0.25">
      <c r="D1042" s="3"/>
      <c r="E1042" s="3"/>
      <c r="H1042" s="4"/>
      <c r="I1042" s="4"/>
      <c r="M1042" s="4"/>
      <c r="AF1042" s="7"/>
    </row>
    <row r="1043" spans="4:32" ht="15" x14ac:dyDescent="0.25">
      <c r="D1043" s="3"/>
      <c r="E1043" s="3"/>
      <c r="H1043" s="4"/>
      <c r="I1043" s="4"/>
      <c r="M1043" s="3"/>
      <c r="AF1043" s="7"/>
    </row>
    <row r="1044" spans="4:32" ht="15" x14ac:dyDescent="0.25">
      <c r="D1044" s="3"/>
      <c r="E1044" s="3"/>
      <c r="H1044" s="3"/>
      <c r="I1044" s="3"/>
      <c r="M1044" s="4"/>
      <c r="AF1044" s="7"/>
    </row>
    <row r="1045" spans="4:32" ht="15" x14ac:dyDescent="0.25">
      <c r="D1045" s="4"/>
      <c r="E1045" s="4"/>
      <c r="H1045" s="3"/>
      <c r="I1045" s="3"/>
      <c r="M1045" s="3"/>
      <c r="AF1045" s="7"/>
    </row>
    <row r="1046" spans="4:32" ht="15" x14ac:dyDescent="0.25">
      <c r="D1046" s="3"/>
      <c r="E1046" s="3"/>
      <c r="H1046" s="3"/>
      <c r="I1046" s="3"/>
      <c r="M1046" s="4"/>
      <c r="AF1046" s="7"/>
    </row>
    <row r="1047" spans="4:32" ht="15" x14ac:dyDescent="0.25">
      <c r="D1047" s="4"/>
      <c r="E1047" s="4"/>
      <c r="H1047" s="3"/>
      <c r="I1047" s="3"/>
      <c r="M1047" s="3"/>
      <c r="AF1047" s="7"/>
    </row>
    <row r="1048" spans="4:32" ht="15" x14ac:dyDescent="0.25">
      <c r="D1048" s="3"/>
      <c r="E1048" s="3"/>
      <c r="H1048" s="3"/>
      <c r="I1048" s="3"/>
      <c r="M1048" s="4"/>
      <c r="AF1048" s="7"/>
    </row>
    <row r="1049" spans="4:32" ht="15" x14ac:dyDescent="0.25">
      <c r="D1049" s="3"/>
      <c r="E1049" s="3"/>
      <c r="H1049" s="3"/>
      <c r="I1049" s="3"/>
      <c r="M1049" s="4"/>
      <c r="AF1049" s="7"/>
    </row>
    <row r="1050" spans="4:32" ht="15" x14ac:dyDescent="0.25">
      <c r="D1050" s="3"/>
      <c r="E1050" s="3"/>
      <c r="H1050" s="3"/>
      <c r="I1050" s="3"/>
      <c r="M1050" s="3"/>
      <c r="AF1050" s="7"/>
    </row>
    <row r="1051" spans="4:32" ht="15" x14ac:dyDescent="0.25">
      <c r="D1051" s="3"/>
      <c r="E1051" s="3"/>
      <c r="H1051" s="3"/>
      <c r="I1051" s="3"/>
      <c r="M1051" s="4"/>
      <c r="AF1051" s="7"/>
    </row>
    <row r="1052" spans="4:32" ht="15" x14ac:dyDescent="0.25">
      <c r="D1052" s="3"/>
      <c r="E1052" s="3"/>
      <c r="H1052" s="4"/>
      <c r="I1052" s="4"/>
      <c r="M1052" s="3"/>
      <c r="AF1052" s="7"/>
    </row>
    <row r="1053" spans="4:32" ht="15" x14ac:dyDescent="0.25">
      <c r="D1053" s="4"/>
      <c r="E1053" s="4"/>
      <c r="H1053" s="4"/>
      <c r="I1053" s="4"/>
      <c r="M1053" s="4"/>
      <c r="AF1053" s="7"/>
    </row>
    <row r="1054" spans="4:32" ht="15" x14ac:dyDescent="0.25">
      <c r="D1054" s="3"/>
      <c r="E1054" s="3"/>
      <c r="H1054" s="3"/>
      <c r="I1054" s="3"/>
      <c r="M1054" s="4"/>
      <c r="AF1054" s="7"/>
    </row>
    <row r="1055" spans="4:32" ht="15" x14ac:dyDescent="0.25">
      <c r="D1055" s="4"/>
      <c r="E1055" s="4"/>
      <c r="H1055" s="3"/>
      <c r="I1055" s="3"/>
      <c r="M1055" s="3"/>
      <c r="AF1055" s="7"/>
    </row>
    <row r="1056" spans="4:32" ht="15" x14ac:dyDescent="0.25">
      <c r="D1056" s="3"/>
      <c r="E1056" s="3"/>
      <c r="H1056" s="3"/>
      <c r="I1056" s="3"/>
      <c r="M1056" s="4"/>
      <c r="AF1056" s="7"/>
    </row>
    <row r="1057" spans="4:32" ht="15" x14ac:dyDescent="0.25">
      <c r="D1057" s="3"/>
      <c r="E1057" s="3"/>
      <c r="H1057" s="3"/>
      <c r="I1057" s="3"/>
      <c r="M1057" s="4"/>
      <c r="AF1057" s="7"/>
    </row>
    <row r="1058" spans="4:32" ht="15" x14ac:dyDescent="0.25">
      <c r="D1058" s="3"/>
      <c r="E1058" s="3"/>
      <c r="H1058" s="3"/>
      <c r="I1058" s="3"/>
      <c r="M1058" s="4"/>
      <c r="AF1058" s="7"/>
    </row>
    <row r="1059" spans="4:32" ht="15" x14ac:dyDescent="0.25">
      <c r="D1059" s="3"/>
      <c r="E1059" s="3"/>
      <c r="H1059" s="4"/>
      <c r="I1059" s="4"/>
      <c r="M1059" s="3"/>
      <c r="AF1059" s="7"/>
    </row>
    <row r="1060" spans="4:32" ht="15" x14ac:dyDescent="0.25">
      <c r="D1060" s="4"/>
      <c r="E1060" s="4"/>
      <c r="H1060" s="4"/>
      <c r="I1060" s="4"/>
      <c r="M1060" s="4"/>
      <c r="AF1060" s="7"/>
    </row>
    <row r="1061" spans="4:32" ht="15" x14ac:dyDescent="0.25">
      <c r="D1061" s="4"/>
      <c r="E1061" s="4"/>
      <c r="H1061" s="3"/>
      <c r="I1061" s="3"/>
      <c r="M1061" s="3"/>
      <c r="AF1061" s="7"/>
    </row>
    <row r="1062" spans="4:32" ht="15" x14ac:dyDescent="0.25">
      <c r="D1062" s="3"/>
      <c r="E1062" s="3"/>
      <c r="H1062" s="4"/>
      <c r="I1062" s="4"/>
      <c r="M1062" s="4"/>
      <c r="AF1062" s="7"/>
    </row>
    <row r="1063" spans="4:32" ht="15" x14ac:dyDescent="0.25">
      <c r="D1063" s="4"/>
      <c r="E1063" s="4"/>
      <c r="H1063" s="3"/>
      <c r="I1063" s="3"/>
      <c r="M1063" s="3"/>
      <c r="AF1063" s="7"/>
    </row>
    <row r="1064" spans="4:32" ht="15" x14ac:dyDescent="0.25">
      <c r="D1064" s="3"/>
      <c r="E1064" s="3"/>
      <c r="H1064" s="3"/>
      <c r="I1064" s="3"/>
      <c r="M1064" s="4"/>
      <c r="AF1064" s="7"/>
    </row>
    <row r="1065" spans="4:32" ht="15" x14ac:dyDescent="0.25">
      <c r="D1065" s="3"/>
      <c r="E1065" s="3"/>
      <c r="H1065" s="3"/>
      <c r="I1065" s="3"/>
      <c r="M1065" s="4"/>
      <c r="AF1065" s="7"/>
    </row>
    <row r="1066" spans="4:32" ht="15" x14ac:dyDescent="0.25">
      <c r="D1066" s="3"/>
      <c r="E1066" s="3"/>
      <c r="H1066" s="3"/>
      <c r="I1066" s="3"/>
      <c r="M1066" s="3"/>
      <c r="AF1066" s="7"/>
    </row>
    <row r="1067" spans="4:32" ht="15" x14ac:dyDescent="0.25">
      <c r="D1067" s="3"/>
      <c r="E1067" s="3"/>
      <c r="H1067" s="3"/>
      <c r="I1067" s="3"/>
      <c r="M1067" s="4"/>
      <c r="AF1067" s="7"/>
    </row>
    <row r="1068" spans="4:32" ht="15" x14ac:dyDescent="0.25">
      <c r="D1068" s="4"/>
      <c r="E1068" s="4"/>
      <c r="H1068" s="3"/>
      <c r="I1068" s="3"/>
      <c r="M1068" s="3"/>
      <c r="AF1068" s="7"/>
    </row>
    <row r="1069" spans="4:32" ht="15" x14ac:dyDescent="0.25">
      <c r="D1069" s="3"/>
      <c r="E1069" s="3"/>
      <c r="H1069" s="3"/>
      <c r="I1069" s="3"/>
      <c r="M1069" s="3"/>
      <c r="AF1069" s="7"/>
    </row>
    <row r="1070" spans="4:32" ht="15" x14ac:dyDescent="0.25">
      <c r="D1070" s="3"/>
      <c r="E1070" s="3"/>
      <c r="H1070" s="4"/>
      <c r="I1070" s="4"/>
      <c r="M1070" s="3"/>
      <c r="AF1070" s="7"/>
    </row>
    <row r="1071" spans="4:32" ht="15" x14ac:dyDescent="0.25">
      <c r="D1071" s="3"/>
      <c r="E1071" s="3"/>
      <c r="H1071" s="3"/>
      <c r="I1071" s="3"/>
      <c r="M1071" s="4"/>
      <c r="AF1071" s="7"/>
    </row>
    <row r="1072" spans="4:32" ht="15" x14ac:dyDescent="0.25">
      <c r="D1072" s="3"/>
      <c r="E1072" s="3"/>
      <c r="H1072" s="3"/>
      <c r="I1072" s="3"/>
      <c r="M1072" s="4"/>
      <c r="AF1072" s="7"/>
    </row>
    <row r="1073" spans="4:32" ht="15" x14ac:dyDescent="0.25">
      <c r="D1073" s="3"/>
      <c r="E1073" s="3"/>
      <c r="H1073" s="3"/>
      <c r="I1073" s="3"/>
      <c r="M1073" s="4"/>
      <c r="AF1073" s="7"/>
    </row>
    <row r="1074" spans="4:32" ht="15" x14ac:dyDescent="0.25">
      <c r="D1074" s="4"/>
      <c r="E1074" s="4"/>
      <c r="H1074" s="3"/>
      <c r="I1074" s="3"/>
      <c r="M1074" s="3"/>
      <c r="AF1074" s="7"/>
    </row>
    <row r="1075" spans="4:32" ht="15" x14ac:dyDescent="0.25">
      <c r="D1075" s="4"/>
      <c r="E1075" s="4"/>
      <c r="H1075" s="3"/>
      <c r="I1075" s="3"/>
      <c r="M1075" s="3"/>
      <c r="AF1075" s="7"/>
    </row>
    <row r="1076" spans="4:32" ht="15" x14ac:dyDescent="0.25">
      <c r="D1076" s="3"/>
      <c r="E1076" s="3"/>
      <c r="H1076" s="3"/>
      <c r="I1076" s="3"/>
      <c r="M1076" s="4"/>
      <c r="AF1076" s="7"/>
    </row>
    <row r="1077" spans="4:32" ht="15" x14ac:dyDescent="0.25">
      <c r="D1077" s="3"/>
      <c r="E1077" s="3"/>
      <c r="H1077" s="4"/>
      <c r="I1077" s="4"/>
      <c r="M1077" s="3"/>
      <c r="AF1077" s="7"/>
    </row>
    <row r="1078" spans="4:32" ht="15" x14ac:dyDescent="0.25">
      <c r="D1078" s="4"/>
      <c r="E1078" s="4"/>
      <c r="H1078" s="3"/>
      <c r="I1078" s="3"/>
      <c r="M1078" s="3"/>
      <c r="AF1078" s="7"/>
    </row>
    <row r="1079" spans="4:32" ht="15" x14ac:dyDescent="0.25">
      <c r="D1079" s="3"/>
      <c r="E1079" s="3"/>
      <c r="H1079" s="3"/>
      <c r="I1079" s="3"/>
      <c r="M1079" s="4"/>
      <c r="AF1079" s="7"/>
    </row>
    <row r="1080" spans="4:32" ht="15" x14ac:dyDescent="0.25">
      <c r="D1080" s="3"/>
      <c r="E1080" s="3"/>
      <c r="H1080" s="4"/>
      <c r="I1080" s="4"/>
      <c r="M1080" s="3"/>
      <c r="AF1080" s="7"/>
    </row>
    <row r="1081" spans="4:32" ht="15" x14ac:dyDescent="0.25">
      <c r="D1081" s="4"/>
      <c r="E1081" s="4"/>
      <c r="H1081" s="4"/>
      <c r="I1081" s="4"/>
      <c r="M1081" s="4"/>
      <c r="AF1081" s="7"/>
    </row>
    <row r="1082" spans="4:32" ht="15" x14ac:dyDescent="0.25">
      <c r="D1082" s="3"/>
      <c r="E1082" s="3"/>
      <c r="H1082" s="4"/>
      <c r="I1082" s="4"/>
      <c r="M1082" s="3"/>
      <c r="AF1082" s="7"/>
    </row>
    <row r="1083" spans="4:32" ht="15" x14ac:dyDescent="0.25">
      <c r="D1083" s="3"/>
      <c r="E1083" s="3"/>
      <c r="H1083" s="3"/>
      <c r="I1083" s="3"/>
      <c r="M1083" s="3"/>
      <c r="AF1083" s="7"/>
    </row>
    <row r="1084" spans="4:32" ht="15" x14ac:dyDescent="0.25">
      <c r="D1084" s="3"/>
      <c r="E1084" s="3"/>
      <c r="H1084" s="3"/>
      <c r="I1084" s="3"/>
      <c r="M1084" s="3"/>
      <c r="AF1084" s="7"/>
    </row>
    <row r="1085" spans="4:32" ht="15" x14ac:dyDescent="0.25">
      <c r="D1085" s="3"/>
      <c r="E1085" s="3"/>
      <c r="H1085" s="3"/>
      <c r="I1085" s="3"/>
      <c r="M1085" s="4"/>
      <c r="AF1085" s="7"/>
    </row>
    <row r="1086" spans="4:32" ht="15" x14ac:dyDescent="0.25">
      <c r="D1086" s="3"/>
      <c r="E1086" s="3"/>
      <c r="H1086" s="3"/>
      <c r="I1086" s="3"/>
      <c r="M1086" s="4"/>
      <c r="AF1086" s="7"/>
    </row>
    <row r="1087" spans="4:32" ht="15" x14ac:dyDescent="0.25">
      <c r="D1087" s="4"/>
      <c r="E1087" s="4"/>
      <c r="H1087" s="3"/>
      <c r="I1087" s="3"/>
      <c r="M1087" s="3"/>
      <c r="AF1087" s="7"/>
    </row>
    <row r="1088" spans="4:32" ht="15" x14ac:dyDescent="0.25">
      <c r="D1088" s="3"/>
      <c r="E1088" s="3"/>
      <c r="H1088" s="4"/>
      <c r="I1088" s="4"/>
      <c r="M1088" s="3"/>
      <c r="AF1088" s="7"/>
    </row>
    <row r="1089" spans="4:32" ht="15" x14ac:dyDescent="0.25">
      <c r="D1089" s="4"/>
      <c r="E1089" s="4"/>
      <c r="H1089" s="3"/>
      <c r="I1089" s="3"/>
      <c r="M1089" s="3"/>
      <c r="AF1089" s="7"/>
    </row>
    <row r="1090" spans="4:32" ht="15" x14ac:dyDescent="0.25">
      <c r="D1090" s="3"/>
      <c r="E1090" s="3"/>
      <c r="H1090" s="4"/>
      <c r="I1090" s="4"/>
      <c r="M1090" s="3"/>
      <c r="AF1090" s="7"/>
    </row>
    <row r="1091" spans="4:32" ht="15" x14ac:dyDescent="0.25">
      <c r="D1091" s="3"/>
      <c r="E1091" s="3"/>
      <c r="H1091" s="3"/>
      <c r="I1091" s="3"/>
      <c r="M1091" s="3"/>
      <c r="AF1091" s="7"/>
    </row>
    <row r="1092" spans="4:32" ht="15" x14ac:dyDescent="0.25">
      <c r="D1092" s="3"/>
      <c r="E1092" s="3"/>
      <c r="H1092" s="3"/>
      <c r="I1092" s="3"/>
      <c r="M1092" s="3"/>
      <c r="AF1092" s="7"/>
    </row>
    <row r="1093" spans="4:32" ht="15" x14ac:dyDescent="0.25">
      <c r="D1093" s="3"/>
      <c r="E1093" s="3"/>
      <c r="H1093" s="3"/>
      <c r="I1093" s="3"/>
      <c r="M1093" s="4"/>
      <c r="AF1093" s="7"/>
    </row>
    <row r="1094" spans="4:32" ht="15" x14ac:dyDescent="0.25">
      <c r="D1094" s="3"/>
      <c r="E1094" s="3"/>
      <c r="H1094" s="3"/>
      <c r="I1094" s="3"/>
      <c r="M1094" s="3"/>
      <c r="AF1094" s="7"/>
    </row>
    <row r="1095" spans="4:32" ht="15" x14ac:dyDescent="0.25">
      <c r="D1095" s="4"/>
      <c r="E1095" s="4"/>
      <c r="H1095" s="3"/>
      <c r="I1095" s="3"/>
      <c r="M1095" s="3"/>
      <c r="AF1095" s="7"/>
    </row>
    <row r="1096" spans="4:32" ht="15" x14ac:dyDescent="0.25">
      <c r="D1096" s="3"/>
      <c r="E1096" s="3"/>
      <c r="H1096" s="4"/>
      <c r="I1096" s="4"/>
      <c r="M1096" s="4"/>
      <c r="AF1096" s="7"/>
    </row>
    <row r="1097" spans="4:32" ht="15" x14ac:dyDescent="0.25">
      <c r="D1097" s="4"/>
      <c r="E1097" s="4"/>
      <c r="H1097" s="3"/>
      <c r="I1097" s="3"/>
      <c r="M1097" s="3"/>
      <c r="AF1097" s="7"/>
    </row>
    <row r="1098" spans="4:32" ht="15" x14ac:dyDescent="0.25">
      <c r="D1098" s="3"/>
      <c r="E1098" s="3"/>
      <c r="H1098" s="4"/>
      <c r="I1098" s="4"/>
      <c r="M1098" s="3"/>
      <c r="AF1098" s="7"/>
    </row>
    <row r="1099" spans="4:32" ht="15" x14ac:dyDescent="0.25">
      <c r="D1099" s="4"/>
      <c r="E1099" s="4"/>
      <c r="H1099" s="3"/>
      <c r="I1099" s="3"/>
      <c r="M1099" s="3"/>
      <c r="AF1099" s="7"/>
    </row>
    <row r="1100" spans="4:32" ht="15" x14ac:dyDescent="0.25">
      <c r="D1100" s="4"/>
      <c r="E1100" s="4"/>
      <c r="H1100" s="3"/>
      <c r="I1100" s="3"/>
      <c r="M1100" s="3"/>
      <c r="AF1100" s="7"/>
    </row>
    <row r="1101" spans="4:32" ht="15" x14ac:dyDescent="0.25">
      <c r="D1101" s="3"/>
      <c r="E1101" s="3"/>
      <c r="H1101" s="3"/>
      <c r="I1101" s="3"/>
      <c r="M1101" s="3"/>
      <c r="AF1101" s="7"/>
    </row>
    <row r="1102" spans="4:32" ht="15" x14ac:dyDescent="0.25">
      <c r="D1102" s="3"/>
      <c r="E1102" s="3"/>
      <c r="H1102" s="3"/>
      <c r="I1102" s="3"/>
      <c r="M1102" s="4"/>
      <c r="AF1102" s="7"/>
    </row>
    <row r="1103" spans="4:32" ht="15" x14ac:dyDescent="0.25">
      <c r="D1103" s="3"/>
      <c r="E1103" s="3"/>
      <c r="H1103" s="3"/>
      <c r="I1103" s="3"/>
      <c r="M1103" s="3"/>
      <c r="AF1103" s="7"/>
    </row>
    <row r="1104" spans="4:32" ht="15" x14ac:dyDescent="0.25">
      <c r="D1104" s="4"/>
      <c r="E1104" s="4"/>
      <c r="H1104" s="3"/>
      <c r="I1104" s="3"/>
      <c r="M1104" s="3"/>
      <c r="AF1104" s="7"/>
    </row>
    <row r="1105" spans="4:32" ht="15" x14ac:dyDescent="0.25">
      <c r="D1105" s="4"/>
      <c r="E1105" s="4"/>
      <c r="H1105" s="3"/>
      <c r="I1105" s="3"/>
      <c r="M1105" s="3"/>
      <c r="AF1105" s="7"/>
    </row>
    <row r="1106" spans="4:32" ht="15" x14ac:dyDescent="0.25">
      <c r="D1106" s="4"/>
      <c r="E1106" s="4"/>
      <c r="H1106" s="3"/>
      <c r="I1106" s="3"/>
      <c r="M1106" s="3"/>
      <c r="AF1106" s="7"/>
    </row>
    <row r="1107" spans="4:32" ht="15" x14ac:dyDescent="0.25">
      <c r="D1107" s="4"/>
      <c r="E1107" s="4"/>
      <c r="H1107" s="3"/>
      <c r="I1107" s="3"/>
      <c r="M1107" s="3"/>
      <c r="AF1107" s="7"/>
    </row>
    <row r="1108" spans="4:32" ht="15" x14ac:dyDescent="0.25">
      <c r="D1108" s="4"/>
      <c r="E1108" s="4"/>
      <c r="H1108" s="3"/>
      <c r="I1108" s="3"/>
      <c r="M1108" s="3"/>
      <c r="AF1108" s="7"/>
    </row>
    <row r="1109" spans="4:32" ht="15" x14ac:dyDescent="0.25">
      <c r="D1109" s="3"/>
      <c r="E1109" s="3"/>
      <c r="H1109" s="3"/>
      <c r="I1109" s="3"/>
      <c r="M1109" s="4"/>
      <c r="AF1109" s="7"/>
    </row>
    <row r="1110" spans="4:32" ht="15" x14ac:dyDescent="0.25">
      <c r="D1110" s="3"/>
      <c r="E1110" s="3"/>
      <c r="H1110" s="3"/>
      <c r="I1110" s="3"/>
      <c r="M1110" s="4"/>
      <c r="AF1110" s="7"/>
    </row>
    <row r="1111" spans="4:32" ht="15" x14ac:dyDescent="0.25">
      <c r="D1111" s="3"/>
      <c r="E1111" s="3"/>
      <c r="H1111" s="4"/>
      <c r="I1111" s="4"/>
      <c r="M1111" s="3"/>
      <c r="AF1111" s="7"/>
    </row>
    <row r="1112" spans="4:32" ht="15" x14ac:dyDescent="0.25">
      <c r="D1112" s="3"/>
      <c r="E1112" s="3"/>
      <c r="H1112" s="3"/>
      <c r="I1112" s="3"/>
      <c r="M1112" s="4"/>
      <c r="AF1112" s="7"/>
    </row>
    <row r="1113" spans="4:32" ht="15" x14ac:dyDescent="0.25">
      <c r="D1113" s="3"/>
      <c r="E1113" s="3"/>
      <c r="H1113" s="3"/>
      <c r="I1113" s="3"/>
      <c r="M1113" s="3"/>
      <c r="AF1113" s="7"/>
    </row>
    <row r="1114" spans="4:32" ht="15" x14ac:dyDescent="0.25">
      <c r="D1114" s="4"/>
      <c r="E1114" s="4"/>
      <c r="H1114" s="3"/>
      <c r="I1114" s="3"/>
      <c r="M1114" s="3"/>
      <c r="AF1114" s="7"/>
    </row>
    <row r="1115" spans="4:32" ht="15" x14ac:dyDescent="0.25">
      <c r="D1115" s="4"/>
      <c r="E1115" s="4"/>
      <c r="H1115" s="3"/>
      <c r="I1115" s="3"/>
      <c r="M1115" s="3"/>
      <c r="AF1115" s="7"/>
    </row>
    <row r="1116" spans="4:32" ht="15" x14ac:dyDescent="0.25">
      <c r="D1116" s="3"/>
      <c r="E1116" s="3"/>
      <c r="H1116" s="3"/>
      <c r="I1116" s="3"/>
      <c r="M1116" s="3"/>
      <c r="AF1116" s="7"/>
    </row>
    <row r="1117" spans="4:32" ht="15" x14ac:dyDescent="0.25">
      <c r="D1117" s="3"/>
      <c r="E1117" s="3"/>
      <c r="H1117" s="3"/>
      <c r="I1117" s="3"/>
      <c r="M1117" s="3"/>
      <c r="AF1117" s="7"/>
    </row>
    <row r="1118" spans="4:32" ht="15" x14ac:dyDescent="0.25">
      <c r="D1118" s="3"/>
      <c r="E1118" s="3"/>
      <c r="H1118" s="3"/>
      <c r="I1118" s="3"/>
      <c r="M1118" s="3"/>
      <c r="AF1118" s="7"/>
    </row>
    <row r="1119" spans="4:32" ht="15" x14ac:dyDescent="0.25">
      <c r="D1119" s="4"/>
      <c r="E1119" s="4"/>
      <c r="H1119" s="3"/>
      <c r="I1119" s="3"/>
      <c r="M1119" s="3"/>
      <c r="AF1119" s="7"/>
    </row>
    <row r="1120" spans="4:32" ht="15" x14ac:dyDescent="0.25">
      <c r="D1120" s="4"/>
      <c r="E1120" s="4"/>
      <c r="H1120" s="3"/>
      <c r="I1120" s="3"/>
      <c r="M1120" s="3"/>
      <c r="AF1120" s="7"/>
    </row>
    <row r="1121" spans="4:32" ht="15" x14ac:dyDescent="0.25">
      <c r="D1121" s="4"/>
      <c r="E1121" s="4"/>
      <c r="H1121" s="3"/>
      <c r="I1121" s="3"/>
      <c r="M1121" s="3"/>
      <c r="AF1121" s="7"/>
    </row>
    <row r="1122" spans="4:32" ht="15" x14ac:dyDescent="0.25">
      <c r="D1122" s="4"/>
      <c r="E1122" s="4"/>
      <c r="H1122" s="3"/>
      <c r="I1122" s="3"/>
      <c r="M1122" s="3"/>
      <c r="AF1122" s="7"/>
    </row>
    <row r="1123" spans="4:32" ht="15" x14ac:dyDescent="0.25">
      <c r="D1123" s="4"/>
      <c r="E1123" s="4"/>
      <c r="H1123" s="3"/>
      <c r="I1123" s="3"/>
      <c r="M1123" s="3"/>
      <c r="AF1123" s="7"/>
    </row>
    <row r="1124" spans="4:32" ht="15" x14ac:dyDescent="0.25">
      <c r="D1124" s="3"/>
      <c r="E1124" s="3"/>
      <c r="H1124" s="3"/>
      <c r="I1124" s="3"/>
      <c r="M1124" s="3"/>
      <c r="AF1124" s="7"/>
    </row>
    <row r="1125" spans="4:32" ht="15" x14ac:dyDescent="0.25">
      <c r="D1125" s="4"/>
      <c r="E1125" s="4"/>
      <c r="H1125" s="3"/>
      <c r="I1125" s="3"/>
      <c r="M1125" s="3"/>
      <c r="AF1125" s="7"/>
    </row>
    <row r="1126" spans="4:32" ht="15" x14ac:dyDescent="0.25">
      <c r="D1126" s="3"/>
      <c r="E1126" s="3"/>
      <c r="H1126" s="3"/>
      <c r="I1126" s="3"/>
      <c r="M1126" s="4"/>
      <c r="AF1126" s="7"/>
    </row>
    <row r="1127" spans="4:32" ht="15" x14ac:dyDescent="0.25">
      <c r="D1127" s="3"/>
      <c r="E1127" s="3"/>
      <c r="H1127" s="3"/>
      <c r="I1127" s="3"/>
      <c r="M1127" s="4"/>
      <c r="AF1127" s="7"/>
    </row>
    <row r="1128" spans="4:32" ht="15" x14ac:dyDescent="0.25">
      <c r="D1128" s="3"/>
      <c r="E1128" s="3"/>
      <c r="H1128" s="3"/>
      <c r="I1128" s="3"/>
      <c r="M1128" s="4"/>
      <c r="AF1128" s="7"/>
    </row>
    <row r="1129" spans="4:32" ht="15" x14ac:dyDescent="0.25">
      <c r="D1129" s="3"/>
      <c r="E1129" s="3"/>
      <c r="H1129" s="3"/>
      <c r="I1129" s="3"/>
      <c r="M1129" s="3"/>
      <c r="AF1129" s="7"/>
    </row>
    <row r="1130" spans="4:32" ht="15" x14ac:dyDescent="0.25">
      <c r="D1130" s="4"/>
      <c r="E1130" s="4"/>
      <c r="H1130" s="3"/>
      <c r="I1130" s="3"/>
      <c r="M1130" s="3"/>
      <c r="AF1130" s="7"/>
    </row>
    <row r="1131" spans="4:32" ht="15" x14ac:dyDescent="0.25">
      <c r="D1131" s="3"/>
      <c r="E1131" s="3"/>
      <c r="H1131" s="3"/>
      <c r="I1131" s="3"/>
      <c r="M1131" s="3"/>
      <c r="AF1131" s="7"/>
    </row>
    <row r="1132" spans="4:32" ht="15" x14ac:dyDescent="0.25">
      <c r="D1132" s="3"/>
      <c r="E1132" s="3"/>
      <c r="H1132" s="3"/>
      <c r="I1132" s="3"/>
      <c r="M1132" s="3"/>
      <c r="AF1132" s="7"/>
    </row>
    <row r="1133" spans="4:32" ht="15" x14ac:dyDescent="0.25">
      <c r="D1133" s="3"/>
      <c r="E1133" s="3"/>
      <c r="H1133" s="3"/>
      <c r="I1133" s="3"/>
      <c r="M1133" s="3"/>
      <c r="AF1133" s="7"/>
    </row>
    <row r="1134" spans="4:32" ht="15" x14ac:dyDescent="0.25">
      <c r="D1134" s="3"/>
      <c r="E1134" s="3"/>
      <c r="H1134" s="4"/>
      <c r="I1134" s="4"/>
      <c r="M1134" s="3"/>
      <c r="AF1134" s="7"/>
    </row>
    <row r="1135" spans="4:32" ht="15" x14ac:dyDescent="0.25">
      <c r="D1135" s="3"/>
      <c r="E1135" s="3"/>
      <c r="H1135" s="3"/>
      <c r="I1135" s="3"/>
      <c r="M1135" s="4"/>
      <c r="AF1135" s="7"/>
    </row>
    <row r="1136" spans="4:32" ht="15" x14ac:dyDescent="0.25">
      <c r="D1136" s="3"/>
      <c r="E1136" s="3"/>
      <c r="H1136" s="3"/>
      <c r="I1136" s="3"/>
      <c r="M1136" s="3"/>
      <c r="AF1136" s="7"/>
    </row>
    <row r="1137" spans="4:32" ht="15" x14ac:dyDescent="0.25">
      <c r="D1137" s="3"/>
      <c r="E1137" s="3"/>
      <c r="H1137" s="3"/>
      <c r="I1137" s="3"/>
      <c r="M1137" s="4"/>
      <c r="AF1137" s="7"/>
    </row>
    <row r="1138" spans="4:32" ht="15" x14ac:dyDescent="0.25">
      <c r="D1138" s="3"/>
      <c r="E1138" s="3"/>
      <c r="H1138" s="3"/>
      <c r="I1138" s="3"/>
      <c r="M1138" s="4"/>
      <c r="AF1138" s="7"/>
    </row>
    <row r="1139" spans="4:32" ht="15" x14ac:dyDescent="0.25">
      <c r="D1139" s="3"/>
      <c r="E1139" s="3"/>
      <c r="H1139" s="3"/>
      <c r="I1139" s="3"/>
      <c r="M1139" s="3"/>
      <c r="AF1139" s="7"/>
    </row>
    <row r="1140" spans="4:32" ht="15" x14ac:dyDescent="0.25">
      <c r="D1140" s="4"/>
      <c r="E1140" s="4"/>
      <c r="H1140" s="3"/>
      <c r="I1140" s="3"/>
      <c r="M1140" s="3"/>
      <c r="AF1140" s="7"/>
    </row>
    <row r="1141" spans="4:32" ht="15" x14ac:dyDescent="0.25">
      <c r="D1141" s="3"/>
      <c r="E1141" s="3"/>
      <c r="H1141" s="3"/>
      <c r="I1141" s="3"/>
      <c r="M1141" s="4"/>
      <c r="AF1141" s="7"/>
    </row>
    <row r="1142" spans="4:32" ht="15" x14ac:dyDescent="0.25">
      <c r="D1142" s="3"/>
      <c r="E1142" s="3"/>
      <c r="H1142" s="4"/>
      <c r="I1142" s="4"/>
      <c r="M1142" s="3"/>
      <c r="AF1142" s="7"/>
    </row>
    <row r="1143" spans="4:32" ht="15" x14ac:dyDescent="0.25">
      <c r="D1143" s="3"/>
      <c r="E1143" s="3"/>
      <c r="H1143" s="3"/>
      <c r="I1143" s="3"/>
      <c r="M1143" s="4"/>
      <c r="AF1143" s="7"/>
    </row>
    <row r="1144" spans="4:32" ht="15" x14ac:dyDescent="0.25">
      <c r="D1144" s="4"/>
      <c r="E1144" s="4"/>
      <c r="H1144" s="3"/>
      <c r="I1144" s="3"/>
      <c r="M1144" s="3"/>
      <c r="AF1144" s="7"/>
    </row>
    <row r="1145" spans="4:32" ht="15" x14ac:dyDescent="0.25">
      <c r="D1145" s="4"/>
      <c r="E1145" s="4"/>
      <c r="H1145" s="3"/>
      <c r="I1145" s="3"/>
      <c r="M1145" s="3"/>
      <c r="AF1145" s="7"/>
    </row>
    <row r="1146" spans="4:32" ht="15" x14ac:dyDescent="0.25">
      <c r="D1146" s="3"/>
      <c r="E1146" s="3"/>
      <c r="H1146" s="4"/>
      <c r="I1146" s="4"/>
      <c r="M1146" s="3"/>
      <c r="AF1146" s="7"/>
    </row>
    <row r="1147" spans="4:32" ht="15" x14ac:dyDescent="0.25">
      <c r="D1147" s="3"/>
      <c r="E1147" s="3"/>
      <c r="H1147" s="3"/>
      <c r="I1147" s="3"/>
      <c r="M1147" s="3"/>
      <c r="AF1147" s="7"/>
    </row>
    <row r="1148" spans="4:32" ht="15" x14ac:dyDescent="0.25">
      <c r="D1148" s="3"/>
      <c r="E1148" s="3"/>
      <c r="H1148" s="3"/>
      <c r="I1148" s="3"/>
      <c r="M1148" s="3"/>
      <c r="AF1148" s="7"/>
    </row>
    <row r="1149" spans="4:32" ht="15" x14ac:dyDescent="0.25">
      <c r="D1149" s="4"/>
      <c r="E1149" s="4"/>
      <c r="H1149" s="3"/>
      <c r="I1149" s="3"/>
      <c r="M1149" s="3"/>
      <c r="AF1149" s="7"/>
    </row>
    <row r="1150" spans="4:32" ht="15" x14ac:dyDescent="0.25">
      <c r="D1150" s="4"/>
      <c r="E1150" s="4"/>
      <c r="H1150" s="4"/>
      <c r="I1150" s="4"/>
      <c r="M1150" s="4"/>
      <c r="AF1150" s="7"/>
    </row>
    <row r="1151" spans="4:32" ht="15" x14ac:dyDescent="0.25">
      <c r="D1151" s="4"/>
      <c r="E1151" s="4"/>
      <c r="H1151" s="4"/>
      <c r="I1151" s="4"/>
      <c r="M1151" s="4"/>
      <c r="AF1151" s="7"/>
    </row>
    <row r="1152" spans="4:32" ht="15" x14ac:dyDescent="0.25">
      <c r="D1152" s="3"/>
      <c r="E1152" s="3"/>
      <c r="H1152" s="3"/>
      <c r="I1152" s="3"/>
      <c r="M1152" s="4"/>
      <c r="AF1152" s="7"/>
    </row>
    <row r="1153" spans="4:32" ht="15" x14ac:dyDescent="0.25">
      <c r="D1153" s="3"/>
      <c r="E1153" s="3"/>
      <c r="H1153" s="3"/>
      <c r="I1153" s="3"/>
      <c r="M1153" s="3"/>
      <c r="AF1153" s="7"/>
    </row>
    <row r="1154" spans="4:32" ht="15" x14ac:dyDescent="0.25">
      <c r="D1154" s="3"/>
      <c r="E1154" s="3"/>
      <c r="H1154" s="3"/>
      <c r="I1154" s="3"/>
      <c r="M1154" s="4"/>
      <c r="AF1154" s="7"/>
    </row>
    <row r="1155" spans="4:32" ht="15" x14ac:dyDescent="0.25">
      <c r="D1155" s="3"/>
      <c r="E1155" s="3"/>
      <c r="H1155" s="3"/>
      <c r="I1155" s="3"/>
      <c r="M1155" s="4"/>
      <c r="AF1155" s="7"/>
    </row>
    <row r="1156" spans="4:32" ht="15" x14ac:dyDescent="0.25">
      <c r="D1156" s="3"/>
      <c r="E1156" s="3"/>
      <c r="H1156" s="3"/>
      <c r="I1156" s="3"/>
      <c r="M1156" s="4"/>
      <c r="AF1156" s="7"/>
    </row>
    <row r="1157" spans="4:32" ht="15" x14ac:dyDescent="0.25">
      <c r="D1157" s="3"/>
      <c r="E1157" s="3"/>
      <c r="H1157" s="3"/>
      <c r="I1157" s="3"/>
      <c r="M1157" s="4"/>
      <c r="AF1157" s="7"/>
    </row>
    <row r="1158" spans="4:32" ht="15" x14ac:dyDescent="0.25">
      <c r="D1158" s="4"/>
      <c r="E1158" s="4"/>
      <c r="H1158" s="4"/>
      <c r="I1158" s="4"/>
      <c r="M1158" s="4"/>
      <c r="AF1158" s="7"/>
    </row>
    <row r="1159" spans="4:32" ht="15" x14ac:dyDescent="0.25">
      <c r="D1159" s="4"/>
      <c r="E1159" s="4"/>
      <c r="H1159" s="4"/>
      <c r="I1159" s="4"/>
      <c r="M1159" s="4"/>
      <c r="AF1159" s="7"/>
    </row>
    <row r="1160" spans="4:32" ht="15" x14ac:dyDescent="0.25">
      <c r="D1160" s="3"/>
      <c r="E1160" s="3"/>
      <c r="H1160" s="3"/>
      <c r="I1160" s="3"/>
      <c r="M1160" s="4"/>
      <c r="AF1160" s="7"/>
    </row>
    <row r="1161" spans="4:32" ht="15" x14ac:dyDescent="0.25">
      <c r="D1161" s="4"/>
      <c r="E1161" s="4"/>
      <c r="H1161" s="3"/>
      <c r="I1161" s="3"/>
      <c r="M1161" s="3"/>
      <c r="AF1161" s="7"/>
    </row>
    <row r="1162" spans="4:32" ht="15" x14ac:dyDescent="0.25">
      <c r="D1162" s="3"/>
      <c r="E1162" s="3"/>
      <c r="H1162" s="3"/>
      <c r="I1162" s="3"/>
      <c r="M1162" s="4"/>
      <c r="AF1162" s="7"/>
    </row>
    <row r="1163" spans="4:32" ht="15" x14ac:dyDescent="0.25">
      <c r="D1163" s="4"/>
      <c r="E1163" s="4"/>
      <c r="H1163" s="3"/>
      <c r="I1163" s="3"/>
      <c r="M1163" s="3"/>
      <c r="AF1163" s="7"/>
    </row>
    <row r="1164" spans="4:32" ht="15" x14ac:dyDescent="0.25">
      <c r="D1164" s="4"/>
      <c r="E1164" s="4"/>
      <c r="H1164" s="3"/>
      <c r="I1164" s="3"/>
      <c r="M1164" s="3"/>
      <c r="AF1164" s="7"/>
    </row>
    <row r="1165" spans="4:32" ht="15" x14ac:dyDescent="0.25">
      <c r="D1165" s="3"/>
      <c r="E1165" s="3"/>
      <c r="H1165" s="3"/>
      <c r="I1165" s="3"/>
      <c r="M1165" s="4"/>
      <c r="AF1165" s="7"/>
    </row>
    <row r="1166" spans="4:32" ht="15" x14ac:dyDescent="0.25">
      <c r="D1166" s="3"/>
      <c r="E1166" s="3"/>
      <c r="H1166" s="3"/>
      <c r="I1166" s="3"/>
      <c r="M1166" s="4"/>
      <c r="AF1166" s="7"/>
    </row>
    <row r="1167" spans="4:32" ht="15" x14ac:dyDescent="0.25">
      <c r="D1167" s="3"/>
      <c r="E1167" s="3"/>
      <c r="H1167" s="3"/>
      <c r="I1167" s="3"/>
      <c r="M1167" s="4"/>
      <c r="AF1167" s="7"/>
    </row>
    <row r="1168" spans="4:32" ht="15" x14ac:dyDescent="0.25">
      <c r="D1168" s="3"/>
      <c r="E1168" s="3"/>
      <c r="H1168" s="3"/>
      <c r="I1168" s="3"/>
      <c r="M1168" s="4"/>
      <c r="AF1168" s="7"/>
    </row>
    <row r="1169" spans="4:32" ht="15" x14ac:dyDescent="0.25">
      <c r="D1169" s="4"/>
      <c r="E1169" s="4"/>
      <c r="H1169" s="4"/>
      <c r="I1169" s="4"/>
      <c r="M1169" s="4"/>
      <c r="AF1169" s="7"/>
    </row>
    <row r="1170" spans="4:32" ht="15" x14ac:dyDescent="0.25">
      <c r="D1170" s="4"/>
      <c r="E1170" s="4"/>
      <c r="H1170" s="3"/>
      <c r="I1170" s="3"/>
      <c r="M1170" s="3"/>
      <c r="AF1170" s="7"/>
    </row>
    <row r="1171" spans="4:32" ht="15" x14ac:dyDescent="0.25">
      <c r="D1171" s="4"/>
      <c r="E1171" s="4"/>
      <c r="H1171" s="3"/>
      <c r="I1171" s="3"/>
      <c r="M1171" s="3"/>
      <c r="AF1171" s="7"/>
    </row>
    <row r="1172" spans="4:32" ht="15" x14ac:dyDescent="0.25">
      <c r="D1172" s="3"/>
      <c r="E1172" s="3"/>
      <c r="H1172" s="3"/>
      <c r="I1172" s="3"/>
      <c r="M1172" s="4"/>
      <c r="AF1172" s="7"/>
    </row>
    <row r="1173" spans="4:32" ht="15" x14ac:dyDescent="0.25">
      <c r="D1173" s="4"/>
      <c r="E1173" s="4"/>
      <c r="H1173" s="3"/>
      <c r="I1173" s="3"/>
      <c r="M1173" s="3"/>
      <c r="AF1173" s="7"/>
    </row>
    <row r="1174" spans="4:32" ht="15" x14ac:dyDescent="0.25">
      <c r="D1174" s="4"/>
      <c r="E1174" s="4"/>
      <c r="H1174" s="3"/>
      <c r="I1174" s="3"/>
      <c r="M1174" s="3"/>
      <c r="AF1174" s="7"/>
    </row>
    <row r="1175" spans="4:32" ht="15" x14ac:dyDescent="0.25">
      <c r="D1175" s="3"/>
      <c r="E1175" s="3"/>
      <c r="H1175" s="3"/>
      <c r="I1175" s="3"/>
      <c r="M1175" s="3"/>
      <c r="AF1175" s="7"/>
    </row>
    <row r="1176" spans="4:32" ht="15" x14ac:dyDescent="0.25">
      <c r="D1176" s="3"/>
      <c r="E1176" s="3"/>
      <c r="H1176" s="3"/>
      <c r="I1176" s="3"/>
      <c r="M1176" s="4"/>
      <c r="AF1176" s="7"/>
    </row>
    <row r="1177" spans="4:32" ht="15" x14ac:dyDescent="0.25">
      <c r="D1177" s="3"/>
      <c r="E1177" s="3"/>
      <c r="H1177" s="3"/>
      <c r="I1177" s="3"/>
      <c r="M1177" s="3"/>
      <c r="AF1177" s="7"/>
    </row>
    <row r="1178" spans="4:32" ht="15" x14ac:dyDescent="0.25">
      <c r="D1178" s="4"/>
      <c r="E1178" s="4"/>
      <c r="H1178" s="3"/>
      <c r="I1178" s="3"/>
      <c r="M1178" s="4"/>
      <c r="AF1178" s="7"/>
    </row>
    <row r="1179" spans="4:32" ht="15" x14ac:dyDescent="0.25">
      <c r="D1179" s="3"/>
      <c r="E1179" s="3"/>
      <c r="H1179" s="3"/>
      <c r="I1179" s="3"/>
      <c r="M1179" s="4"/>
      <c r="AF1179" s="7"/>
    </row>
    <row r="1180" spans="4:32" ht="15" x14ac:dyDescent="0.25">
      <c r="D1180" s="3"/>
      <c r="E1180" s="3"/>
      <c r="H1180" s="3"/>
      <c r="I1180" s="3"/>
      <c r="M1180" s="3"/>
      <c r="AF1180" s="7"/>
    </row>
    <row r="1181" spans="4:32" ht="15" x14ac:dyDescent="0.25">
      <c r="D1181" s="3"/>
      <c r="E1181" s="3"/>
      <c r="H1181" s="3"/>
      <c r="I1181" s="3"/>
      <c r="M1181" s="3"/>
      <c r="AF1181" s="7"/>
    </row>
    <row r="1182" spans="4:32" ht="15" x14ac:dyDescent="0.25">
      <c r="D1182" s="4"/>
      <c r="E1182" s="4"/>
      <c r="H1182" s="4"/>
      <c r="I1182" s="4"/>
      <c r="M1182" s="4"/>
      <c r="AF1182" s="7"/>
    </row>
    <row r="1183" spans="4:32" ht="15" x14ac:dyDescent="0.25">
      <c r="D1183" s="3"/>
      <c r="E1183" s="3"/>
      <c r="H1183" s="3"/>
      <c r="I1183" s="3"/>
      <c r="M1183" s="4"/>
      <c r="AF1183" s="7"/>
    </row>
    <row r="1184" spans="4:32" ht="15" x14ac:dyDescent="0.25">
      <c r="D1184" s="3"/>
      <c r="E1184" s="3"/>
      <c r="H1184" s="3"/>
      <c r="I1184" s="3"/>
      <c r="M1184" s="4"/>
      <c r="AF1184" s="7"/>
    </row>
    <row r="1185" spans="4:32" ht="15" x14ac:dyDescent="0.25">
      <c r="D1185" s="4"/>
      <c r="E1185" s="4"/>
      <c r="H1185" s="3"/>
      <c r="I1185" s="3"/>
      <c r="M1185" s="3"/>
      <c r="AF1185" s="7"/>
    </row>
    <row r="1186" spans="4:32" ht="15" x14ac:dyDescent="0.25">
      <c r="D1186" s="3"/>
      <c r="E1186" s="3"/>
      <c r="H1186" s="3"/>
      <c r="I1186" s="3"/>
      <c r="M1186" s="4"/>
      <c r="AF1186" s="7"/>
    </row>
    <row r="1187" spans="4:32" ht="15" x14ac:dyDescent="0.25">
      <c r="D1187" s="4"/>
      <c r="E1187" s="4"/>
      <c r="H1187" s="3"/>
      <c r="I1187" s="3"/>
      <c r="M1187" s="3"/>
      <c r="AF1187" s="7"/>
    </row>
    <row r="1188" spans="4:32" ht="15" x14ac:dyDescent="0.25">
      <c r="D1188" s="3"/>
      <c r="E1188" s="3"/>
      <c r="H1188" s="3"/>
      <c r="I1188" s="3"/>
      <c r="M1188" s="3"/>
      <c r="AF1188" s="7"/>
    </row>
    <row r="1189" spans="4:32" ht="15" x14ac:dyDescent="0.25">
      <c r="D1189" s="3"/>
      <c r="E1189" s="3"/>
      <c r="H1189" s="3"/>
      <c r="I1189" s="3"/>
      <c r="M1189" s="3"/>
      <c r="AF1189" s="7"/>
    </row>
    <row r="1190" spans="4:32" ht="15" x14ac:dyDescent="0.25">
      <c r="D1190" s="3"/>
      <c r="E1190" s="3"/>
      <c r="H1190" s="3"/>
      <c r="I1190" s="3"/>
      <c r="M1190" s="3"/>
      <c r="AF1190" s="7"/>
    </row>
    <row r="1191" spans="4:32" ht="15" x14ac:dyDescent="0.25">
      <c r="D1191" s="3"/>
      <c r="E1191" s="3"/>
      <c r="H1191" s="3"/>
      <c r="I1191" s="3"/>
      <c r="M1191" s="3"/>
      <c r="AF1191" s="7"/>
    </row>
    <row r="1192" spans="4:32" ht="15" x14ac:dyDescent="0.25">
      <c r="D1192" s="3"/>
      <c r="E1192" s="3"/>
      <c r="H1192" s="3"/>
      <c r="I1192" s="3"/>
      <c r="M1192" s="3"/>
      <c r="AF1192" s="7"/>
    </row>
    <row r="1193" spans="4:32" ht="15" x14ac:dyDescent="0.25">
      <c r="D1193" s="3"/>
      <c r="E1193" s="3"/>
      <c r="H1193" s="3"/>
      <c r="I1193" s="3"/>
      <c r="M1193" s="4"/>
      <c r="AF1193" s="7"/>
    </row>
    <row r="1194" spans="4:32" ht="15" x14ac:dyDescent="0.25">
      <c r="D1194" s="4"/>
      <c r="E1194" s="4"/>
      <c r="H1194" s="3"/>
      <c r="I1194" s="3"/>
      <c r="M1194" s="4"/>
      <c r="AF1194" s="7"/>
    </row>
    <row r="1195" spans="4:32" ht="15" x14ac:dyDescent="0.25">
      <c r="D1195" s="3"/>
      <c r="E1195" s="3"/>
      <c r="H1195" s="3"/>
      <c r="I1195" s="3"/>
      <c r="M1195" s="3"/>
      <c r="AF1195" s="7"/>
    </row>
    <row r="1196" spans="4:32" ht="15" x14ac:dyDescent="0.25">
      <c r="D1196" s="3"/>
      <c r="E1196" s="3"/>
      <c r="H1196" s="3"/>
      <c r="I1196" s="3"/>
      <c r="M1196" s="3"/>
      <c r="AF1196" s="7"/>
    </row>
    <row r="1197" spans="4:32" ht="15" x14ac:dyDescent="0.25">
      <c r="D1197" s="3"/>
      <c r="E1197" s="3"/>
      <c r="H1197" s="3"/>
      <c r="I1197" s="3"/>
      <c r="M1197" s="4"/>
      <c r="AF1197" s="7"/>
    </row>
    <row r="1198" spans="4:32" ht="15" x14ac:dyDescent="0.25">
      <c r="D1198" s="4"/>
      <c r="E1198" s="4"/>
      <c r="H1198" s="3"/>
      <c r="I1198" s="3"/>
      <c r="M1198" s="3"/>
      <c r="AF1198" s="7"/>
    </row>
    <row r="1199" spans="4:32" ht="15" x14ac:dyDescent="0.25">
      <c r="D1199" s="3"/>
      <c r="E1199" s="3"/>
      <c r="H1199" s="3"/>
      <c r="I1199" s="3"/>
      <c r="M1199" s="4"/>
      <c r="AF1199" s="7"/>
    </row>
    <row r="1200" spans="4:32" ht="15" x14ac:dyDescent="0.25">
      <c r="D1200" s="3"/>
      <c r="E1200" s="3"/>
      <c r="H1200" s="3"/>
      <c r="I1200" s="3"/>
      <c r="M1200" s="3"/>
      <c r="AF1200" s="7"/>
    </row>
    <row r="1201" spans="4:32" ht="15" x14ac:dyDescent="0.25">
      <c r="D1201" s="3"/>
      <c r="E1201" s="3"/>
      <c r="H1201" s="3"/>
      <c r="I1201" s="3"/>
      <c r="M1201" s="4"/>
      <c r="AF1201" s="7"/>
    </row>
    <row r="1202" spans="4:32" ht="15" x14ac:dyDescent="0.25">
      <c r="D1202" s="3"/>
      <c r="E1202" s="3"/>
      <c r="H1202" s="3"/>
      <c r="I1202" s="3"/>
      <c r="M1202" s="3"/>
      <c r="AF1202" s="7"/>
    </row>
    <row r="1203" spans="4:32" ht="15" x14ac:dyDescent="0.25">
      <c r="D1203" s="3"/>
      <c r="E1203" s="3"/>
      <c r="H1203" s="3"/>
      <c r="I1203" s="3"/>
      <c r="M1203" s="3"/>
      <c r="AF1203" s="7"/>
    </row>
    <row r="1204" spans="4:32" ht="15" x14ac:dyDescent="0.25">
      <c r="D1204" s="3"/>
      <c r="E1204" s="3"/>
      <c r="H1204" s="3"/>
      <c r="I1204" s="3"/>
      <c r="M1204" s="4"/>
      <c r="AF1204" s="7"/>
    </row>
    <row r="1205" spans="4:32" ht="15" x14ac:dyDescent="0.25">
      <c r="D1205" s="3"/>
      <c r="E1205" s="3"/>
      <c r="H1205" s="3"/>
      <c r="I1205" s="3"/>
      <c r="M1205" s="4"/>
      <c r="AF1205" s="7"/>
    </row>
    <row r="1206" spans="4:32" ht="15" x14ac:dyDescent="0.25">
      <c r="D1206" s="3"/>
      <c r="E1206" s="3"/>
      <c r="H1206" s="3"/>
      <c r="I1206" s="3"/>
      <c r="M1206" s="4"/>
      <c r="AF1206" s="7"/>
    </row>
    <row r="1207" spans="4:32" ht="15" x14ac:dyDescent="0.25">
      <c r="D1207" s="3"/>
      <c r="E1207" s="3"/>
      <c r="H1207" s="3"/>
      <c r="I1207" s="3"/>
      <c r="M1207" s="4"/>
      <c r="AF1207" s="7"/>
    </row>
    <row r="1208" spans="4:32" ht="15" x14ac:dyDescent="0.25">
      <c r="D1208" s="4"/>
      <c r="E1208" s="4"/>
      <c r="H1208" s="3"/>
      <c r="I1208" s="3"/>
      <c r="M1208" s="3"/>
      <c r="AF1208" s="7"/>
    </row>
    <row r="1209" spans="4:32" ht="15" x14ac:dyDescent="0.25">
      <c r="D1209" s="3"/>
      <c r="E1209" s="3"/>
      <c r="H1209" s="3"/>
      <c r="I1209" s="3"/>
      <c r="M1209" s="4"/>
      <c r="AF1209" s="7"/>
    </row>
    <row r="1210" spans="4:32" ht="15" x14ac:dyDescent="0.25">
      <c r="D1210" s="3"/>
      <c r="E1210" s="3"/>
      <c r="H1210" s="3"/>
      <c r="I1210" s="3"/>
      <c r="M1210" s="3"/>
      <c r="AF1210" s="7"/>
    </row>
    <row r="1211" spans="4:32" ht="15" x14ac:dyDescent="0.25">
      <c r="D1211" s="3"/>
      <c r="E1211" s="3"/>
      <c r="H1211" s="4"/>
      <c r="I1211" s="4"/>
      <c r="M1211" s="3"/>
      <c r="AF1211" s="7"/>
    </row>
    <row r="1212" spans="4:32" ht="15" x14ac:dyDescent="0.25">
      <c r="D1212" s="3"/>
      <c r="E1212" s="3"/>
      <c r="H1212" s="3"/>
      <c r="I1212" s="3"/>
      <c r="M1212" s="4"/>
      <c r="AF1212" s="7"/>
    </row>
    <row r="1213" spans="4:32" ht="15" x14ac:dyDescent="0.25">
      <c r="D1213" s="3"/>
      <c r="E1213" s="3"/>
      <c r="H1213" s="3"/>
      <c r="I1213" s="3"/>
      <c r="M1213" s="4"/>
      <c r="AF1213" s="7"/>
    </row>
    <row r="1214" spans="4:32" ht="15" x14ac:dyDescent="0.25">
      <c r="D1214" s="3"/>
      <c r="E1214" s="3"/>
      <c r="H1214" s="3"/>
      <c r="I1214" s="3"/>
      <c r="M1214" s="4"/>
      <c r="AF1214" s="7"/>
    </row>
    <row r="1215" spans="4:32" ht="15" x14ac:dyDescent="0.25">
      <c r="D1215" s="3"/>
      <c r="E1215" s="3"/>
      <c r="H1215" s="3"/>
      <c r="I1215" s="3"/>
      <c r="M1215" s="3"/>
      <c r="AF1215" s="7"/>
    </row>
    <row r="1216" spans="4:32" ht="15" x14ac:dyDescent="0.25">
      <c r="D1216" s="3"/>
      <c r="E1216" s="3"/>
      <c r="H1216" s="3"/>
      <c r="I1216" s="3"/>
      <c r="M1216" s="4"/>
      <c r="AF1216" s="7"/>
    </row>
    <row r="1217" spans="4:32" ht="15" x14ac:dyDescent="0.25">
      <c r="D1217" s="4"/>
      <c r="E1217" s="4"/>
      <c r="H1217" s="3"/>
      <c r="I1217" s="3"/>
      <c r="M1217" s="3"/>
      <c r="AF1217" s="7"/>
    </row>
    <row r="1218" spans="4:32" ht="15" x14ac:dyDescent="0.25">
      <c r="D1218" s="4"/>
      <c r="E1218" s="4"/>
      <c r="H1218" s="3"/>
      <c r="I1218" s="3"/>
      <c r="M1218" s="3"/>
      <c r="AF1218" s="7"/>
    </row>
    <row r="1219" spans="4:32" ht="15" x14ac:dyDescent="0.25">
      <c r="D1219" s="3"/>
      <c r="E1219" s="3"/>
      <c r="H1219" s="3"/>
      <c r="I1219" s="3"/>
      <c r="M1219" s="3"/>
      <c r="AF1219" s="7"/>
    </row>
    <row r="1220" spans="4:32" ht="15" x14ac:dyDescent="0.25">
      <c r="D1220" s="3"/>
      <c r="E1220" s="3"/>
      <c r="H1220" s="4"/>
      <c r="I1220" s="4"/>
      <c r="M1220" s="3"/>
      <c r="AF1220" s="7"/>
    </row>
    <row r="1221" spans="4:32" ht="15" x14ac:dyDescent="0.25">
      <c r="D1221" s="4"/>
      <c r="E1221" s="4"/>
      <c r="H1221" s="3"/>
      <c r="I1221" s="3"/>
      <c r="M1221" s="3"/>
      <c r="AF1221" s="7"/>
    </row>
    <row r="1222" spans="4:32" ht="15" x14ac:dyDescent="0.25">
      <c r="D1222" s="3"/>
      <c r="E1222" s="3"/>
      <c r="H1222" s="3"/>
      <c r="I1222" s="3"/>
      <c r="M1222" s="3"/>
      <c r="AF1222" s="7"/>
    </row>
    <row r="1223" spans="4:32" ht="15" x14ac:dyDescent="0.25">
      <c r="D1223" s="3"/>
      <c r="E1223" s="3"/>
      <c r="H1223" s="3"/>
      <c r="I1223" s="3"/>
      <c r="M1223" s="3"/>
      <c r="AF1223" s="7"/>
    </row>
    <row r="1224" spans="4:32" ht="15" x14ac:dyDescent="0.25">
      <c r="D1224" s="4"/>
      <c r="E1224" s="4"/>
      <c r="H1224" s="3"/>
      <c r="I1224" s="3"/>
      <c r="M1224" s="3"/>
      <c r="AF1224" s="7"/>
    </row>
    <row r="1225" spans="4:32" ht="15" x14ac:dyDescent="0.25">
      <c r="D1225" s="3"/>
      <c r="E1225" s="3"/>
      <c r="H1225" s="3"/>
      <c r="I1225" s="3"/>
      <c r="M1225" s="3"/>
      <c r="AF1225" s="7"/>
    </row>
    <row r="1226" spans="4:32" ht="15" x14ac:dyDescent="0.25">
      <c r="D1226" s="3"/>
      <c r="E1226" s="3"/>
      <c r="H1226" s="3"/>
      <c r="I1226" s="3"/>
      <c r="M1226" s="4"/>
      <c r="AF1226" s="7"/>
    </row>
    <row r="1227" spans="4:32" ht="15" x14ac:dyDescent="0.25">
      <c r="D1227" s="4"/>
      <c r="E1227" s="4"/>
      <c r="H1227" s="3"/>
      <c r="I1227" s="3"/>
      <c r="M1227" s="3"/>
      <c r="AF1227" s="7"/>
    </row>
    <row r="1228" spans="4:32" ht="15" x14ac:dyDescent="0.25">
      <c r="D1228" s="3"/>
      <c r="E1228" s="3"/>
      <c r="H1228" s="3"/>
      <c r="I1228" s="3"/>
      <c r="M1228" s="4"/>
      <c r="AF1228" s="7"/>
    </row>
    <row r="1229" spans="4:32" ht="15" x14ac:dyDescent="0.25">
      <c r="D1229" s="3"/>
      <c r="E1229" s="3"/>
      <c r="H1229" s="3"/>
      <c r="I1229" s="3"/>
      <c r="M1229" s="3"/>
      <c r="AF1229" s="7"/>
    </row>
    <row r="1230" spans="4:32" ht="15" x14ac:dyDescent="0.25">
      <c r="D1230" s="4"/>
      <c r="E1230" s="4"/>
      <c r="H1230" s="3"/>
      <c r="I1230" s="3"/>
      <c r="M1230" s="3"/>
      <c r="AF1230" s="7"/>
    </row>
    <row r="1231" spans="4:32" ht="15" x14ac:dyDescent="0.25">
      <c r="D1231" s="4"/>
      <c r="E1231" s="4"/>
      <c r="H1231" s="3"/>
      <c r="I1231" s="3"/>
      <c r="M1231" s="3"/>
      <c r="AF1231" s="7"/>
    </row>
    <row r="1232" spans="4:32" ht="15" x14ac:dyDescent="0.25">
      <c r="D1232" s="3"/>
      <c r="E1232" s="3"/>
      <c r="H1232" s="3"/>
      <c r="I1232" s="3"/>
      <c r="M1232" s="3"/>
      <c r="AF1232" s="7"/>
    </row>
    <row r="1233" spans="4:32" ht="15" x14ac:dyDescent="0.25">
      <c r="D1233" s="4"/>
      <c r="E1233" s="4"/>
      <c r="H1233" s="3"/>
      <c r="I1233" s="3"/>
      <c r="M1233" s="4"/>
      <c r="AF1233" s="7"/>
    </row>
    <row r="1234" spans="4:32" ht="15" x14ac:dyDescent="0.25">
      <c r="D1234" s="3"/>
      <c r="E1234" s="3"/>
      <c r="H1234" s="3"/>
      <c r="I1234" s="3"/>
      <c r="M1234" s="3"/>
      <c r="AF1234" s="7"/>
    </row>
    <row r="1235" spans="4:32" ht="15" x14ac:dyDescent="0.25">
      <c r="D1235" s="3"/>
      <c r="E1235" s="3"/>
      <c r="H1235" s="3"/>
      <c r="I1235" s="3"/>
      <c r="M1235" s="3"/>
      <c r="AF1235" s="7"/>
    </row>
    <row r="1236" spans="4:32" ht="15" x14ac:dyDescent="0.25">
      <c r="D1236" s="3"/>
      <c r="E1236" s="3"/>
      <c r="H1236" s="3"/>
      <c r="I1236" s="3"/>
      <c r="M1236" s="3"/>
      <c r="AF1236" s="7"/>
    </row>
    <row r="1237" spans="4:32" ht="15" x14ac:dyDescent="0.25">
      <c r="D1237" s="3"/>
      <c r="E1237" s="3"/>
      <c r="H1237" s="3"/>
      <c r="I1237" s="3"/>
      <c r="M1237" s="4"/>
      <c r="AF1237" s="7"/>
    </row>
    <row r="1238" spans="4:32" ht="15" x14ac:dyDescent="0.25">
      <c r="D1238" s="4"/>
      <c r="E1238" s="4"/>
      <c r="H1238" s="3"/>
      <c r="I1238" s="3"/>
      <c r="M1238" s="3"/>
      <c r="AF1238" s="7"/>
    </row>
    <row r="1239" spans="4:32" ht="15" x14ac:dyDescent="0.25">
      <c r="D1239" s="3"/>
      <c r="E1239" s="3"/>
      <c r="H1239" s="3"/>
      <c r="I1239" s="3"/>
      <c r="M1239" s="3"/>
      <c r="AF1239" s="7"/>
    </row>
    <row r="1240" spans="4:32" ht="15" x14ac:dyDescent="0.25">
      <c r="D1240" s="3"/>
      <c r="E1240" s="3"/>
      <c r="H1240" s="3"/>
      <c r="I1240" s="3"/>
      <c r="M1240" s="4"/>
      <c r="AF1240" s="7"/>
    </row>
    <row r="1241" spans="4:32" ht="15" x14ac:dyDescent="0.25">
      <c r="D1241" s="3"/>
      <c r="E1241" s="3"/>
      <c r="H1241" s="3"/>
      <c r="I1241" s="3"/>
      <c r="M1241" s="3"/>
      <c r="AF1241" s="7"/>
    </row>
    <row r="1242" spans="4:32" ht="15" x14ac:dyDescent="0.25">
      <c r="D1242" s="3"/>
      <c r="E1242" s="3"/>
      <c r="H1242" s="3"/>
      <c r="I1242" s="3"/>
      <c r="M1242" s="4"/>
      <c r="AF1242" s="7"/>
    </row>
    <row r="1243" spans="4:32" ht="15" x14ac:dyDescent="0.25">
      <c r="D1243" s="3"/>
      <c r="E1243" s="3"/>
      <c r="H1243" s="3"/>
      <c r="I1243" s="3"/>
      <c r="M1243" s="4"/>
      <c r="AF1243" s="7"/>
    </row>
    <row r="1244" spans="4:32" ht="15" x14ac:dyDescent="0.25">
      <c r="D1244" s="3"/>
      <c r="E1244" s="3"/>
      <c r="H1244" s="3"/>
      <c r="I1244" s="3"/>
      <c r="M1244" s="4"/>
      <c r="AF1244" s="7"/>
    </row>
    <row r="1245" spans="4:32" ht="15" x14ac:dyDescent="0.25">
      <c r="D1245" s="3"/>
      <c r="E1245" s="3"/>
      <c r="H1245" s="3"/>
      <c r="I1245" s="3"/>
      <c r="M1245" s="3"/>
      <c r="AF1245" s="7"/>
    </row>
    <row r="1246" spans="4:32" ht="15" x14ac:dyDescent="0.25">
      <c r="D1246" s="3"/>
      <c r="E1246" s="3"/>
      <c r="H1246" s="3"/>
      <c r="I1246" s="3"/>
      <c r="M1246" s="3"/>
      <c r="AF1246" s="7"/>
    </row>
    <row r="1247" spans="4:32" ht="15" x14ac:dyDescent="0.25">
      <c r="D1247" s="3"/>
      <c r="E1247" s="3"/>
      <c r="H1247" s="3"/>
      <c r="I1247" s="3"/>
      <c r="M1247" s="4"/>
      <c r="AF1247" s="7"/>
    </row>
    <row r="1248" spans="4:32" ht="15" x14ac:dyDescent="0.25">
      <c r="D1248" s="3"/>
      <c r="E1248" s="3"/>
      <c r="H1248" s="3"/>
      <c r="I1248" s="3"/>
      <c r="M1248" s="3"/>
      <c r="AF1248" s="7"/>
    </row>
    <row r="1249" spans="4:32" ht="15" x14ac:dyDescent="0.25">
      <c r="D1249" s="3"/>
      <c r="E1249" s="3"/>
      <c r="H1249" s="3"/>
      <c r="I1249" s="3"/>
      <c r="M1249" s="4"/>
      <c r="AF1249" s="7"/>
    </row>
    <row r="1250" spans="4:32" ht="15" x14ac:dyDescent="0.25">
      <c r="D1250" s="3"/>
      <c r="E1250" s="3"/>
      <c r="H1250" s="3"/>
      <c r="I1250" s="3"/>
      <c r="M1250" s="4"/>
      <c r="AF1250" s="7"/>
    </row>
    <row r="1251" spans="4:32" ht="15" x14ac:dyDescent="0.25">
      <c r="D1251" s="3"/>
      <c r="E1251" s="3"/>
      <c r="H1251" s="3"/>
      <c r="I1251" s="3"/>
      <c r="M1251" s="4"/>
      <c r="AF1251" s="7"/>
    </row>
    <row r="1252" spans="4:32" ht="15" x14ac:dyDescent="0.25">
      <c r="D1252" s="3"/>
      <c r="E1252" s="3"/>
      <c r="H1252" s="3"/>
      <c r="I1252" s="3"/>
      <c r="M1252" s="4"/>
      <c r="AF1252" s="7"/>
    </row>
    <row r="1253" spans="4:32" ht="15" x14ac:dyDescent="0.25">
      <c r="D1253" s="3"/>
      <c r="E1253" s="3"/>
      <c r="H1253" s="3"/>
      <c r="I1253" s="3"/>
      <c r="M1253" s="3"/>
      <c r="AF1253" s="7"/>
    </row>
    <row r="1254" spans="4:32" ht="15" x14ac:dyDescent="0.25">
      <c r="D1254" s="3"/>
      <c r="E1254" s="3"/>
      <c r="H1254" s="3"/>
      <c r="I1254" s="3"/>
      <c r="M1254" s="3"/>
      <c r="AF1254" s="7"/>
    </row>
    <row r="1255" spans="4:32" ht="15" x14ac:dyDescent="0.25">
      <c r="D1255" s="3"/>
      <c r="E1255" s="3"/>
      <c r="H1255" s="3"/>
      <c r="I1255" s="3"/>
      <c r="M1255" s="3"/>
      <c r="AF1255" s="7"/>
    </row>
    <row r="1256" spans="4:32" ht="15" x14ac:dyDescent="0.25">
      <c r="D1256" s="3"/>
      <c r="E1256" s="3"/>
      <c r="H1256" s="3"/>
      <c r="I1256" s="3"/>
      <c r="M1256" s="3"/>
      <c r="AF1256" s="7"/>
    </row>
    <row r="1257" spans="4:32" ht="15" x14ac:dyDescent="0.25">
      <c r="D1257" s="3"/>
      <c r="E1257" s="3"/>
      <c r="H1257" s="3"/>
      <c r="I1257" s="3"/>
      <c r="M1257" s="3"/>
      <c r="AF1257" s="7"/>
    </row>
    <row r="1258" spans="4:32" ht="15" x14ac:dyDescent="0.25">
      <c r="D1258" s="4"/>
      <c r="E1258" s="4"/>
      <c r="H1258" s="3"/>
      <c r="I1258" s="3"/>
      <c r="M1258" s="3"/>
      <c r="AF1258" s="7"/>
    </row>
    <row r="1259" spans="4:32" ht="15" x14ac:dyDescent="0.25">
      <c r="D1259" s="4"/>
      <c r="E1259" s="4"/>
      <c r="H1259" s="3"/>
      <c r="I1259" s="3"/>
      <c r="M1259" s="3"/>
      <c r="AF1259" s="7"/>
    </row>
    <row r="1260" spans="4:32" ht="15" x14ac:dyDescent="0.25">
      <c r="D1260" s="3"/>
      <c r="E1260" s="3"/>
      <c r="H1260" s="3"/>
      <c r="I1260" s="3"/>
      <c r="M1260" s="4"/>
      <c r="AF1260" s="7"/>
    </row>
    <row r="1261" spans="4:32" ht="15" x14ac:dyDescent="0.25">
      <c r="D1261" s="4"/>
      <c r="E1261" s="4"/>
      <c r="H1261" s="3"/>
      <c r="I1261" s="3"/>
      <c r="M1261" s="3"/>
      <c r="AF1261" s="7"/>
    </row>
    <row r="1262" spans="4:32" ht="15" x14ac:dyDescent="0.25">
      <c r="D1262" s="4"/>
      <c r="E1262" s="4"/>
      <c r="H1262" s="3"/>
      <c r="I1262" s="3"/>
      <c r="M1262" s="3"/>
      <c r="AF1262" s="7"/>
    </row>
    <row r="1263" spans="4:32" ht="15" x14ac:dyDescent="0.25">
      <c r="D1263" s="4"/>
      <c r="E1263" s="4"/>
      <c r="H1263" s="3"/>
      <c r="I1263" s="3"/>
      <c r="M1263" s="3"/>
      <c r="AF1263" s="7"/>
    </row>
    <row r="1264" spans="4:32" ht="15" x14ac:dyDescent="0.25">
      <c r="D1264" s="3"/>
      <c r="E1264" s="3"/>
      <c r="H1264" s="3"/>
      <c r="I1264" s="3"/>
      <c r="M1264" s="4"/>
      <c r="AF1264" s="7"/>
    </row>
    <row r="1265" spans="4:32" ht="15" x14ac:dyDescent="0.25">
      <c r="D1265" s="3"/>
      <c r="E1265" s="3"/>
      <c r="H1265" s="3"/>
      <c r="I1265" s="3"/>
      <c r="M1265" s="3"/>
      <c r="AF1265" s="7"/>
    </row>
    <row r="1266" spans="4:32" ht="15" x14ac:dyDescent="0.25">
      <c r="D1266" s="3"/>
      <c r="E1266" s="3"/>
      <c r="H1266" s="3"/>
      <c r="I1266" s="3"/>
      <c r="M1266" s="3"/>
      <c r="AF1266" s="7"/>
    </row>
    <row r="1267" spans="4:32" ht="15" x14ac:dyDescent="0.25">
      <c r="D1267" s="3"/>
      <c r="E1267" s="3"/>
      <c r="H1267" s="3"/>
      <c r="I1267" s="3"/>
      <c r="M1267" s="3"/>
      <c r="AF1267" s="7"/>
    </row>
    <row r="1268" spans="4:32" ht="15" x14ac:dyDescent="0.25">
      <c r="D1268" s="4"/>
      <c r="E1268" s="4"/>
      <c r="H1268" s="3"/>
      <c r="I1268" s="3"/>
      <c r="M1268" s="3"/>
      <c r="AF1268" s="7"/>
    </row>
    <row r="1269" spans="4:32" ht="15" x14ac:dyDescent="0.25">
      <c r="D1269" s="4"/>
      <c r="E1269" s="4"/>
      <c r="H1269" s="3"/>
      <c r="I1269" s="3"/>
      <c r="M1269" s="3"/>
      <c r="AF1269" s="7"/>
    </row>
    <row r="1270" spans="4:32" ht="15" x14ac:dyDescent="0.25">
      <c r="D1270" s="3"/>
      <c r="E1270" s="3"/>
      <c r="H1270" s="3"/>
      <c r="I1270" s="3"/>
      <c r="M1270" s="4"/>
      <c r="AF1270" s="7"/>
    </row>
    <row r="1271" spans="4:32" ht="15" x14ac:dyDescent="0.25">
      <c r="D1271" s="3"/>
      <c r="E1271" s="3"/>
      <c r="H1271" s="3"/>
      <c r="I1271" s="3"/>
      <c r="M1271" s="3"/>
      <c r="AF1271" s="7"/>
    </row>
    <row r="1272" spans="4:32" ht="15" x14ac:dyDescent="0.25">
      <c r="D1272" s="3"/>
      <c r="E1272" s="3"/>
      <c r="H1272" s="3"/>
      <c r="I1272" s="3"/>
      <c r="M1272" s="3"/>
      <c r="AF1272" s="7"/>
    </row>
    <row r="1273" spans="4:32" ht="15" x14ac:dyDescent="0.25">
      <c r="D1273" s="3"/>
      <c r="E1273" s="3"/>
      <c r="H1273" s="3"/>
      <c r="I1273" s="3"/>
      <c r="M1273" s="3"/>
      <c r="AF1273" s="7"/>
    </row>
    <row r="1274" spans="4:32" ht="15" x14ac:dyDescent="0.25">
      <c r="D1274" s="3"/>
      <c r="E1274" s="3"/>
      <c r="H1274" s="3"/>
      <c r="I1274" s="3"/>
      <c r="M1274" s="3"/>
      <c r="AF1274" s="7"/>
    </row>
    <row r="1275" spans="4:32" ht="15" x14ac:dyDescent="0.25">
      <c r="D1275" s="3"/>
      <c r="E1275" s="3"/>
      <c r="H1275" s="3"/>
      <c r="I1275" s="3"/>
      <c r="M1275" s="3"/>
      <c r="AF1275" s="7"/>
    </row>
    <row r="1276" spans="4:32" ht="15" x14ac:dyDescent="0.25">
      <c r="D1276" s="3"/>
      <c r="E1276" s="3"/>
      <c r="H1276" s="3"/>
      <c r="I1276" s="3"/>
      <c r="M1276" s="3"/>
      <c r="AF1276" s="7"/>
    </row>
    <row r="1277" spans="4:32" ht="15" x14ac:dyDescent="0.25">
      <c r="D1277" s="3"/>
      <c r="E1277" s="3"/>
      <c r="H1277" s="3"/>
      <c r="I1277" s="3"/>
      <c r="M1277" s="3"/>
      <c r="AF1277" s="7"/>
    </row>
    <row r="1278" spans="4:32" ht="15" x14ac:dyDescent="0.25">
      <c r="D1278" s="3"/>
      <c r="E1278" s="3"/>
      <c r="H1278" s="3"/>
      <c r="I1278" s="3"/>
      <c r="M1278" s="3"/>
      <c r="AF1278" s="7"/>
    </row>
    <row r="1279" spans="4:32" ht="15" x14ac:dyDescent="0.25">
      <c r="D1279" s="3"/>
      <c r="E1279" s="3"/>
      <c r="H1279" s="3"/>
      <c r="I1279" s="3"/>
      <c r="M1279" s="4"/>
      <c r="AF1279" s="7"/>
    </row>
    <row r="1280" spans="4:32" ht="15" x14ac:dyDescent="0.25">
      <c r="D1280" s="3"/>
      <c r="E1280" s="3"/>
      <c r="H1280" s="4"/>
      <c r="I1280" s="4"/>
      <c r="M1280" s="4"/>
      <c r="AF1280" s="7"/>
    </row>
    <row r="1281" spans="4:32" ht="15" x14ac:dyDescent="0.25">
      <c r="D1281" s="3"/>
      <c r="E1281" s="3"/>
      <c r="H1281" s="3"/>
      <c r="I1281" s="3"/>
      <c r="M1281" s="3"/>
      <c r="AF1281" s="7"/>
    </row>
    <row r="1282" spans="4:32" ht="15" x14ac:dyDescent="0.25">
      <c r="D1282" s="4"/>
      <c r="E1282" s="4"/>
      <c r="H1282" s="3"/>
      <c r="I1282" s="3"/>
      <c r="M1282" s="3"/>
      <c r="AF1282" s="7"/>
    </row>
    <row r="1283" spans="4:32" ht="15" x14ac:dyDescent="0.25">
      <c r="D1283" s="3"/>
      <c r="E1283" s="3"/>
      <c r="H1283" s="3"/>
      <c r="I1283" s="3"/>
      <c r="M1283" s="3"/>
      <c r="AF1283" s="7"/>
    </row>
    <row r="1284" spans="4:32" ht="15" x14ac:dyDescent="0.25">
      <c r="D1284" s="3"/>
      <c r="E1284" s="3"/>
      <c r="H1284" s="3"/>
      <c r="I1284" s="3"/>
      <c r="M1284" s="4"/>
      <c r="AF1284" s="7"/>
    </row>
    <row r="1285" spans="4:32" ht="15" x14ac:dyDescent="0.25">
      <c r="D1285" s="4"/>
      <c r="E1285" s="4"/>
      <c r="H1285" s="3"/>
      <c r="I1285" s="3"/>
      <c r="M1285" s="3"/>
      <c r="AF1285" s="7"/>
    </row>
    <row r="1286" spans="4:32" ht="15" x14ac:dyDescent="0.25">
      <c r="D1286" s="4"/>
      <c r="E1286" s="4"/>
      <c r="H1286" s="3"/>
      <c r="I1286" s="3"/>
      <c r="M1286" s="3"/>
      <c r="AF1286" s="7"/>
    </row>
    <row r="1287" spans="4:32" ht="15" x14ac:dyDescent="0.25">
      <c r="D1287" s="3"/>
      <c r="E1287" s="3"/>
      <c r="H1287" s="3"/>
      <c r="I1287" s="3"/>
      <c r="M1287" s="3"/>
      <c r="AF1287" s="7"/>
    </row>
    <row r="1288" spans="4:32" ht="15" x14ac:dyDescent="0.25">
      <c r="D1288" s="3"/>
      <c r="E1288" s="3"/>
      <c r="H1288" s="3"/>
      <c r="I1288" s="3"/>
      <c r="M1288" s="4"/>
      <c r="AF1288" s="7"/>
    </row>
    <row r="1289" spans="4:32" ht="15" x14ac:dyDescent="0.25">
      <c r="D1289" s="3"/>
      <c r="E1289" s="3"/>
      <c r="H1289" s="3"/>
      <c r="I1289" s="3"/>
      <c r="M1289" s="4"/>
      <c r="AF1289" s="7"/>
    </row>
    <row r="1290" spans="4:32" ht="15" x14ac:dyDescent="0.25">
      <c r="D1290" s="3"/>
      <c r="E1290" s="3"/>
      <c r="H1290" s="3"/>
      <c r="I1290" s="3"/>
      <c r="M1290" s="4"/>
      <c r="AF1290" s="7"/>
    </row>
    <row r="1291" spans="4:32" ht="15" x14ac:dyDescent="0.25">
      <c r="D1291" s="3"/>
      <c r="E1291" s="3"/>
      <c r="H1291" s="3"/>
      <c r="I1291" s="3"/>
      <c r="M1291" s="4"/>
      <c r="AF1291" s="7"/>
    </row>
    <row r="1292" spans="4:32" ht="15" x14ac:dyDescent="0.25">
      <c r="D1292" s="3"/>
      <c r="E1292" s="3"/>
      <c r="H1292" s="3"/>
      <c r="I1292" s="3"/>
      <c r="M1292" s="3"/>
      <c r="AF1292" s="7"/>
    </row>
    <row r="1293" spans="4:32" ht="15" x14ac:dyDescent="0.25">
      <c r="D1293" s="3"/>
      <c r="E1293" s="3"/>
      <c r="H1293" s="3"/>
      <c r="I1293" s="3"/>
      <c r="M1293" s="4"/>
      <c r="AF1293" s="7"/>
    </row>
    <row r="1294" spans="4:32" ht="15" x14ac:dyDescent="0.25">
      <c r="D1294" s="3"/>
      <c r="E1294" s="3"/>
      <c r="H1294" s="3"/>
      <c r="I1294" s="3"/>
      <c r="M1294" s="4"/>
      <c r="AF1294" s="7"/>
    </row>
    <row r="1295" spans="4:32" ht="15" x14ac:dyDescent="0.25">
      <c r="D1295" s="3"/>
      <c r="E1295" s="3"/>
      <c r="H1295" s="3"/>
      <c r="I1295" s="3"/>
      <c r="M1295" s="4"/>
      <c r="AF1295" s="7"/>
    </row>
    <row r="1296" spans="4:32" ht="15" x14ac:dyDescent="0.25">
      <c r="D1296" s="3"/>
      <c r="E1296" s="3"/>
      <c r="H1296" s="3"/>
      <c r="I1296" s="3"/>
      <c r="M1296" s="3"/>
      <c r="AF1296" s="7"/>
    </row>
    <row r="1297" spans="4:32" ht="15" x14ac:dyDescent="0.25">
      <c r="D1297" s="3"/>
      <c r="E1297" s="3"/>
      <c r="H1297" s="3"/>
      <c r="I1297" s="3"/>
      <c r="M1297" s="3"/>
      <c r="AF1297" s="7"/>
    </row>
    <row r="1298" spans="4:32" ht="15" x14ac:dyDescent="0.25">
      <c r="D1298" s="3"/>
      <c r="E1298" s="3"/>
      <c r="H1298" s="3"/>
      <c r="I1298" s="3"/>
      <c r="M1298" s="3"/>
      <c r="AF1298" s="7"/>
    </row>
    <row r="1299" spans="4:32" ht="15" x14ac:dyDescent="0.25">
      <c r="D1299" s="3"/>
      <c r="E1299" s="3"/>
      <c r="H1299" s="3"/>
      <c r="I1299" s="3"/>
      <c r="M1299" s="4"/>
      <c r="AF1299" s="7"/>
    </row>
    <row r="1300" spans="4:32" ht="15" x14ac:dyDescent="0.25">
      <c r="D1300" s="3"/>
      <c r="E1300" s="3"/>
      <c r="H1300" s="3"/>
      <c r="I1300" s="3"/>
      <c r="M1300" s="3"/>
      <c r="AF1300" s="7"/>
    </row>
    <row r="1301" spans="4:32" ht="15" x14ac:dyDescent="0.25">
      <c r="D1301" s="4"/>
      <c r="E1301" s="4"/>
      <c r="H1301" s="3"/>
      <c r="I1301" s="3"/>
      <c r="M1301" s="4"/>
      <c r="AF1301" s="7"/>
    </row>
    <row r="1302" spans="4:32" ht="15" x14ac:dyDescent="0.25">
      <c r="D1302" s="3"/>
      <c r="E1302" s="3"/>
      <c r="H1302" s="3"/>
      <c r="I1302" s="3"/>
      <c r="M1302" s="3"/>
      <c r="AF1302" s="7"/>
    </row>
    <row r="1303" spans="4:32" ht="15" x14ac:dyDescent="0.25">
      <c r="D1303" s="3"/>
      <c r="E1303" s="3"/>
      <c r="H1303" s="3"/>
      <c r="I1303" s="3"/>
      <c r="M1303" s="4"/>
      <c r="AF1303" s="7"/>
    </row>
    <row r="1304" spans="4:32" ht="15" x14ac:dyDescent="0.25">
      <c r="D1304" s="3"/>
      <c r="E1304" s="3"/>
      <c r="H1304" s="3"/>
      <c r="I1304" s="3"/>
      <c r="M1304" s="4"/>
      <c r="AF1304" s="7"/>
    </row>
    <row r="1305" spans="4:32" ht="15" x14ac:dyDescent="0.25">
      <c r="D1305" s="3"/>
      <c r="E1305" s="3"/>
      <c r="H1305" s="3"/>
      <c r="I1305" s="3"/>
      <c r="M1305" s="3"/>
      <c r="AF1305" s="7"/>
    </row>
    <row r="1306" spans="4:32" ht="15" x14ac:dyDescent="0.25">
      <c r="D1306" s="3"/>
      <c r="E1306" s="3"/>
      <c r="H1306" s="3"/>
      <c r="I1306" s="3"/>
      <c r="M1306" s="3"/>
      <c r="AF1306" s="7"/>
    </row>
    <row r="1307" spans="4:32" ht="15" x14ac:dyDescent="0.25">
      <c r="D1307" s="3"/>
      <c r="E1307" s="3"/>
      <c r="H1307" s="3"/>
      <c r="I1307" s="3"/>
      <c r="M1307" s="3"/>
      <c r="AF1307" s="7"/>
    </row>
    <row r="1308" spans="4:32" ht="15" x14ac:dyDescent="0.25">
      <c r="D1308" s="3"/>
      <c r="E1308" s="3"/>
      <c r="H1308" s="3"/>
      <c r="I1308" s="3"/>
      <c r="M1308" s="4"/>
      <c r="AF1308" s="7"/>
    </row>
    <row r="1309" spans="4:32" ht="15" x14ac:dyDescent="0.25">
      <c r="D1309" s="3"/>
      <c r="E1309" s="3"/>
      <c r="H1309" s="3"/>
      <c r="I1309" s="3"/>
      <c r="M1309" s="3"/>
      <c r="AF1309" s="7"/>
    </row>
    <row r="1310" spans="4:32" ht="15" x14ac:dyDescent="0.25">
      <c r="D1310" s="3"/>
      <c r="E1310" s="3"/>
      <c r="H1310" s="3"/>
      <c r="I1310" s="3"/>
      <c r="M1310" s="3"/>
      <c r="AF1310" s="7"/>
    </row>
    <row r="1311" spans="4:32" ht="15" x14ac:dyDescent="0.25">
      <c r="D1311" s="3"/>
      <c r="E1311" s="3"/>
      <c r="H1311" s="3"/>
      <c r="I1311" s="3"/>
      <c r="M1311" s="4"/>
      <c r="AF1311" s="7"/>
    </row>
    <row r="1312" spans="4:32" ht="15" x14ac:dyDescent="0.25">
      <c r="D1312" s="3"/>
      <c r="E1312" s="3"/>
      <c r="H1312" s="3"/>
      <c r="I1312" s="3"/>
      <c r="M1312" s="3"/>
      <c r="AF1312" s="7"/>
    </row>
    <row r="1313" spans="4:32" ht="15" x14ac:dyDescent="0.25">
      <c r="D1313" s="3"/>
      <c r="E1313" s="3"/>
      <c r="H1313" s="3"/>
      <c r="I1313" s="3"/>
      <c r="M1313" s="4"/>
      <c r="AF1313" s="7"/>
    </row>
    <row r="1314" spans="4:32" ht="15" x14ac:dyDescent="0.25">
      <c r="D1314" s="3"/>
      <c r="E1314" s="3"/>
      <c r="H1314" s="3"/>
      <c r="I1314" s="3"/>
      <c r="M1314" s="3"/>
      <c r="AF1314" s="7"/>
    </row>
    <row r="1315" spans="4:32" ht="15" x14ac:dyDescent="0.25">
      <c r="D1315" s="3"/>
      <c r="E1315" s="3"/>
      <c r="H1315" s="3"/>
      <c r="I1315" s="3"/>
      <c r="M1315" s="3"/>
      <c r="AF1315" s="7"/>
    </row>
    <row r="1316" spans="4:32" ht="15" x14ac:dyDescent="0.25">
      <c r="D1316" s="3"/>
      <c r="E1316" s="3"/>
      <c r="H1316" s="3"/>
      <c r="I1316" s="3"/>
      <c r="M1316" s="3"/>
      <c r="AF1316" s="7"/>
    </row>
    <row r="1317" spans="4:32" ht="15" x14ac:dyDescent="0.25">
      <c r="D1317" s="3"/>
      <c r="E1317" s="3"/>
      <c r="H1317" s="3"/>
      <c r="I1317" s="3"/>
      <c r="M1317" s="4"/>
      <c r="AF1317" s="7"/>
    </row>
    <row r="1318" spans="4:32" ht="15" x14ac:dyDescent="0.25">
      <c r="D1318" s="3"/>
      <c r="E1318" s="3"/>
      <c r="H1318" s="3"/>
      <c r="I1318" s="3"/>
      <c r="M1318" s="4"/>
      <c r="AF1318" s="7"/>
    </row>
    <row r="1319" spans="4:32" ht="15" x14ac:dyDescent="0.25">
      <c r="D1319" s="3"/>
      <c r="E1319" s="3"/>
      <c r="H1319" s="3"/>
      <c r="I1319" s="3"/>
      <c r="M1319" s="3"/>
      <c r="AF1319" s="7"/>
    </row>
    <row r="1320" spans="4:32" ht="15" x14ac:dyDescent="0.25">
      <c r="D1320" s="3"/>
      <c r="E1320" s="3"/>
      <c r="H1320" s="3"/>
      <c r="I1320" s="3"/>
      <c r="M1320" s="3"/>
      <c r="AF1320" s="7"/>
    </row>
    <row r="1321" spans="4:32" ht="15" x14ac:dyDescent="0.25">
      <c r="D1321" s="4"/>
      <c r="E1321" s="4"/>
      <c r="H1321" s="3"/>
      <c r="I1321" s="3"/>
      <c r="M1321" s="4"/>
      <c r="AF1321" s="7"/>
    </row>
    <row r="1322" spans="4:32" ht="15" x14ac:dyDescent="0.25">
      <c r="D1322" s="3"/>
      <c r="E1322" s="3"/>
      <c r="H1322" s="3"/>
      <c r="I1322" s="3"/>
      <c r="M1322" s="3"/>
      <c r="AF1322" s="7"/>
    </row>
    <row r="1323" spans="4:32" ht="15" x14ac:dyDescent="0.25">
      <c r="D1323" s="3"/>
      <c r="E1323" s="3"/>
      <c r="H1323" s="3"/>
      <c r="I1323" s="3"/>
      <c r="M1323" s="4"/>
      <c r="AF1323" s="7"/>
    </row>
    <row r="1324" spans="4:32" ht="15" x14ac:dyDescent="0.25">
      <c r="D1324" s="4"/>
      <c r="E1324" s="4"/>
      <c r="H1324" s="3"/>
      <c r="I1324" s="3"/>
      <c r="M1324" s="3"/>
      <c r="AF1324" s="7"/>
    </row>
    <row r="1325" spans="4:32" ht="15" x14ac:dyDescent="0.25">
      <c r="D1325" s="3"/>
      <c r="E1325" s="3"/>
      <c r="H1325" s="3"/>
      <c r="I1325" s="3"/>
      <c r="M1325" s="4"/>
      <c r="AF1325" s="7"/>
    </row>
    <row r="1326" spans="4:32" ht="15" x14ac:dyDescent="0.25">
      <c r="D1326" s="4"/>
      <c r="E1326" s="4"/>
      <c r="H1326" s="3"/>
      <c r="I1326" s="3"/>
      <c r="M1326" s="3"/>
      <c r="AF1326" s="7"/>
    </row>
    <row r="1327" spans="4:32" ht="15" x14ac:dyDescent="0.25">
      <c r="D1327" s="4"/>
      <c r="E1327" s="4"/>
      <c r="H1327" s="3"/>
      <c r="I1327" s="3"/>
      <c r="M1327" s="3"/>
      <c r="AF1327" s="7"/>
    </row>
    <row r="1328" spans="4:32" ht="15" x14ac:dyDescent="0.25">
      <c r="D1328" s="4"/>
      <c r="E1328" s="4"/>
      <c r="H1328" s="3"/>
      <c r="I1328" s="3"/>
      <c r="M1328" s="3"/>
      <c r="AF1328" s="7"/>
    </row>
    <row r="1329" spans="4:32" ht="15" x14ac:dyDescent="0.25">
      <c r="D1329" s="3"/>
      <c r="E1329" s="3"/>
      <c r="H1329" s="3"/>
      <c r="I1329" s="3"/>
      <c r="M1329" s="3"/>
      <c r="AF1329" s="7"/>
    </row>
    <row r="1330" spans="4:32" ht="15" x14ac:dyDescent="0.25">
      <c r="D1330" s="3"/>
      <c r="E1330" s="3"/>
      <c r="H1330" s="3"/>
      <c r="I1330" s="3"/>
      <c r="M1330" s="4"/>
      <c r="AF1330" s="7"/>
    </row>
    <row r="1331" spans="4:32" ht="15" x14ac:dyDescent="0.25">
      <c r="D1331" s="4"/>
      <c r="E1331" s="4"/>
      <c r="H1331" s="3"/>
      <c r="I1331" s="3"/>
      <c r="M1331" s="3"/>
      <c r="AF1331" s="7"/>
    </row>
    <row r="1332" spans="4:32" ht="15" x14ac:dyDescent="0.25">
      <c r="D1332" s="3"/>
      <c r="E1332" s="3"/>
      <c r="H1332" s="3"/>
      <c r="I1332" s="3"/>
      <c r="M1332" s="3"/>
      <c r="AF1332" s="7"/>
    </row>
    <row r="1333" spans="4:32" ht="15" x14ac:dyDescent="0.25">
      <c r="D1333" s="3"/>
      <c r="E1333" s="3"/>
      <c r="H1333" s="3"/>
      <c r="I1333" s="3"/>
      <c r="M1333" s="4"/>
      <c r="AF1333" s="7"/>
    </row>
    <row r="1334" spans="4:32" ht="15" x14ac:dyDescent="0.25">
      <c r="D1334" s="4"/>
      <c r="E1334" s="4"/>
      <c r="H1334" s="3"/>
      <c r="I1334" s="3"/>
      <c r="M1334" s="3"/>
      <c r="AF1334" s="7"/>
    </row>
    <row r="1335" spans="4:32" ht="15" x14ac:dyDescent="0.25">
      <c r="D1335" s="4"/>
      <c r="E1335" s="4"/>
      <c r="H1335" s="3"/>
      <c r="I1335" s="3"/>
      <c r="M1335" s="3"/>
      <c r="AF1335" s="7"/>
    </row>
    <row r="1336" spans="4:32" ht="15" x14ac:dyDescent="0.25">
      <c r="D1336" s="3"/>
      <c r="E1336" s="3"/>
      <c r="H1336" s="4"/>
      <c r="I1336" s="4"/>
      <c r="M1336" s="3"/>
      <c r="AF1336" s="7"/>
    </row>
    <row r="1337" spans="4:32" ht="15" x14ac:dyDescent="0.25">
      <c r="D1337" s="3"/>
      <c r="E1337" s="3"/>
      <c r="H1337" s="3"/>
      <c r="I1337" s="3"/>
      <c r="M1337" s="3"/>
      <c r="AF1337" s="7"/>
    </row>
    <row r="1338" spans="4:32" ht="15" x14ac:dyDescent="0.25">
      <c r="D1338" s="3"/>
      <c r="E1338" s="3"/>
      <c r="H1338" s="3"/>
      <c r="I1338" s="3"/>
      <c r="M1338" s="4"/>
      <c r="AF1338" s="7"/>
    </row>
    <row r="1339" spans="4:32" ht="15" x14ac:dyDescent="0.25">
      <c r="D1339" s="4"/>
      <c r="E1339" s="4"/>
      <c r="H1339" s="3"/>
      <c r="I1339" s="3"/>
      <c r="M1339" s="4"/>
      <c r="AF1339" s="7"/>
    </row>
    <row r="1340" spans="4:32" ht="15" x14ac:dyDescent="0.25">
      <c r="D1340" s="3"/>
      <c r="E1340" s="3"/>
      <c r="H1340" s="3"/>
      <c r="I1340" s="3"/>
      <c r="M1340" s="3"/>
      <c r="AF1340" s="7"/>
    </row>
    <row r="1341" spans="4:32" ht="15" x14ac:dyDescent="0.25">
      <c r="D1341" s="3"/>
      <c r="E1341" s="3"/>
      <c r="H1341" s="3"/>
      <c r="I1341" s="3"/>
      <c r="M1341" s="4"/>
      <c r="AF1341" s="7"/>
    </row>
    <row r="1342" spans="4:32" ht="15" x14ac:dyDescent="0.25">
      <c r="D1342" s="4"/>
      <c r="E1342" s="4"/>
      <c r="H1342" s="3"/>
      <c r="I1342" s="3"/>
      <c r="M1342" s="3"/>
      <c r="AF1342" s="7"/>
    </row>
    <row r="1343" spans="4:32" ht="15" x14ac:dyDescent="0.25">
      <c r="D1343" s="3"/>
      <c r="E1343" s="3"/>
      <c r="H1343" s="3"/>
      <c r="I1343" s="3"/>
      <c r="M1343" s="4"/>
      <c r="AF1343" s="7"/>
    </row>
    <row r="1344" spans="4:32" ht="15" x14ac:dyDescent="0.25">
      <c r="D1344" s="3"/>
      <c r="E1344" s="3"/>
      <c r="H1344" s="3"/>
      <c r="I1344" s="3"/>
      <c r="M1344" s="4"/>
      <c r="AF1344" s="7"/>
    </row>
    <row r="1345" spans="4:32" ht="15" x14ac:dyDescent="0.25">
      <c r="D1345" s="4"/>
      <c r="E1345" s="4"/>
      <c r="H1345" s="3"/>
      <c r="I1345" s="3"/>
      <c r="M1345" s="3"/>
      <c r="AF1345" s="7"/>
    </row>
    <row r="1346" spans="4:32" ht="15" x14ac:dyDescent="0.25">
      <c r="D1346" s="4"/>
      <c r="E1346" s="4"/>
      <c r="H1346" s="3"/>
      <c r="I1346" s="3"/>
      <c r="M1346" s="3"/>
      <c r="AF1346" s="7"/>
    </row>
    <row r="1347" spans="4:32" ht="15" x14ac:dyDescent="0.25">
      <c r="D1347" s="4"/>
      <c r="E1347" s="4"/>
      <c r="H1347" s="3"/>
      <c r="I1347" s="3"/>
      <c r="M1347" s="3"/>
      <c r="AF1347" s="7"/>
    </row>
    <row r="1348" spans="4:32" ht="15" x14ac:dyDescent="0.25">
      <c r="D1348" s="3"/>
      <c r="E1348" s="3"/>
      <c r="H1348" s="3"/>
      <c r="I1348" s="3"/>
      <c r="M1348" s="3"/>
      <c r="AF1348" s="7"/>
    </row>
    <row r="1349" spans="4:32" ht="15" x14ac:dyDescent="0.25">
      <c r="D1349" s="4"/>
      <c r="E1349" s="4"/>
      <c r="H1349" s="3"/>
      <c r="I1349" s="3"/>
      <c r="M1349" s="3"/>
      <c r="AF1349" s="7"/>
    </row>
    <row r="1350" spans="4:32" ht="15" x14ac:dyDescent="0.25">
      <c r="D1350" s="3"/>
      <c r="E1350" s="3"/>
      <c r="H1350" s="3"/>
      <c r="I1350" s="3"/>
      <c r="M1350" s="4"/>
      <c r="AF1350" s="7"/>
    </row>
    <row r="1351" spans="4:32" ht="15" x14ac:dyDescent="0.25">
      <c r="D1351" s="3"/>
      <c r="E1351" s="3"/>
      <c r="H1351" s="3"/>
      <c r="I1351" s="3"/>
      <c r="M1351" s="4"/>
      <c r="AF1351" s="7"/>
    </row>
    <row r="1352" spans="4:32" ht="15" x14ac:dyDescent="0.25">
      <c r="D1352" s="3"/>
      <c r="E1352" s="3"/>
      <c r="H1352" s="3"/>
      <c r="I1352" s="3"/>
      <c r="M1352" s="3"/>
      <c r="AF1352" s="7"/>
    </row>
    <row r="1353" spans="4:32" ht="15" x14ac:dyDescent="0.25">
      <c r="D1353" s="3"/>
      <c r="E1353" s="3"/>
      <c r="H1353" s="4"/>
      <c r="I1353" s="4"/>
      <c r="M1353" s="4"/>
      <c r="AF1353" s="7"/>
    </row>
    <row r="1354" spans="4:32" ht="15" x14ac:dyDescent="0.25">
      <c r="D1354" s="3"/>
      <c r="E1354" s="3"/>
      <c r="H1354" s="3"/>
      <c r="I1354" s="3"/>
      <c r="M1354" s="3"/>
      <c r="AF1354" s="7"/>
    </row>
    <row r="1355" spans="4:32" ht="15" x14ac:dyDescent="0.25">
      <c r="D1355" s="4"/>
      <c r="E1355" s="4"/>
      <c r="H1355" s="3"/>
      <c r="I1355" s="3"/>
      <c r="M1355" s="3"/>
      <c r="AF1355" s="7"/>
    </row>
    <row r="1356" spans="4:32" ht="15" x14ac:dyDescent="0.25">
      <c r="D1356" s="3"/>
      <c r="E1356" s="3"/>
      <c r="H1356" s="3"/>
      <c r="I1356" s="3"/>
      <c r="M1356" s="4"/>
      <c r="AF1356" s="7"/>
    </row>
    <row r="1357" spans="4:32" ht="15" x14ac:dyDescent="0.25">
      <c r="D1357" s="4"/>
      <c r="E1357" s="4"/>
      <c r="H1357" s="3"/>
      <c r="I1357" s="3"/>
      <c r="M1357" s="3"/>
      <c r="AF1357" s="7"/>
    </row>
    <row r="1358" spans="4:32" ht="15" x14ac:dyDescent="0.25">
      <c r="D1358" s="3"/>
      <c r="E1358" s="3"/>
      <c r="H1358" s="3"/>
      <c r="I1358" s="3"/>
      <c r="M1358" s="4"/>
      <c r="AF1358" s="7"/>
    </row>
    <row r="1359" spans="4:32" ht="15" x14ac:dyDescent="0.25">
      <c r="D1359" s="3"/>
      <c r="E1359" s="3"/>
      <c r="H1359" s="3"/>
      <c r="I1359" s="3"/>
      <c r="M1359" s="4"/>
      <c r="AF1359" s="7"/>
    </row>
    <row r="1360" spans="4:32" ht="15" x14ac:dyDescent="0.25">
      <c r="D1360" s="3"/>
      <c r="E1360" s="3"/>
      <c r="H1360" s="3"/>
      <c r="I1360" s="3"/>
      <c r="M1360" s="3"/>
      <c r="AF1360" s="7"/>
    </row>
    <row r="1361" spans="4:32" ht="15" x14ac:dyDescent="0.25">
      <c r="D1361" s="3"/>
      <c r="E1361" s="3"/>
      <c r="H1361" s="3"/>
      <c r="I1361" s="3"/>
      <c r="M1361" s="3"/>
      <c r="AF1361" s="7"/>
    </row>
    <row r="1362" spans="4:32" ht="15" x14ac:dyDescent="0.25">
      <c r="D1362" s="3"/>
      <c r="E1362" s="3"/>
      <c r="H1362" s="3"/>
      <c r="I1362" s="3"/>
      <c r="M1362" s="3"/>
      <c r="AF1362" s="7"/>
    </row>
    <row r="1363" spans="4:32" ht="15" x14ac:dyDescent="0.25">
      <c r="D1363" s="3"/>
      <c r="E1363" s="3"/>
      <c r="H1363" s="3"/>
      <c r="I1363" s="3"/>
      <c r="M1363" s="3"/>
      <c r="AF1363" s="7"/>
    </row>
    <row r="1364" spans="4:32" ht="15" x14ac:dyDescent="0.25">
      <c r="D1364" s="3"/>
      <c r="E1364" s="3"/>
      <c r="H1364" s="3"/>
      <c r="I1364" s="3"/>
      <c r="M1364" s="3"/>
      <c r="AF1364" s="7"/>
    </row>
    <row r="1365" spans="4:32" ht="15" x14ac:dyDescent="0.25">
      <c r="D1365" s="3"/>
      <c r="E1365" s="3"/>
      <c r="H1365" s="3"/>
      <c r="I1365" s="3"/>
      <c r="M1365" s="4"/>
      <c r="AF1365" s="7"/>
    </row>
    <row r="1366" spans="4:32" ht="15" x14ac:dyDescent="0.25">
      <c r="D1366" s="3"/>
      <c r="E1366" s="3"/>
      <c r="H1366" s="3"/>
      <c r="I1366" s="3"/>
      <c r="M1366" s="3"/>
      <c r="AF1366" s="7"/>
    </row>
    <row r="1367" spans="4:32" ht="15" x14ac:dyDescent="0.25">
      <c r="D1367" s="3"/>
      <c r="E1367" s="3"/>
      <c r="H1367" s="3"/>
      <c r="I1367" s="3"/>
      <c r="M1367" s="3"/>
      <c r="AF1367" s="7"/>
    </row>
    <row r="1368" spans="4:32" ht="15" x14ac:dyDescent="0.25">
      <c r="D1368" s="3"/>
      <c r="E1368" s="3"/>
      <c r="H1368" s="3"/>
      <c r="I1368" s="3"/>
      <c r="M1368" s="3"/>
      <c r="AF1368" s="7"/>
    </row>
    <row r="1369" spans="4:32" ht="15" x14ac:dyDescent="0.25">
      <c r="D1369" s="3"/>
      <c r="E1369" s="3"/>
      <c r="H1369" s="3"/>
      <c r="I1369" s="3"/>
      <c r="M1369" s="3"/>
      <c r="AF1369" s="7"/>
    </row>
    <row r="1370" spans="4:32" ht="15" x14ac:dyDescent="0.25">
      <c r="D1370" s="3"/>
      <c r="E1370" s="3"/>
      <c r="H1370" s="3"/>
      <c r="I1370" s="3"/>
      <c r="M1370" s="4"/>
      <c r="AF1370" s="7"/>
    </row>
    <row r="1371" spans="4:32" ht="15" x14ac:dyDescent="0.25">
      <c r="D1371" s="4"/>
      <c r="E1371" s="4"/>
      <c r="H1371" s="3"/>
      <c r="I1371" s="3"/>
      <c r="M1371" s="4"/>
      <c r="AF1371" s="7"/>
    </row>
    <row r="1372" spans="4:32" ht="15" x14ac:dyDescent="0.25">
      <c r="D1372" s="4"/>
      <c r="E1372" s="4"/>
      <c r="H1372" s="3"/>
      <c r="I1372" s="3"/>
      <c r="M1372" s="3"/>
      <c r="AF1372" s="7"/>
    </row>
    <row r="1373" spans="4:32" ht="15" x14ac:dyDescent="0.25">
      <c r="D1373" s="3"/>
      <c r="E1373" s="3"/>
      <c r="H1373" s="3"/>
      <c r="I1373" s="3"/>
      <c r="M1373" s="3"/>
      <c r="AF1373" s="7"/>
    </row>
    <row r="1374" spans="4:32" ht="15" x14ac:dyDescent="0.25">
      <c r="D1374" s="3"/>
      <c r="E1374" s="3"/>
      <c r="H1374" s="3"/>
      <c r="I1374" s="3"/>
      <c r="M1374" s="3"/>
      <c r="AF1374" s="7"/>
    </row>
    <row r="1375" spans="4:32" ht="15" x14ac:dyDescent="0.25">
      <c r="D1375" s="3"/>
      <c r="E1375" s="3"/>
      <c r="H1375" s="3"/>
      <c r="I1375" s="3"/>
      <c r="M1375" s="4"/>
      <c r="AF1375" s="7"/>
    </row>
    <row r="1376" spans="4:32" ht="15" x14ac:dyDescent="0.25">
      <c r="D1376" s="4"/>
      <c r="E1376" s="4"/>
      <c r="H1376" s="3"/>
      <c r="I1376" s="3"/>
      <c r="M1376" s="3"/>
      <c r="AF1376" s="7"/>
    </row>
    <row r="1377" spans="4:32" ht="15" x14ac:dyDescent="0.25">
      <c r="D1377" s="3"/>
      <c r="E1377" s="3"/>
      <c r="H1377" s="3"/>
      <c r="I1377" s="3"/>
      <c r="M1377" s="4"/>
      <c r="AF1377" s="7"/>
    </row>
    <row r="1378" spans="4:32" ht="15" x14ac:dyDescent="0.25">
      <c r="D1378" s="3"/>
      <c r="E1378" s="3"/>
      <c r="H1378" s="4"/>
      <c r="I1378" s="4"/>
      <c r="M1378" s="3"/>
      <c r="AF1378" s="7"/>
    </row>
    <row r="1379" spans="4:32" ht="15" x14ac:dyDescent="0.25">
      <c r="D1379" s="3"/>
      <c r="E1379" s="3"/>
      <c r="H1379" s="3"/>
      <c r="I1379" s="3"/>
      <c r="M1379" s="3"/>
      <c r="AF1379" s="7"/>
    </row>
    <row r="1380" spans="4:32" ht="15" x14ac:dyDescent="0.25">
      <c r="D1380" s="3"/>
      <c r="E1380" s="3"/>
      <c r="H1380" s="3"/>
      <c r="I1380" s="3"/>
      <c r="M1380" s="3"/>
      <c r="AF1380" s="7"/>
    </row>
    <row r="1381" spans="4:32" ht="15" x14ac:dyDescent="0.25">
      <c r="D1381" s="3"/>
      <c r="E1381" s="3"/>
      <c r="H1381" s="3"/>
      <c r="I1381" s="3"/>
      <c r="M1381" s="3"/>
      <c r="AF1381" s="7"/>
    </row>
    <row r="1382" spans="4:32" ht="15" x14ac:dyDescent="0.25">
      <c r="D1382" s="3"/>
      <c r="E1382" s="3"/>
      <c r="H1382" s="3"/>
      <c r="I1382" s="3"/>
      <c r="M1382" s="4"/>
      <c r="AF1382" s="7"/>
    </row>
    <row r="1383" spans="4:32" ht="15" x14ac:dyDescent="0.25">
      <c r="D1383" s="3"/>
      <c r="E1383" s="3"/>
      <c r="H1383" s="3"/>
      <c r="I1383" s="3"/>
      <c r="M1383" s="3"/>
      <c r="AF1383" s="7"/>
    </row>
    <row r="1384" spans="4:32" ht="15" x14ac:dyDescent="0.25">
      <c r="D1384" s="3"/>
      <c r="E1384" s="3"/>
      <c r="H1384" s="4"/>
      <c r="I1384" s="4"/>
      <c r="M1384" s="3"/>
      <c r="AF1384" s="7"/>
    </row>
    <row r="1385" spans="4:32" ht="15" x14ac:dyDescent="0.25">
      <c r="D1385" s="3"/>
      <c r="E1385" s="3"/>
      <c r="H1385" s="3"/>
      <c r="I1385" s="3"/>
      <c r="M1385" s="4"/>
      <c r="AF1385" s="7"/>
    </row>
    <row r="1386" spans="4:32" ht="15" x14ac:dyDescent="0.25">
      <c r="D1386" s="3"/>
      <c r="E1386" s="3"/>
      <c r="H1386" s="4"/>
      <c r="I1386" s="4"/>
      <c r="M1386" s="3"/>
      <c r="AF1386" s="7"/>
    </row>
    <row r="1387" spans="4:32" ht="15" x14ac:dyDescent="0.25">
      <c r="D1387" s="3"/>
      <c r="E1387" s="3"/>
      <c r="H1387" s="3"/>
      <c r="I1387" s="3"/>
      <c r="M1387" s="3"/>
      <c r="AF1387" s="7"/>
    </row>
    <row r="1388" spans="4:32" ht="15" x14ac:dyDescent="0.25">
      <c r="D1388" s="4"/>
      <c r="E1388" s="4"/>
      <c r="H1388" s="3"/>
      <c r="I1388" s="3"/>
      <c r="M1388" s="3"/>
      <c r="AF1388" s="7"/>
    </row>
    <row r="1389" spans="4:32" ht="15" x14ac:dyDescent="0.25">
      <c r="D1389" s="4"/>
      <c r="E1389" s="4"/>
      <c r="H1389" s="3"/>
      <c r="I1389" s="3"/>
      <c r="M1389" s="3"/>
      <c r="AF1389" s="7"/>
    </row>
    <row r="1390" spans="4:32" ht="15" x14ac:dyDescent="0.25">
      <c r="D1390" s="3"/>
      <c r="E1390" s="3"/>
      <c r="H1390" s="3"/>
      <c r="I1390" s="3"/>
      <c r="M1390" s="4"/>
      <c r="AF1390" s="7"/>
    </row>
    <row r="1391" spans="4:32" ht="15" x14ac:dyDescent="0.25">
      <c r="D1391" s="3"/>
      <c r="E1391" s="3"/>
      <c r="H1391" s="4"/>
      <c r="I1391" s="4"/>
      <c r="M1391" s="3"/>
      <c r="AF1391" s="7"/>
    </row>
    <row r="1392" spans="4:32" ht="15" x14ac:dyDescent="0.25">
      <c r="D1392" s="3"/>
      <c r="E1392" s="3"/>
      <c r="H1392" s="4"/>
      <c r="I1392" s="4"/>
      <c r="M1392" s="3"/>
      <c r="AF1392" s="7"/>
    </row>
    <row r="1393" spans="4:32" ht="15" x14ac:dyDescent="0.25">
      <c r="D1393" s="3"/>
      <c r="E1393" s="3"/>
      <c r="H1393" s="3"/>
      <c r="I1393" s="3"/>
      <c r="M1393" s="3"/>
      <c r="AF1393" s="7"/>
    </row>
    <row r="1394" spans="4:32" ht="15" x14ac:dyDescent="0.25">
      <c r="D1394" s="3"/>
      <c r="E1394" s="3"/>
      <c r="H1394" s="3"/>
      <c r="I1394" s="3"/>
      <c r="M1394" s="3"/>
      <c r="AF1394" s="7"/>
    </row>
    <row r="1395" spans="4:32" ht="15" x14ac:dyDescent="0.25">
      <c r="D1395" s="3"/>
      <c r="E1395" s="3"/>
      <c r="H1395" s="4"/>
      <c r="I1395" s="4"/>
      <c r="M1395" s="3"/>
      <c r="AF1395" s="7"/>
    </row>
    <row r="1396" spans="4:32" ht="15" x14ac:dyDescent="0.25">
      <c r="D1396" s="4"/>
      <c r="E1396" s="4"/>
      <c r="H1396" s="3"/>
      <c r="I1396" s="3"/>
      <c r="M1396" s="3"/>
      <c r="AF1396" s="7"/>
    </row>
    <row r="1397" spans="4:32" ht="15" x14ac:dyDescent="0.25">
      <c r="D1397" s="3"/>
      <c r="E1397" s="3"/>
      <c r="H1397" s="3"/>
      <c r="I1397" s="3"/>
      <c r="M1397" s="4"/>
      <c r="AF1397" s="7"/>
    </row>
    <row r="1398" spans="4:32" ht="15" x14ac:dyDescent="0.25">
      <c r="D1398" s="4"/>
      <c r="E1398" s="4"/>
      <c r="H1398" s="3"/>
      <c r="I1398" s="3"/>
      <c r="M1398" s="3"/>
      <c r="AF1398" s="7"/>
    </row>
    <row r="1399" spans="4:32" ht="15" x14ac:dyDescent="0.25">
      <c r="D1399" s="3"/>
      <c r="E1399" s="3"/>
      <c r="H1399" s="3"/>
      <c r="I1399" s="3"/>
      <c r="M1399" s="3"/>
      <c r="AF1399" s="7"/>
    </row>
    <row r="1400" spans="4:32" ht="15" x14ac:dyDescent="0.25">
      <c r="D1400" s="3"/>
      <c r="E1400" s="3"/>
      <c r="H1400" s="3"/>
      <c r="I1400" s="3"/>
      <c r="M1400" s="4"/>
      <c r="AF1400" s="7"/>
    </row>
    <row r="1401" spans="4:32" ht="15" x14ac:dyDescent="0.25">
      <c r="D1401" s="3"/>
      <c r="E1401" s="3"/>
      <c r="H1401" s="3"/>
      <c r="I1401" s="3"/>
      <c r="M1401" s="3"/>
      <c r="AF1401" s="7"/>
    </row>
    <row r="1402" spans="4:32" ht="15" x14ac:dyDescent="0.25">
      <c r="D1402" s="3"/>
      <c r="E1402" s="3"/>
      <c r="H1402" s="3"/>
      <c r="I1402" s="3"/>
      <c r="M1402" s="3"/>
      <c r="AF1402" s="7"/>
    </row>
    <row r="1403" spans="4:32" ht="15" x14ac:dyDescent="0.25">
      <c r="D1403" s="3"/>
      <c r="E1403" s="3"/>
      <c r="H1403" s="3"/>
      <c r="I1403" s="3"/>
      <c r="M1403" s="3"/>
      <c r="AF1403" s="7"/>
    </row>
    <row r="1404" spans="4:32" ht="15" x14ac:dyDescent="0.25">
      <c r="D1404" s="3"/>
      <c r="E1404" s="3"/>
      <c r="H1404" s="3"/>
      <c r="I1404" s="3"/>
      <c r="M1404" s="3"/>
      <c r="AF1404" s="7"/>
    </row>
    <row r="1405" spans="4:32" ht="15" x14ac:dyDescent="0.25">
      <c r="D1405" s="3"/>
      <c r="E1405" s="3"/>
      <c r="H1405" s="3"/>
      <c r="I1405" s="3"/>
      <c r="M1405" s="4"/>
      <c r="AF1405" s="7"/>
    </row>
    <row r="1406" spans="4:32" ht="15" x14ac:dyDescent="0.25">
      <c r="D1406" s="3"/>
      <c r="E1406" s="3"/>
      <c r="H1406" s="3"/>
      <c r="I1406" s="3"/>
      <c r="M1406" s="3"/>
      <c r="AF1406" s="7"/>
    </row>
    <row r="1407" spans="4:32" ht="15" x14ac:dyDescent="0.25">
      <c r="D1407" s="4"/>
      <c r="E1407" s="4"/>
      <c r="H1407" s="3"/>
      <c r="I1407" s="3"/>
      <c r="M1407" s="3"/>
      <c r="AF1407" s="7"/>
    </row>
    <row r="1408" spans="4:32" ht="15" x14ac:dyDescent="0.25">
      <c r="D1408" s="3"/>
      <c r="E1408" s="3"/>
      <c r="H1408" s="3"/>
      <c r="I1408" s="3"/>
      <c r="M1408" s="4"/>
      <c r="AF1408" s="7"/>
    </row>
    <row r="1409" spans="4:32" ht="15" x14ac:dyDescent="0.25">
      <c r="D1409" s="3"/>
      <c r="E1409" s="3"/>
      <c r="H1409" s="4"/>
      <c r="I1409" s="4"/>
      <c r="M1409" s="4"/>
      <c r="AF1409" s="7"/>
    </row>
    <row r="1410" spans="4:32" ht="15" x14ac:dyDescent="0.25">
      <c r="D1410" s="4"/>
      <c r="E1410" s="4"/>
      <c r="H1410" s="3"/>
      <c r="I1410" s="3"/>
      <c r="M1410" s="3"/>
      <c r="AF1410" s="7"/>
    </row>
    <row r="1411" spans="4:32" ht="15" x14ac:dyDescent="0.25">
      <c r="D1411" s="4"/>
      <c r="E1411" s="4"/>
      <c r="H1411" s="3"/>
      <c r="I1411" s="3"/>
      <c r="M1411" s="3"/>
      <c r="AF1411" s="7"/>
    </row>
    <row r="1412" spans="4:32" ht="15" x14ac:dyDescent="0.25">
      <c r="D1412" s="3"/>
      <c r="E1412" s="3"/>
      <c r="H1412" s="4"/>
      <c r="I1412" s="4"/>
      <c r="M1412" s="3"/>
      <c r="AF1412" s="7"/>
    </row>
    <row r="1413" spans="4:32" ht="15" x14ac:dyDescent="0.25">
      <c r="D1413" s="3"/>
      <c r="E1413" s="3"/>
      <c r="H1413" s="3"/>
      <c r="I1413" s="3"/>
      <c r="M1413" s="3"/>
      <c r="AF1413" s="7"/>
    </row>
    <row r="1414" spans="4:32" ht="15" x14ac:dyDescent="0.25">
      <c r="D1414" s="3"/>
      <c r="E1414" s="3"/>
      <c r="H1414" s="3"/>
      <c r="I1414" s="3"/>
      <c r="M1414" s="4"/>
      <c r="AF1414" s="7"/>
    </row>
    <row r="1415" spans="4:32" ht="15" x14ac:dyDescent="0.25">
      <c r="D1415" s="3"/>
      <c r="E1415" s="3"/>
      <c r="H1415" s="3"/>
      <c r="I1415" s="3"/>
      <c r="M1415" s="4"/>
      <c r="AF1415" s="7"/>
    </row>
    <row r="1416" spans="4:32" ht="15" x14ac:dyDescent="0.25">
      <c r="D1416" s="4"/>
      <c r="E1416" s="4"/>
      <c r="H1416" s="3"/>
      <c r="I1416" s="3"/>
      <c r="M1416" s="3"/>
      <c r="AF1416" s="7"/>
    </row>
    <row r="1417" spans="4:32" ht="15" x14ac:dyDescent="0.25">
      <c r="D1417" s="4"/>
      <c r="E1417" s="4"/>
      <c r="H1417" s="3"/>
      <c r="I1417" s="3"/>
      <c r="M1417" s="3"/>
      <c r="AF1417" s="7"/>
    </row>
    <row r="1418" spans="4:32" ht="15" x14ac:dyDescent="0.25">
      <c r="D1418" s="3"/>
      <c r="E1418" s="3"/>
      <c r="H1418" s="3"/>
      <c r="I1418" s="3"/>
      <c r="M1418" s="4"/>
      <c r="AF1418" s="7"/>
    </row>
    <row r="1419" spans="4:32" ht="15" x14ac:dyDescent="0.25">
      <c r="D1419" s="4"/>
      <c r="E1419" s="4"/>
      <c r="H1419" s="3"/>
      <c r="I1419" s="3"/>
      <c r="M1419" s="3"/>
      <c r="AF1419" s="7"/>
    </row>
    <row r="1420" spans="4:32" ht="15" x14ac:dyDescent="0.25">
      <c r="D1420" s="3"/>
      <c r="E1420" s="3"/>
      <c r="H1420" s="3"/>
      <c r="I1420" s="3"/>
      <c r="M1420" s="4"/>
      <c r="AF1420" s="7"/>
    </row>
    <row r="1421" spans="4:32" ht="15" x14ac:dyDescent="0.25">
      <c r="D1421" s="3"/>
      <c r="E1421" s="3"/>
      <c r="H1421" s="3"/>
      <c r="I1421" s="3"/>
      <c r="M1421" s="4"/>
      <c r="AF1421" s="7"/>
    </row>
    <row r="1422" spans="4:32" ht="15" x14ac:dyDescent="0.25">
      <c r="D1422" s="3"/>
      <c r="E1422" s="3"/>
      <c r="H1422" s="3"/>
      <c r="I1422" s="3"/>
      <c r="M1422" s="3"/>
      <c r="AF1422" s="7"/>
    </row>
    <row r="1423" spans="4:32" ht="15" x14ac:dyDescent="0.25">
      <c r="D1423" s="4"/>
      <c r="E1423" s="4"/>
      <c r="H1423" s="3"/>
      <c r="I1423" s="3"/>
      <c r="M1423" s="3"/>
      <c r="AF1423" s="7"/>
    </row>
    <row r="1424" spans="4:32" ht="15" x14ac:dyDescent="0.25">
      <c r="D1424" s="3"/>
      <c r="E1424" s="3"/>
      <c r="H1424" s="3"/>
      <c r="I1424" s="3"/>
      <c r="M1424" s="3"/>
      <c r="AF1424" s="7"/>
    </row>
    <row r="1425" spans="4:32" ht="15" x14ac:dyDescent="0.25">
      <c r="D1425" s="3"/>
      <c r="E1425" s="3"/>
      <c r="H1425" s="3"/>
      <c r="I1425" s="3"/>
      <c r="M1425" s="3"/>
      <c r="AF1425" s="7"/>
    </row>
    <row r="1426" spans="4:32" ht="15" x14ac:dyDescent="0.25">
      <c r="D1426" s="4"/>
      <c r="E1426" s="4"/>
      <c r="H1426" s="3"/>
      <c r="I1426" s="3"/>
      <c r="M1426" s="3"/>
      <c r="AF1426" s="7"/>
    </row>
    <row r="1427" spans="4:32" ht="15" x14ac:dyDescent="0.25">
      <c r="D1427" s="3"/>
      <c r="E1427" s="3"/>
      <c r="H1427" s="3"/>
      <c r="I1427" s="3"/>
      <c r="M1427" s="4"/>
      <c r="AF1427" s="7"/>
    </row>
    <row r="1428" spans="4:32" ht="15" x14ac:dyDescent="0.25">
      <c r="D1428" s="3"/>
      <c r="E1428" s="3"/>
      <c r="H1428" s="3"/>
      <c r="I1428" s="3"/>
      <c r="M1428" s="4"/>
      <c r="AF1428" s="7"/>
    </row>
    <row r="1429" spans="4:32" ht="15" x14ac:dyDescent="0.25">
      <c r="D1429" s="4"/>
      <c r="E1429" s="4"/>
      <c r="H1429" s="3"/>
      <c r="I1429" s="3"/>
      <c r="M1429" s="3"/>
      <c r="AF1429" s="7"/>
    </row>
    <row r="1430" spans="4:32" ht="15" x14ac:dyDescent="0.25">
      <c r="D1430" s="4"/>
      <c r="E1430" s="4"/>
      <c r="H1430" s="3"/>
      <c r="I1430" s="3"/>
      <c r="M1430" s="3"/>
      <c r="AF1430" s="7"/>
    </row>
    <row r="1431" spans="4:32" ht="15" x14ac:dyDescent="0.25">
      <c r="D1431" s="3"/>
      <c r="E1431" s="3"/>
      <c r="H1431" s="3"/>
      <c r="I1431" s="3"/>
      <c r="M1431" s="3"/>
      <c r="AF1431" s="7"/>
    </row>
    <row r="1432" spans="4:32" ht="15" x14ac:dyDescent="0.25">
      <c r="D1432" s="3"/>
      <c r="E1432" s="3"/>
      <c r="H1432" s="3"/>
      <c r="I1432" s="3"/>
      <c r="M1432" s="3"/>
      <c r="AF1432" s="7"/>
    </row>
    <row r="1433" spans="4:32" ht="15" x14ac:dyDescent="0.25">
      <c r="D1433" s="4"/>
      <c r="E1433" s="4"/>
      <c r="H1433" s="3"/>
      <c r="I1433" s="3"/>
      <c r="M1433" s="3"/>
      <c r="AF1433" s="7"/>
    </row>
    <row r="1434" spans="4:32" ht="15" x14ac:dyDescent="0.25">
      <c r="D1434" s="3"/>
      <c r="E1434" s="3"/>
      <c r="H1434" s="3"/>
      <c r="I1434" s="3"/>
      <c r="M1434" s="4"/>
      <c r="AF1434" s="7"/>
    </row>
    <row r="1435" spans="4:32" ht="15" x14ac:dyDescent="0.25">
      <c r="D1435" s="4"/>
      <c r="E1435" s="4"/>
      <c r="H1435" s="3"/>
      <c r="I1435" s="3"/>
      <c r="M1435" s="3"/>
      <c r="AF1435" s="7"/>
    </row>
    <row r="1436" spans="4:32" ht="15" x14ac:dyDescent="0.25">
      <c r="D1436" s="3"/>
      <c r="E1436" s="3"/>
      <c r="H1436" s="3"/>
      <c r="I1436" s="3"/>
      <c r="M1436" s="3"/>
      <c r="AF1436" s="7"/>
    </row>
    <row r="1437" spans="4:32" ht="15" x14ac:dyDescent="0.25">
      <c r="D1437" s="3"/>
      <c r="E1437" s="3"/>
      <c r="H1437" s="3"/>
      <c r="I1437" s="3"/>
      <c r="M1437" s="4"/>
      <c r="AF1437" s="7"/>
    </row>
    <row r="1438" spans="4:32" ht="15" x14ac:dyDescent="0.25">
      <c r="D1438" s="4"/>
      <c r="E1438" s="4"/>
      <c r="H1438" s="4"/>
      <c r="I1438" s="4"/>
      <c r="M1438" s="4"/>
      <c r="AF1438" s="7"/>
    </row>
    <row r="1439" spans="4:32" ht="15" x14ac:dyDescent="0.25">
      <c r="D1439" s="4"/>
      <c r="E1439" s="4"/>
      <c r="H1439" s="4"/>
      <c r="I1439" s="4"/>
      <c r="M1439" s="4"/>
      <c r="AF1439" s="7"/>
    </row>
    <row r="1440" spans="4:32" ht="15" x14ac:dyDescent="0.25">
      <c r="D1440" s="3"/>
      <c r="E1440" s="3"/>
      <c r="H1440" s="3"/>
      <c r="I1440" s="3"/>
      <c r="M1440" s="3"/>
      <c r="AF1440" s="7"/>
    </row>
    <row r="1441" spans="4:32" ht="15" x14ac:dyDescent="0.25">
      <c r="D1441" s="4"/>
      <c r="E1441" s="4"/>
      <c r="H1441" s="3"/>
      <c r="I1441" s="3"/>
      <c r="M1441" s="3"/>
      <c r="AF1441" s="7"/>
    </row>
    <row r="1442" spans="4:32" ht="15" x14ac:dyDescent="0.25">
      <c r="D1442" s="4"/>
      <c r="E1442" s="4"/>
      <c r="H1442" s="3"/>
      <c r="I1442" s="3"/>
      <c r="M1442" s="3"/>
      <c r="AF1442" s="7"/>
    </row>
    <row r="1443" spans="4:32" ht="15" x14ac:dyDescent="0.25">
      <c r="D1443" s="4"/>
      <c r="E1443" s="4"/>
      <c r="H1443" s="3"/>
      <c r="I1443" s="3"/>
      <c r="M1443" s="3"/>
      <c r="AF1443" s="7"/>
    </row>
    <row r="1444" spans="4:32" ht="15" x14ac:dyDescent="0.25">
      <c r="D1444" s="3"/>
      <c r="E1444" s="3"/>
      <c r="H1444" s="3"/>
      <c r="I1444" s="3"/>
      <c r="M1444" s="3"/>
      <c r="AF1444" s="7"/>
    </row>
    <row r="1445" spans="4:32" ht="15" x14ac:dyDescent="0.25">
      <c r="D1445" s="3"/>
      <c r="E1445" s="3"/>
      <c r="H1445" s="3"/>
      <c r="I1445" s="3"/>
      <c r="M1445" s="3"/>
      <c r="AF1445" s="7"/>
    </row>
    <row r="1446" spans="4:32" ht="15" x14ac:dyDescent="0.25">
      <c r="D1446" s="3"/>
      <c r="E1446" s="3"/>
      <c r="H1446" s="3"/>
      <c r="I1446" s="3"/>
      <c r="M1446" s="3"/>
      <c r="AF1446" s="7"/>
    </row>
    <row r="1447" spans="4:32" ht="15" x14ac:dyDescent="0.25">
      <c r="D1447" s="3"/>
      <c r="E1447" s="3"/>
      <c r="H1447" s="3"/>
      <c r="I1447" s="3"/>
      <c r="M1447" s="4"/>
      <c r="AF1447" s="7"/>
    </row>
    <row r="1448" spans="4:32" ht="15" x14ac:dyDescent="0.25">
      <c r="D1448" s="3"/>
      <c r="E1448" s="3"/>
      <c r="H1448" s="3"/>
      <c r="I1448" s="3"/>
      <c r="M1448" s="3"/>
      <c r="AF1448" s="7"/>
    </row>
    <row r="1449" spans="4:32" ht="15" x14ac:dyDescent="0.25">
      <c r="D1449" s="3"/>
      <c r="E1449" s="3"/>
      <c r="H1449" s="3"/>
      <c r="I1449" s="3"/>
      <c r="M1449" s="3"/>
      <c r="AF1449" s="7"/>
    </row>
    <row r="1450" spans="4:32" ht="15" x14ac:dyDescent="0.25">
      <c r="D1450" s="3"/>
      <c r="E1450" s="3"/>
      <c r="H1450" s="3"/>
      <c r="I1450" s="3"/>
      <c r="M1450" s="3"/>
      <c r="AF1450" s="7"/>
    </row>
    <row r="1451" spans="4:32" ht="15" x14ac:dyDescent="0.25">
      <c r="D1451" s="4"/>
      <c r="E1451" s="4"/>
      <c r="H1451" s="3"/>
      <c r="I1451" s="3"/>
      <c r="M1451" s="3"/>
      <c r="AF1451" s="7"/>
    </row>
    <row r="1452" spans="4:32" ht="15" x14ac:dyDescent="0.25">
      <c r="D1452" s="3"/>
      <c r="E1452" s="3"/>
      <c r="H1452" s="4"/>
      <c r="I1452" s="4"/>
      <c r="M1452" s="4"/>
      <c r="AF1452" s="7"/>
    </row>
    <row r="1453" spans="4:32" ht="15" x14ac:dyDescent="0.25">
      <c r="D1453" s="3"/>
      <c r="E1453" s="3"/>
      <c r="H1453" s="3"/>
      <c r="I1453" s="3"/>
      <c r="M1453" s="4"/>
      <c r="AF1453" s="7"/>
    </row>
    <row r="1454" spans="4:32" ht="15" x14ac:dyDescent="0.25">
      <c r="D1454" s="3"/>
      <c r="E1454" s="3"/>
      <c r="H1454" s="3"/>
      <c r="I1454" s="3"/>
      <c r="M1454" s="4"/>
      <c r="AF1454" s="7"/>
    </row>
    <row r="1455" spans="4:32" ht="15" x14ac:dyDescent="0.25">
      <c r="D1455" s="3"/>
      <c r="E1455" s="3"/>
      <c r="H1455" s="3"/>
      <c r="I1455" s="3"/>
      <c r="M1455" s="3"/>
      <c r="AF1455" s="7"/>
    </row>
    <row r="1456" spans="4:32" ht="15" x14ac:dyDescent="0.25">
      <c r="D1456" s="3"/>
      <c r="E1456" s="3"/>
      <c r="H1456" s="3"/>
      <c r="I1456" s="3"/>
      <c r="M1456" s="4"/>
      <c r="AF1456" s="7"/>
    </row>
    <row r="1457" spans="4:32" ht="15" x14ac:dyDescent="0.25">
      <c r="D1457" s="4"/>
      <c r="E1457" s="4"/>
      <c r="H1457" s="3"/>
      <c r="I1457" s="3"/>
      <c r="M1457" s="3"/>
      <c r="AF1457" s="7"/>
    </row>
    <row r="1458" spans="4:32" ht="15" x14ac:dyDescent="0.25">
      <c r="D1458" s="3"/>
      <c r="E1458" s="3"/>
      <c r="H1458" s="4"/>
      <c r="I1458" s="4"/>
      <c r="M1458" s="3"/>
      <c r="AF1458" s="7"/>
    </row>
    <row r="1459" spans="4:32" ht="15" x14ac:dyDescent="0.25">
      <c r="D1459" s="3"/>
      <c r="E1459" s="3"/>
      <c r="H1459" s="3"/>
      <c r="I1459" s="3"/>
      <c r="M1459" s="3"/>
      <c r="AF1459" s="7"/>
    </row>
    <row r="1460" spans="4:32" ht="15" x14ac:dyDescent="0.25">
      <c r="D1460" s="3"/>
      <c r="E1460" s="3"/>
      <c r="H1460" s="4"/>
      <c r="I1460" s="4"/>
      <c r="M1460" s="3"/>
      <c r="AF1460" s="7"/>
    </row>
    <row r="1461" spans="4:32" ht="15" x14ac:dyDescent="0.25">
      <c r="D1461" s="4"/>
      <c r="E1461" s="4"/>
      <c r="H1461" s="3"/>
      <c r="I1461" s="3"/>
      <c r="M1461" s="3"/>
      <c r="AF1461" s="7"/>
    </row>
    <row r="1462" spans="4:32" ht="15" x14ac:dyDescent="0.25">
      <c r="D1462" s="3"/>
      <c r="E1462" s="3"/>
      <c r="H1462" s="4"/>
      <c r="I1462" s="4"/>
      <c r="M1462" s="4"/>
      <c r="AF1462" s="7"/>
    </row>
    <row r="1463" spans="4:32" ht="15" x14ac:dyDescent="0.25">
      <c r="D1463" s="4"/>
      <c r="E1463" s="4"/>
      <c r="H1463" s="3"/>
      <c r="I1463" s="3"/>
      <c r="M1463" s="3"/>
      <c r="AF1463" s="7"/>
    </row>
    <row r="1464" spans="4:32" ht="15" x14ac:dyDescent="0.25">
      <c r="D1464" s="3"/>
      <c r="E1464" s="3"/>
      <c r="H1464" s="3"/>
      <c r="I1464" s="3"/>
      <c r="M1464" s="3"/>
      <c r="AF1464" s="7"/>
    </row>
    <row r="1465" spans="4:32" ht="15" x14ac:dyDescent="0.25">
      <c r="D1465" s="4"/>
      <c r="E1465" s="4"/>
      <c r="H1465" s="3"/>
      <c r="I1465" s="3"/>
      <c r="M1465" s="3"/>
      <c r="AF1465" s="7"/>
    </row>
    <row r="1466" spans="4:32" ht="15" x14ac:dyDescent="0.25">
      <c r="D1466" s="3"/>
      <c r="E1466" s="3"/>
      <c r="H1466" s="3"/>
      <c r="I1466" s="3"/>
      <c r="M1466" s="3"/>
      <c r="AF1466" s="7"/>
    </row>
    <row r="1467" spans="4:32" ht="15" x14ac:dyDescent="0.25">
      <c r="D1467" s="3"/>
      <c r="E1467" s="3"/>
      <c r="H1467" s="4"/>
      <c r="I1467" s="4"/>
      <c r="M1467" s="3"/>
      <c r="AF1467" s="7"/>
    </row>
    <row r="1468" spans="4:32" ht="15" x14ac:dyDescent="0.25">
      <c r="D1468" s="4"/>
      <c r="E1468" s="4"/>
      <c r="H1468" s="3"/>
      <c r="I1468" s="3"/>
      <c r="M1468" s="3"/>
      <c r="AF1468" s="7"/>
    </row>
    <row r="1469" spans="4:32" ht="15" x14ac:dyDescent="0.25">
      <c r="D1469" s="3"/>
      <c r="E1469" s="3"/>
      <c r="H1469" s="3"/>
      <c r="I1469" s="3"/>
      <c r="M1469" s="4"/>
      <c r="AF1469" s="7"/>
    </row>
    <row r="1470" spans="4:32" ht="15" x14ac:dyDescent="0.25">
      <c r="D1470" s="3"/>
      <c r="E1470" s="3"/>
      <c r="H1470" s="4"/>
      <c r="I1470" s="4"/>
      <c r="M1470" s="3"/>
      <c r="AF1470" s="7"/>
    </row>
    <row r="1471" spans="4:32" ht="15" x14ac:dyDescent="0.25">
      <c r="D1471" s="3"/>
      <c r="E1471" s="3"/>
      <c r="H1471" s="3"/>
      <c r="I1471" s="3"/>
      <c r="M1471" s="4"/>
      <c r="AF1471" s="7"/>
    </row>
    <row r="1472" spans="4:32" ht="15" x14ac:dyDescent="0.25">
      <c r="D1472" s="4"/>
      <c r="E1472" s="4"/>
      <c r="H1472" s="3"/>
      <c r="I1472" s="3"/>
      <c r="M1472" s="3"/>
      <c r="AF1472" s="7"/>
    </row>
    <row r="1473" spans="4:32" ht="15" x14ac:dyDescent="0.25">
      <c r="D1473" s="3"/>
      <c r="E1473" s="3"/>
      <c r="H1473" s="4"/>
      <c r="I1473" s="4"/>
      <c r="M1473" s="3"/>
      <c r="AF1473" s="7"/>
    </row>
    <row r="1474" spans="4:32" ht="15" x14ac:dyDescent="0.25">
      <c r="D1474" s="3"/>
      <c r="E1474" s="3"/>
      <c r="H1474" s="3"/>
      <c r="I1474" s="3"/>
      <c r="M1474" s="4"/>
      <c r="AF1474" s="7"/>
    </row>
    <row r="1475" spans="4:32" ht="15" x14ac:dyDescent="0.25">
      <c r="D1475" s="3"/>
      <c r="E1475" s="3"/>
      <c r="H1475" s="3"/>
      <c r="I1475" s="3"/>
      <c r="M1475" s="3"/>
      <c r="AF1475" s="7"/>
    </row>
    <row r="1476" spans="4:32" ht="15" x14ac:dyDescent="0.25">
      <c r="D1476" s="4"/>
      <c r="E1476" s="4"/>
      <c r="H1476" s="3"/>
      <c r="I1476" s="3"/>
      <c r="M1476" s="3"/>
      <c r="AF1476" s="7"/>
    </row>
    <row r="1477" spans="4:32" ht="15" x14ac:dyDescent="0.25">
      <c r="D1477" s="4"/>
      <c r="E1477" s="4"/>
      <c r="H1477" s="3"/>
      <c r="I1477" s="3"/>
      <c r="M1477" s="3"/>
      <c r="AF1477" s="7"/>
    </row>
    <row r="1478" spans="4:32" ht="15" x14ac:dyDescent="0.25">
      <c r="D1478" s="4"/>
      <c r="E1478" s="4"/>
      <c r="H1478" s="3"/>
      <c r="I1478" s="3"/>
      <c r="M1478" s="3"/>
      <c r="AF1478" s="7"/>
    </row>
    <row r="1479" spans="4:32" ht="15" x14ac:dyDescent="0.25">
      <c r="D1479" s="3"/>
      <c r="E1479" s="3"/>
      <c r="H1479" s="3"/>
      <c r="I1479" s="3"/>
      <c r="M1479" s="4"/>
      <c r="AF1479" s="7"/>
    </row>
    <row r="1480" spans="4:32" ht="15" x14ac:dyDescent="0.25">
      <c r="D1480" s="3"/>
      <c r="E1480" s="3"/>
      <c r="H1480" s="4"/>
      <c r="I1480" s="4"/>
      <c r="M1480" s="4"/>
      <c r="AF1480" s="7"/>
    </row>
    <row r="1481" spans="4:32" ht="15" x14ac:dyDescent="0.25">
      <c r="D1481" s="3"/>
      <c r="E1481" s="3"/>
      <c r="H1481" s="3"/>
      <c r="I1481" s="3"/>
      <c r="M1481" s="3"/>
      <c r="AF1481" s="7"/>
    </row>
    <row r="1482" spans="4:32" ht="15" x14ac:dyDescent="0.25">
      <c r="D1482" s="3"/>
      <c r="E1482" s="3"/>
      <c r="H1482" s="4"/>
      <c r="I1482" s="4"/>
      <c r="M1482" s="3"/>
      <c r="AF1482" s="7"/>
    </row>
    <row r="1483" spans="4:32" ht="15" x14ac:dyDescent="0.25">
      <c r="D1483" s="3"/>
      <c r="E1483" s="3"/>
      <c r="H1483" s="3"/>
      <c r="I1483" s="3"/>
      <c r="M1483" s="4"/>
      <c r="AF1483" s="7"/>
    </row>
    <row r="1484" spans="4:32" ht="15" x14ac:dyDescent="0.25">
      <c r="D1484" s="3"/>
      <c r="E1484" s="3"/>
      <c r="H1484" s="4"/>
      <c r="I1484" s="4"/>
      <c r="M1484" s="4"/>
      <c r="AF1484" s="7"/>
    </row>
    <row r="1485" spans="4:32" ht="15" x14ac:dyDescent="0.25">
      <c r="D1485" s="3"/>
      <c r="E1485" s="3"/>
      <c r="H1485" s="3"/>
      <c r="I1485" s="3"/>
      <c r="M1485" s="4"/>
      <c r="AF1485" s="7"/>
    </row>
    <row r="1486" spans="4:32" ht="15" x14ac:dyDescent="0.25">
      <c r="D1486" s="3"/>
      <c r="E1486" s="3"/>
      <c r="H1486" s="3"/>
      <c r="I1486" s="3"/>
      <c r="M1486" s="3"/>
      <c r="AF1486" s="7"/>
    </row>
    <row r="1487" spans="4:32" ht="15" x14ac:dyDescent="0.25">
      <c r="D1487" s="4"/>
      <c r="E1487" s="4"/>
      <c r="H1487" s="3"/>
      <c r="I1487" s="3"/>
      <c r="M1487" s="3"/>
      <c r="AF1487" s="7"/>
    </row>
    <row r="1488" spans="4:32" ht="15" x14ac:dyDescent="0.25">
      <c r="D1488" s="3"/>
      <c r="E1488" s="3"/>
      <c r="H1488" s="3"/>
      <c r="I1488" s="3"/>
      <c r="M1488" s="4"/>
      <c r="AF1488" s="7"/>
    </row>
    <row r="1489" spans="4:32" ht="15" x14ac:dyDescent="0.25">
      <c r="D1489" s="3"/>
      <c r="E1489" s="3"/>
      <c r="H1489" s="3"/>
      <c r="I1489" s="3"/>
      <c r="M1489" s="4"/>
      <c r="AF1489" s="7"/>
    </row>
    <row r="1490" spans="4:32" ht="15" x14ac:dyDescent="0.25">
      <c r="D1490" s="4"/>
      <c r="E1490" s="4"/>
      <c r="H1490" s="3"/>
      <c r="I1490" s="3"/>
      <c r="M1490" s="3"/>
      <c r="AF1490" s="7"/>
    </row>
    <row r="1491" spans="4:32" ht="15" x14ac:dyDescent="0.25">
      <c r="D1491" s="4"/>
      <c r="E1491" s="4"/>
      <c r="H1491" s="3"/>
      <c r="I1491" s="3"/>
      <c r="M1491" s="3"/>
      <c r="AF1491" s="7"/>
    </row>
    <row r="1492" spans="4:32" ht="15" x14ac:dyDescent="0.25">
      <c r="D1492" s="3"/>
      <c r="E1492" s="3"/>
      <c r="H1492" s="4"/>
      <c r="I1492" s="4"/>
      <c r="M1492" s="3"/>
      <c r="AF1492" s="7"/>
    </row>
    <row r="1493" spans="4:32" ht="15" x14ac:dyDescent="0.25">
      <c r="D1493" s="3"/>
      <c r="E1493" s="3"/>
      <c r="H1493" s="3"/>
      <c r="I1493" s="3"/>
      <c r="M1493" s="4"/>
      <c r="AF1493" s="7"/>
    </row>
    <row r="1494" spans="4:32" ht="15" x14ac:dyDescent="0.25">
      <c r="D1494" s="4"/>
      <c r="E1494" s="4"/>
      <c r="H1494" s="3"/>
      <c r="I1494" s="3"/>
      <c r="M1494" s="3"/>
      <c r="AF1494" s="7"/>
    </row>
    <row r="1495" spans="4:32" ht="15" x14ac:dyDescent="0.25">
      <c r="D1495" s="4"/>
      <c r="E1495" s="4"/>
      <c r="H1495" s="3"/>
      <c r="I1495" s="3"/>
      <c r="M1495" s="3"/>
      <c r="AF1495" s="7"/>
    </row>
    <row r="1496" spans="4:32" ht="15" x14ac:dyDescent="0.25">
      <c r="D1496" s="4"/>
      <c r="E1496" s="4"/>
      <c r="H1496" s="3"/>
      <c r="I1496" s="3"/>
      <c r="M1496" s="3"/>
      <c r="AF1496" s="7"/>
    </row>
    <row r="1497" spans="4:32" ht="15" x14ac:dyDescent="0.25">
      <c r="D1497" s="3"/>
      <c r="E1497" s="3"/>
      <c r="H1497" s="3"/>
      <c r="I1497" s="3"/>
      <c r="M1497" s="4"/>
      <c r="AF1497" s="7"/>
    </row>
    <row r="1498" spans="4:32" ht="15" x14ac:dyDescent="0.25">
      <c r="D1498" s="4"/>
      <c r="E1498" s="4"/>
      <c r="H1498" s="3"/>
      <c r="I1498" s="3"/>
      <c r="M1498" s="3"/>
      <c r="AF1498" s="7"/>
    </row>
    <row r="1499" spans="4:32" ht="15" x14ac:dyDescent="0.25">
      <c r="D1499" s="3"/>
      <c r="E1499" s="3"/>
      <c r="H1499" s="4"/>
      <c r="I1499" s="4"/>
      <c r="M1499" s="3"/>
      <c r="AF1499" s="7"/>
    </row>
    <row r="1500" spans="4:32" ht="15" x14ac:dyDescent="0.25">
      <c r="D1500" s="3"/>
      <c r="E1500" s="3"/>
      <c r="H1500" s="4"/>
      <c r="I1500" s="4"/>
      <c r="M1500" s="3"/>
      <c r="AF1500" s="7"/>
    </row>
    <row r="1501" spans="4:32" ht="15" x14ac:dyDescent="0.25">
      <c r="D1501" s="3"/>
      <c r="E1501" s="3"/>
      <c r="H1501" s="3"/>
      <c r="I1501" s="3"/>
      <c r="M1501" s="3"/>
      <c r="AF1501" s="7"/>
    </row>
    <row r="1502" spans="4:32" ht="15" x14ac:dyDescent="0.25">
      <c r="D1502" s="3"/>
      <c r="E1502" s="3"/>
      <c r="H1502" s="3"/>
      <c r="I1502" s="3"/>
      <c r="M1502" s="3"/>
      <c r="AF1502" s="7"/>
    </row>
    <row r="1503" spans="4:32" ht="15" x14ac:dyDescent="0.25">
      <c r="D1503" s="4"/>
      <c r="E1503" s="4"/>
      <c r="H1503" s="3"/>
      <c r="I1503" s="3"/>
      <c r="M1503" s="3"/>
      <c r="AF1503" s="7"/>
    </row>
    <row r="1504" spans="4:32" ht="15" x14ac:dyDescent="0.25">
      <c r="D1504" s="4"/>
      <c r="E1504" s="4"/>
      <c r="H1504" s="3"/>
      <c r="I1504" s="3"/>
      <c r="M1504" s="3"/>
      <c r="AF1504" s="7"/>
    </row>
    <row r="1505" spans="4:32" ht="15" x14ac:dyDescent="0.25">
      <c r="D1505" s="3"/>
      <c r="E1505" s="3"/>
      <c r="H1505" s="3"/>
      <c r="I1505" s="3"/>
      <c r="M1505" s="4"/>
      <c r="AF1505" s="7"/>
    </row>
    <row r="1506" spans="4:32" ht="15" x14ac:dyDescent="0.25">
      <c r="D1506" s="3"/>
      <c r="E1506" s="3"/>
      <c r="H1506" s="3"/>
      <c r="I1506" s="3"/>
      <c r="M1506" s="3"/>
      <c r="AF1506" s="7"/>
    </row>
    <row r="1507" spans="4:32" ht="15" x14ac:dyDescent="0.25">
      <c r="D1507" s="3"/>
      <c r="E1507" s="3"/>
      <c r="H1507" s="3"/>
      <c r="I1507" s="3"/>
      <c r="M1507" s="4"/>
      <c r="AF1507" s="7"/>
    </row>
    <row r="1508" spans="4:32" ht="15" x14ac:dyDescent="0.25">
      <c r="D1508" s="3"/>
      <c r="E1508" s="3"/>
      <c r="H1508" s="4"/>
      <c r="I1508" s="4"/>
      <c r="M1508" s="3"/>
      <c r="AF1508" s="7"/>
    </row>
    <row r="1509" spans="4:32" ht="15" x14ac:dyDescent="0.25">
      <c r="D1509" s="3"/>
      <c r="E1509" s="3"/>
      <c r="H1509" s="4"/>
      <c r="I1509" s="4"/>
      <c r="M1509" s="3"/>
      <c r="AF1509" s="7"/>
    </row>
    <row r="1510" spans="4:32" ht="15" x14ac:dyDescent="0.25">
      <c r="D1510" s="3"/>
      <c r="E1510" s="3"/>
      <c r="H1510" s="3"/>
      <c r="I1510" s="3"/>
      <c r="M1510" s="4"/>
      <c r="AF1510" s="7"/>
    </row>
    <row r="1511" spans="4:32" ht="15" x14ac:dyDescent="0.25">
      <c r="D1511" s="3"/>
      <c r="E1511" s="3"/>
      <c r="H1511" s="4"/>
      <c r="I1511" s="4"/>
      <c r="M1511" s="3"/>
      <c r="AF1511" s="7"/>
    </row>
    <row r="1512" spans="4:32" ht="15" x14ac:dyDescent="0.25">
      <c r="D1512" s="3"/>
      <c r="E1512" s="3"/>
      <c r="H1512" s="3"/>
      <c r="I1512" s="3"/>
      <c r="M1512" s="4"/>
      <c r="AF1512" s="7"/>
    </row>
    <row r="1513" spans="4:32" ht="15" x14ac:dyDescent="0.25">
      <c r="D1513" s="4"/>
      <c r="E1513" s="4"/>
      <c r="H1513" s="3"/>
      <c r="I1513" s="3"/>
      <c r="M1513" s="3"/>
      <c r="AF1513" s="7"/>
    </row>
    <row r="1514" spans="4:32" ht="15" x14ac:dyDescent="0.25">
      <c r="D1514" s="3"/>
      <c r="E1514" s="3"/>
      <c r="H1514" s="3"/>
      <c r="I1514" s="3"/>
      <c r="M1514" s="4"/>
      <c r="AF1514" s="7"/>
    </row>
    <row r="1515" spans="4:32" ht="15" x14ac:dyDescent="0.25">
      <c r="D1515" s="3"/>
      <c r="E1515" s="3"/>
      <c r="H1515" s="3"/>
      <c r="I1515" s="3"/>
      <c r="M1515" s="4"/>
      <c r="AF1515" s="7"/>
    </row>
    <row r="1516" spans="4:32" ht="15" x14ac:dyDescent="0.25">
      <c r="D1516" s="3"/>
      <c r="E1516" s="3"/>
      <c r="H1516" s="3"/>
      <c r="I1516" s="3"/>
      <c r="M1516" s="3"/>
      <c r="AF1516" s="7"/>
    </row>
    <row r="1517" spans="4:32" ht="15" x14ac:dyDescent="0.25">
      <c r="D1517" s="3"/>
      <c r="E1517" s="3"/>
      <c r="H1517" s="3"/>
      <c r="I1517" s="3"/>
      <c r="M1517" s="4"/>
      <c r="AF1517" s="7"/>
    </row>
    <row r="1518" spans="4:32" ht="15" x14ac:dyDescent="0.25">
      <c r="D1518" s="3"/>
      <c r="E1518" s="3"/>
      <c r="H1518" s="3"/>
      <c r="I1518" s="3"/>
      <c r="M1518" s="4"/>
      <c r="AF1518" s="7"/>
    </row>
    <row r="1519" spans="4:32" ht="15" x14ac:dyDescent="0.25">
      <c r="D1519" s="3"/>
      <c r="E1519" s="3"/>
      <c r="H1519" s="3"/>
      <c r="I1519" s="3"/>
      <c r="M1519" s="3"/>
      <c r="AF1519" s="7"/>
    </row>
    <row r="1520" spans="4:32" ht="15" x14ac:dyDescent="0.25">
      <c r="D1520" s="3"/>
      <c r="E1520" s="3"/>
      <c r="H1520" s="3"/>
      <c r="I1520" s="3"/>
      <c r="M1520" s="4"/>
      <c r="AF1520" s="7"/>
    </row>
    <row r="1521" spans="4:32" ht="15" x14ac:dyDescent="0.25">
      <c r="D1521" s="3"/>
      <c r="E1521" s="3"/>
      <c r="H1521" s="4"/>
      <c r="I1521" s="4"/>
      <c r="M1521" s="3"/>
      <c r="AF1521" s="7"/>
    </row>
    <row r="1522" spans="4:32" ht="15" x14ac:dyDescent="0.25">
      <c r="D1522" s="4"/>
      <c r="E1522" s="4"/>
      <c r="H1522" s="3"/>
      <c r="I1522" s="3"/>
      <c r="M1522" s="3"/>
      <c r="AF1522" s="7"/>
    </row>
    <row r="1523" spans="4:32" ht="15" x14ac:dyDescent="0.25">
      <c r="D1523" s="3"/>
      <c r="E1523" s="3"/>
      <c r="H1523" s="3"/>
      <c r="I1523" s="3"/>
      <c r="M1523" s="3"/>
      <c r="AF1523" s="7"/>
    </row>
    <row r="1524" spans="4:32" ht="15" x14ac:dyDescent="0.25">
      <c r="D1524" s="3"/>
      <c r="E1524" s="3"/>
      <c r="H1524" s="3"/>
      <c r="I1524" s="3"/>
      <c r="M1524" s="4"/>
      <c r="AF1524" s="7"/>
    </row>
    <row r="1525" spans="4:32" ht="15" x14ac:dyDescent="0.25">
      <c r="D1525" s="3"/>
      <c r="E1525" s="3"/>
      <c r="H1525" s="4"/>
      <c r="I1525" s="4"/>
      <c r="M1525" s="3"/>
      <c r="AF1525" s="7"/>
    </row>
    <row r="1526" spans="4:32" ht="15" x14ac:dyDescent="0.25">
      <c r="D1526" s="3"/>
      <c r="E1526" s="3"/>
      <c r="H1526" s="3"/>
      <c r="I1526" s="3"/>
      <c r="M1526" s="4"/>
      <c r="AF1526" s="7"/>
    </row>
    <row r="1527" spans="4:32" ht="15" x14ac:dyDescent="0.25">
      <c r="D1527" s="3"/>
      <c r="E1527" s="3"/>
      <c r="H1527" s="3"/>
      <c r="I1527" s="3"/>
      <c r="M1527" s="4"/>
      <c r="AF1527" s="7"/>
    </row>
    <row r="1528" spans="4:32" ht="15" x14ac:dyDescent="0.25">
      <c r="D1528" s="3"/>
      <c r="E1528" s="3"/>
      <c r="H1528" s="3"/>
      <c r="I1528" s="3"/>
      <c r="M1528" s="4"/>
      <c r="AF1528" s="7"/>
    </row>
    <row r="1529" spans="4:32" ht="15" x14ac:dyDescent="0.25">
      <c r="D1529" s="4"/>
      <c r="E1529" s="4"/>
      <c r="H1529" s="3"/>
      <c r="I1529" s="3"/>
      <c r="M1529" s="3"/>
      <c r="AF1529" s="7"/>
    </row>
    <row r="1530" spans="4:32" ht="15" x14ac:dyDescent="0.25">
      <c r="D1530" s="3"/>
      <c r="E1530" s="3"/>
      <c r="H1530" s="3"/>
      <c r="I1530" s="3"/>
      <c r="M1530" s="4"/>
      <c r="AF1530" s="7"/>
    </row>
    <row r="1531" spans="4:32" ht="15" x14ac:dyDescent="0.25">
      <c r="D1531" s="4"/>
      <c r="E1531" s="4"/>
      <c r="H1531" s="3"/>
      <c r="I1531" s="3"/>
      <c r="M1531" s="3"/>
      <c r="AF1531" s="7"/>
    </row>
    <row r="1532" spans="4:32" ht="15" x14ac:dyDescent="0.25">
      <c r="D1532" s="4"/>
      <c r="E1532" s="4"/>
      <c r="H1532" s="4"/>
      <c r="I1532" s="4"/>
      <c r="M1532" s="4"/>
      <c r="AF1532" s="7"/>
    </row>
    <row r="1533" spans="4:32" ht="15" x14ac:dyDescent="0.25">
      <c r="D1533" s="3"/>
      <c r="E1533" s="3"/>
      <c r="H1533" s="4"/>
      <c r="I1533" s="4"/>
      <c r="M1533" s="3"/>
      <c r="AF1533" s="7"/>
    </row>
    <row r="1534" spans="4:32" ht="15" x14ac:dyDescent="0.25">
      <c r="D1534" s="3"/>
      <c r="E1534" s="3"/>
      <c r="H1534" s="3"/>
      <c r="I1534" s="3"/>
      <c r="M1534" s="3"/>
      <c r="AF1534" s="7"/>
    </row>
    <row r="1535" spans="4:32" ht="15" x14ac:dyDescent="0.25">
      <c r="D1535" s="3"/>
      <c r="E1535" s="3"/>
      <c r="H1535" s="3"/>
      <c r="I1535" s="3"/>
      <c r="M1535" s="4"/>
      <c r="AF1535" s="7"/>
    </row>
    <row r="1536" spans="4:32" ht="15" x14ac:dyDescent="0.25">
      <c r="D1536" s="3"/>
      <c r="E1536" s="3"/>
      <c r="H1536" s="3"/>
      <c r="I1536" s="3"/>
      <c r="M1536" s="3"/>
      <c r="AF1536" s="7"/>
    </row>
    <row r="1537" spans="4:32" ht="15" x14ac:dyDescent="0.25">
      <c r="D1537" s="4"/>
      <c r="E1537" s="4"/>
      <c r="H1537" s="3"/>
      <c r="I1537" s="3"/>
      <c r="M1537" s="3"/>
      <c r="AF1537" s="7"/>
    </row>
    <row r="1538" spans="4:32" ht="15" x14ac:dyDescent="0.25">
      <c r="D1538" s="4"/>
      <c r="E1538" s="4"/>
      <c r="H1538" s="3"/>
      <c r="I1538" s="3"/>
      <c r="M1538" s="3"/>
      <c r="AF1538" s="7"/>
    </row>
    <row r="1539" spans="4:32" ht="15" x14ac:dyDescent="0.25">
      <c r="D1539" s="4"/>
      <c r="E1539" s="4"/>
      <c r="H1539" s="3"/>
      <c r="I1539" s="3"/>
      <c r="M1539" s="3"/>
      <c r="AF1539" s="7"/>
    </row>
    <row r="1540" spans="4:32" ht="15" x14ac:dyDescent="0.25">
      <c r="D1540" s="3"/>
      <c r="E1540" s="3"/>
      <c r="H1540" s="3"/>
      <c r="I1540" s="3"/>
      <c r="M1540" s="4"/>
      <c r="AF1540" s="7"/>
    </row>
    <row r="1541" spans="4:32" ht="15" x14ac:dyDescent="0.25">
      <c r="D1541" s="4"/>
      <c r="E1541" s="4"/>
      <c r="H1541" s="3"/>
      <c r="I1541" s="3"/>
      <c r="M1541" s="3"/>
      <c r="AF1541" s="7"/>
    </row>
    <row r="1542" spans="4:32" ht="15" x14ac:dyDescent="0.25">
      <c r="D1542" s="3"/>
      <c r="E1542" s="3"/>
      <c r="H1542" s="3"/>
      <c r="I1542" s="3"/>
      <c r="M1542" s="3"/>
      <c r="AF1542" s="7"/>
    </row>
    <row r="1543" spans="4:32" ht="15" x14ac:dyDescent="0.25">
      <c r="D1543" s="4"/>
      <c r="E1543" s="4"/>
      <c r="H1543" s="3"/>
      <c r="I1543" s="3"/>
      <c r="M1543" s="3"/>
      <c r="AF1543" s="7"/>
    </row>
    <row r="1544" spans="4:32" ht="15" x14ac:dyDescent="0.25">
      <c r="D1544" s="3"/>
      <c r="E1544" s="3"/>
      <c r="H1544" s="4"/>
      <c r="I1544" s="4"/>
      <c r="M1544" s="3"/>
      <c r="AF1544" s="7"/>
    </row>
    <row r="1545" spans="4:32" ht="15" x14ac:dyDescent="0.25">
      <c r="D1545" s="3"/>
      <c r="E1545" s="3"/>
      <c r="H1545" s="3"/>
      <c r="I1545" s="3"/>
      <c r="M1545" s="4"/>
      <c r="AF1545" s="7"/>
    </row>
    <row r="1546" spans="4:32" ht="15" x14ac:dyDescent="0.25">
      <c r="D1546" s="3"/>
      <c r="E1546" s="3"/>
      <c r="H1546" s="4"/>
      <c r="I1546" s="4"/>
      <c r="M1546" s="3"/>
      <c r="AF1546" s="7"/>
    </row>
    <row r="1547" spans="4:32" ht="15" x14ac:dyDescent="0.25">
      <c r="D1547" s="3"/>
      <c r="E1547" s="3"/>
      <c r="H1547" s="4"/>
      <c r="I1547" s="4"/>
      <c r="M1547" s="3"/>
      <c r="AF1547" s="7"/>
    </row>
    <row r="1548" spans="4:32" ht="15" x14ac:dyDescent="0.25">
      <c r="D1548" s="3"/>
      <c r="E1548" s="3"/>
      <c r="H1548" s="3"/>
      <c r="I1548" s="3"/>
      <c r="M1548" s="3"/>
      <c r="AF1548" s="7"/>
    </row>
    <row r="1549" spans="4:32" ht="15" x14ac:dyDescent="0.25">
      <c r="D1549" s="3"/>
      <c r="E1549" s="3"/>
      <c r="H1549" s="3"/>
      <c r="I1549" s="3"/>
      <c r="M1549" s="4"/>
      <c r="AF1549" s="7"/>
    </row>
    <row r="1550" spans="4:32" ht="15" x14ac:dyDescent="0.25">
      <c r="D1550" s="4"/>
      <c r="E1550" s="4"/>
      <c r="H1550" s="3"/>
      <c r="I1550" s="3"/>
      <c r="M1550" s="3"/>
      <c r="AF1550" s="7"/>
    </row>
    <row r="1551" spans="4:32" ht="15" x14ac:dyDescent="0.25">
      <c r="D1551" s="3"/>
      <c r="E1551" s="3"/>
      <c r="H1551" s="3"/>
      <c r="I1551" s="3"/>
      <c r="M1551" s="4"/>
      <c r="AF1551" s="7"/>
    </row>
    <row r="1552" spans="4:32" ht="15" x14ac:dyDescent="0.25">
      <c r="D1552" s="3"/>
      <c r="E1552" s="3"/>
      <c r="H1552" s="3"/>
      <c r="I1552" s="3"/>
      <c r="M1552" s="3"/>
      <c r="AF1552" s="7"/>
    </row>
    <row r="1553" spans="4:32" ht="15" x14ac:dyDescent="0.25">
      <c r="D1553" s="3"/>
      <c r="E1553" s="3"/>
      <c r="H1553" s="3"/>
      <c r="I1553" s="3"/>
      <c r="M1553" s="4"/>
      <c r="AF1553" s="7"/>
    </row>
    <row r="1554" spans="4:32" ht="15" x14ac:dyDescent="0.25">
      <c r="D1554" s="3"/>
      <c r="E1554" s="3"/>
      <c r="H1554" s="3"/>
      <c r="I1554" s="3"/>
      <c r="M1554" s="4"/>
      <c r="AF1554" s="7"/>
    </row>
    <row r="1555" spans="4:32" ht="15" x14ac:dyDescent="0.25">
      <c r="D1555" s="3"/>
      <c r="E1555" s="3"/>
      <c r="H1555" s="3"/>
      <c r="I1555" s="3"/>
      <c r="M1555" s="3"/>
      <c r="AF1555" s="7"/>
    </row>
    <row r="1556" spans="4:32" ht="15" x14ac:dyDescent="0.25">
      <c r="D1556" s="4"/>
      <c r="E1556" s="4"/>
      <c r="H1556" s="4"/>
      <c r="I1556" s="4"/>
      <c r="M1556" s="4"/>
      <c r="AF1556" s="7"/>
    </row>
    <row r="1557" spans="4:32" ht="15" x14ac:dyDescent="0.25">
      <c r="D1557" s="3"/>
      <c r="E1557" s="3"/>
      <c r="H1557" s="3"/>
      <c r="I1557" s="3"/>
      <c r="M1557" s="3"/>
      <c r="AF1557" s="7"/>
    </row>
    <row r="1558" spans="4:32" ht="15" x14ac:dyDescent="0.25">
      <c r="D1558" s="3"/>
      <c r="E1558" s="3"/>
      <c r="H1558" s="3"/>
      <c r="I1558" s="3"/>
      <c r="M1558" s="3"/>
      <c r="AF1558" s="7"/>
    </row>
    <row r="1559" spans="4:32" ht="15" x14ac:dyDescent="0.25">
      <c r="D1559" s="3"/>
      <c r="E1559" s="3"/>
      <c r="H1559" s="3"/>
      <c r="I1559" s="3"/>
      <c r="M1559" s="4"/>
      <c r="AF1559" s="7"/>
    </row>
    <row r="1560" spans="4:32" ht="15" x14ac:dyDescent="0.25">
      <c r="D1560" s="3"/>
      <c r="E1560" s="3"/>
      <c r="H1560" s="3"/>
      <c r="I1560" s="3"/>
      <c r="M1560" s="4"/>
      <c r="AF1560" s="7"/>
    </row>
    <row r="1561" spans="4:32" ht="15" x14ac:dyDescent="0.25">
      <c r="D1561" s="3"/>
      <c r="E1561" s="3"/>
      <c r="H1561" s="3"/>
      <c r="I1561" s="3"/>
      <c r="M1561" s="3"/>
      <c r="AF1561" s="7"/>
    </row>
    <row r="1562" spans="4:32" ht="15" x14ac:dyDescent="0.25">
      <c r="D1562" s="3"/>
      <c r="E1562" s="3"/>
      <c r="H1562" s="3"/>
      <c r="I1562" s="3"/>
      <c r="M1562" s="3"/>
      <c r="AF1562" s="7"/>
    </row>
    <row r="1563" spans="4:32" ht="15" x14ac:dyDescent="0.25">
      <c r="D1563" s="3"/>
      <c r="E1563" s="3"/>
      <c r="H1563" s="3"/>
      <c r="I1563" s="3"/>
      <c r="M1563" s="4"/>
      <c r="AF1563" s="7"/>
    </row>
    <row r="1564" spans="4:32" ht="15" x14ac:dyDescent="0.25">
      <c r="D1564" s="4"/>
      <c r="E1564" s="4"/>
      <c r="H1564" s="3"/>
      <c r="I1564" s="3"/>
      <c r="M1564" s="3"/>
      <c r="AF1564" s="7"/>
    </row>
    <row r="1565" spans="4:32" ht="15" x14ac:dyDescent="0.25">
      <c r="D1565" s="3"/>
      <c r="E1565" s="3"/>
      <c r="H1565" s="3"/>
      <c r="I1565" s="3"/>
      <c r="M1565" s="4"/>
      <c r="AF1565" s="7"/>
    </row>
    <row r="1566" spans="4:32" ht="15" x14ac:dyDescent="0.25">
      <c r="D1566" s="3"/>
      <c r="E1566" s="3"/>
      <c r="H1566" s="3"/>
      <c r="I1566" s="3"/>
      <c r="M1566" s="3"/>
      <c r="AF1566" s="7"/>
    </row>
    <row r="1567" spans="4:32" ht="15" x14ac:dyDescent="0.25">
      <c r="D1567" s="3"/>
      <c r="E1567" s="3"/>
      <c r="H1567" s="4"/>
      <c r="I1567" s="4"/>
      <c r="M1567" s="3"/>
      <c r="AF1567" s="7"/>
    </row>
    <row r="1568" spans="4:32" ht="15" x14ac:dyDescent="0.25">
      <c r="D1568" s="3"/>
      <c r="E1568" s="3"/>
      <c r="H1568" s="3"/>
      <c r="I1568" s="3"/>
      <c r="M1568" s="3"/>
      <c r="AF1568" s="7"/>
    </row>
    <row r="1569" spans="4:32" ht="15" x14ac:dyDescent="0.25">
      <c r="D1569" s="3"/>
      <c r="E1569" s="3"/>
      <c r="H1569" s="3"/>
      <c r="I1569" s="3"/>
      <c r="M1569" s="3"/>
      <c r="AF1569" s="7"/>
    </row>
    <row r="1570" spans="4:32" ht="15" x14ac:dyDescent="0.25">
      <c r="D1570" s="4"/>
      <c r="E1570" s="4"/>
      <c r="H1570" s="4"/>
      <c r="I1570" s="4"/>
      <c r="M1570" s="4"/>
      <c r="AF1570" s="7"/>
    </row>
    <row r="1571" spans="4:32" ht="15" x14ac:dyDescent="0.25">
      <c r="D1571" s="3"/>
      <c r="E1571" s="3"/>
      <c r="H1571" s="3"/>
      <c r="I1571" s="3"/>
      <c r="M1571" s="3"/>
      <c r="AF1571" s="7"/>
    </row>
    <row r="1572" spans="4:32" ht="15" x14ac:dyDescent="0.25">
      <c r="D1572" s="4"/>
      <c r="E1572" s="4"/>
      <c r="H1572" s="3"/>
      <c r="I1572" s="3"/>
      <c r="M1572" s="3"/>
      <c r="AF1572" s="7"/>
    </row>
    <row r="1573" spans="4:32" ht="15" x14ac:dyDescent="0.25">
      <c r="D1573" s="3"/>
      <c r="E1573" s="3"/>
      <c r="H1573" s="3"/>
      <c r="I1573" s="3"/>
      <c r="M1573" s="3"/>
      <c r="AF1573" s="7"/>
    </row>
    <row r="1574" spans="4:32" ht="15" x14ac:dyDescent="0.25">
      <c r="D1574" s="3"/>
      <c r="E1574" s="3"/>
      <c r="H1574" s="3"/>
      <c r="I1574" s="3"/>
      <c r="M1574" s="3"/>
      <c r="AF1574" s="7"/>
    </row>
    <row r="1575" spans="4:32" ht="15" x14ac:dyDescent="0.25">
      <c r="D1575" s="3"/>
      <c r="E1575" s="3"/>
      <c r="H1575" s="3"/>
      <c r="I1575" s="3"/>
      <c r="M1575" s="3"/>
      <c r="AF1575" s="7"/>
    </row>
    <row r="1576" spans="4:32" ht="15" x14ac:dyDescent="0.25">
      <c r="D1576" s="4"/>
      <c r="E1576" s="4"/>
      <c r="H1576" s="3"/>
      <c r="I1576" s="3"/>
      <c r="M1576" s="3"/>
      <c r="AF1576" s="7"/>
    </row>
    <row r="1577" spans="4:32" ht="15" x14ac:dyDescent="0.25">
      <c r="D1577" s="3"/>
      <c r="E1577" s="3"/>
      <c r="H1577" s="3"/>
      <c r="I1577" s="3"/>
      <c r="M1577" s="3"/>
      <c r="AF1577" s="7"/>
    </row>
    <row r="1578" spans="4:32" ht="15" x14ac:dyDescent="0.25">
      <c r="D1578" s="4"/>
      <c r="E1578" s="4"/>
      <c r="H1578" s="3"/>
      <c r="I1578" s="3"/>
      <c r="M1578" s="3"/>
      <c r="AF1578" s="7"/>
    </row>
    <row r="1579" spans="4:32" ht="15" x14ac:dyDescent="0.25">
      <c r="D1579" s="4"/>
      <c r="E1579" s="4"/>
      <c r="H1579" s="3"/>
      <c r="I1579" s="3"/>
      <c r="M1579" s="4"/>
      <c r="AF1579" s="7"/>
    </row>
    <row r="1580" spans="4:32" ht="15" x14ac:dyDescent="0.25">
      <c r="D1580" s="3"/>
      <c r="E1580" s="3"/>
      <c r="H1580" s="3"/>
      <c r="I1580" s="3"/>
      <c r="M1580" s="3"/>
      <c r="AF1580" s="7"/>
    </row>
    <row r="1581" spans="4:32" ht="15" x14ac:dyDescent="0.25">
      <c r="D1581" s="3"/>
      <c r="E1581" s="3"/>
      <c r="H1581" s="3"/>
      <c r="I1581" s="3"/>
      <c r="M1581" s="4"/>
      <c r="AF1581" s="7"/>
    </row>
    <row r="1582" spans="4:32" ht="15" x14ac:dyDescent="0.25">
      <c r="D1582" s="4"/>
      <c r="E1582" s="4"/>
      <c r="H1582" s="3"/>
      <c r="I1582" s="3"/>
      <c r="M1582" s="3"/>
      <c r="AF1582" s="7"/>
    </row>
    <row r="1583" spans="4:32" ht="15" x14ac:dyDescent="0.25">
      <c r="D1583" s="4"/>
      <c r="E1583" s="4"/>
      <c r="H1583" s="4"/>
      <c r="I1583" s="4"/>
      <c r="M1583" s="4"/>
      <c r="AF1583" s="7"/>
    </row>
    <row r="1584" spans="4:32" ht="15" x14ac:dyDescent="0.25">
      <c r="D1584" s="3"/>
      <c r="E1584" s="3"/>
      <c r="H1584" s="3"/>
      <c r="I1584" s="3"/>
      <c r="M1584" s="3"/>
      <c r="AF1584" s="7"/>
    </row>
    <row r="1585" spans="4:32" ht="15" x14ac:dyDescent="0.25">
      <c r="D1585" s="3"/>
      <c r="E1585" s="3"/>
      <c r="H1585" s="3"/>
      <c r="I1585" s="3"/>
      <c r="M1585" s="3"/>
      <c r="AF1585" s="7"/>
    </row>
    <row r="1586" spans="4:32" ht="15" x14ac:dyDescent="0.25">
      <c r="D1586" s="4"/>
      <c r="E1586" s="4"/>
      <c r="H1586" s="3"/>
      <c r="I1586" s="3"/>
      <c r="M1586" s="3"/>
      <c r="AF1586" s="7"/>
    </row>
    <row r="1587" spans="4:32" ht="15" x14ac:dyDescent="0.25">
      <c r="D1587" s="4"/>
      <c r="E1587" s="4"/>
      <c r="H1587" s="3"/>
      <c r="I1587" s="3"/>
      <c r="M1587" s="3"/>
      <c r="AF1587" s="7"/>
    </row>
    <row r="1588" spans="4:32" ht="15" x14ac:dyDescent="0.25">
      <c r="D1588" s="4"/>
      <c r="E1588" s="4"/>
      <c r="H1588" s="3"/>
      <c r="I1588" s="3"/>
      <c r="M1588" s="3"/>
      <c r="AF1588" s="7"/>
    </row>
    <row r="1589" spans="4:32" ht="15" x14ac:dyDescent="0.25">
      <c r="D1589" s="4"/>
      <c r="E1589" s="4"/>
      <c r="H1589" s="3"/>
      <c r="I1589" s="3"/>
      <c r="M1589" s="3"/>
      <c r="AF1589" s="7"/>
    </row>
    <row r="1590" spans="4:32" ht="15" x14ac:dyDescent="0.25">
      <c r="D1590" s="3"/>
      <c r="E1590" s="3"/>
      <c r="H1590" s="3"/>
      <c r="I1590" s="3"/>
      <c r="M1590" s="4"/>
      <c r="AF1590" s="7"/>
    </row>
    <row r="1591" spans="4:32" ht="15" x14ac:dyDescent="0.25">
      <c r="D1591" s="4"/>
      <c r="E1591" s="4"/>
      <c r="H1591" s="3"/>
      <c r="I1591" s="3"/>
      <c r="M1591" s="3"/>
      <c r="AF1591" s="7"/>
    </row>
    <row r="1592" spans="4:32" ht="15" x14ac:dyDescent="0.25">
      <c r="D1592" s="4"/>
      <c r="E1592" s="4"/>
      <c r="H1592" s="3"/>
      <c r="I1592" s="3"/>
      <c r="M1592" s="4"/>
      <c r="AF1592" s="7"/>
    </row>
    <row r="1593" spans="4:32" ht="15" x14ac:dyDescent="0.25">
      <c r="D1593" s="4"/>
      <c r="E1593" s="4"/>
      <c r="H1593" s="3"/>
      <c r="I1593" s="3"/>
      <c r="M1593" s="3"/>
      <c r="AF1593" s="7"/>
    </row>
    <row r="1594" spans="4:32" ht="15" x14ac:dyDescent="0.25">
      <c r="D1594" s="3"/>
      <c r="E1594" s="3"/>
      <c r="H1594" s="3"/>
      <c r="I1594" s="3"/>
      <c r="M1594" s="3"/>
      <c r="AF1594" s="7"/>
    </row>
    <row r="1595" spans="4:32" ht="15" x14ac:dyDescent="0.25">
      <c r="D1595" s="4"/>
      <c r="E1595" s="4"/>
      <c r="H1595" s="3"/>
      <c r="I1595" s="3"/>
      <c r="M1595" s="3"/>
      <c r="AF1595" s="7"/>
    </row>
    <row r="1596" spans="4:32" ht="15" x14ac:dyDescent="0.25">
      <c r="D1596" s="3"/>
      <c r="E1596" s="3"/>
      <c r="H1596" s="3"/>
      <c r="I1596" s="3"/>
      <c r="M1596" s="4"/>
      <c r="AF1596" s="7"/>
    </row>
    <row r="1597" spans="4:32" ht="15" x14ac:dyDescent="0.25">
      <c r="D1597" s="3"/>
      <c r="E1597" s="3"/>
      <c r="H1597" s="3"/>
      <c r="I1597" s="3"/>
      <c r="M1597" s="3"/>
      <c r="AF1597" s="7"/>
    </row>
    <row r="1598" spans="4:32" ht="15" x14ac:dyDescent="0.25">
      <c r="D1598" s="4"/>
      <c r="E1598" s="4"/>
      <c r="H1598" s="3"/>
      <c r="I1598" s="3"/>
      <c r="M1598" s="3"/>
      <c r="AF1598" s="7"/>
    </row>
    <row r="1599" spans="4:32" ht="15" x14ac:dyDescent="0.25">
      <c r="D1599" s="3"/>
      <c r="E1599" s="3"/>
      <c r="H1599" s="3"/>
      <c r="I1599" s="3"/>
      <c r="M1599" s="4"/>
      <c r="AF1599" s="7"/>
    </row>
    <row r="1600" spans="4:32" ht="15" x14ac:dyDescent="0.25">
      <c r="D1600" s="3"/>
      <c r="E1600" s="3"/>
      <c r="H1600" s="3"/>
      <c r="I1600" s="3"/>
      <c r="M1600" s="4"/>
      <c r="AF1600" s="7"/>
    </row>
    <row r="1601" spans="4:32" ht="15" x14ac:dyDescent="0.25">
      <c r="D1601" s="3"/>
      <c r="E1601" s="3"/>
      <c r="H1601" s="3"/>
      <c r="I1601" s="3"/>
      <c r="M1601" s="4"/>
      <c r="AF1601" s="7"/>
    </row>
    <row r="1602" spans="4:32" ht="15" x14ac:dyDescent="0.25">
      <c r="D1602" s="4"/>
      <c r="E1602" s="4"/>
      <c r="H1602" s="3"/>
      <c r="I1602" s="3"/>
      <c r="M1602" s="3"/>
      <c r="AF1602" s="7"/>
    </row>
    <row r="1603" spans="4:32" ht="15" x14ac:dyDescent="0.25">
      <c r="D1603" s="4"/>
      <c r="E1603" s="4"/>
      <c r="H1603" s="3"/>
      <c r="I1603" s="3"/>
      <c r="M1603" s="3"/>
      <c r="AF1603" s="7"/>
    </row>
    <row r="1604" spans="4:32" ht="15" x14ac:dyDescent="0.25">
      <c r="D1604" s="3"/>
      <c r="E1604" s="3"/>
      <c r="H1604" s="3"/>
      <c r="I1604" s="3"/>
      <c r="M1604" s="3"/>
      <c r="AF1604" s="7"/>
    </row>
    <row r="1605" spans="4:32" ht="15" x14ac:dyDescent="0.25">
      <c r="D1605" s="4"/>
      <c r="E1605" s="4"/>
      <c r="H1605" s="3"/>
      <c r="I1605" s="3"/>
      <c r="M1605" s="3"/>
      <c r="AF1605" s="7"/>
    </row>
    <row r="1606" spans="4:32" ht="15" x14ac:dyDescent="0.25">
      <c r="D1606" s="3"/>
      <c r="E1606" s="3"/>
      <c r="H1606" s="3"/>
      <c r="I1606" s="3"/>
      <c r="M1606" s="4"/>
      <c r="AF1606" s="7"/>
    </row>
    <row r="1607" spans="4:32" ht="15" x14ac:dyDescent="0.25">
      <c r="D1607" s="3"/>
      <c r="E1607" s="3"/>
      <c r="H1607" s="3"/>
      <c r="I1607" s="3"/>
      <c r="M1607" s="4"/>
      <c r="AF1607" s="7"/>
    </row>
    <row r="1608" spans="4:32" ht="15" x14ac:dyDescent="0.25">
      <c r="D1608" s="3"/>
      <c r="E1608" s="3"/>
      <c r="H1608" s="3"/>
      <c r="I1608" s="3"/>
      <c r="M1608" s="3"/>
      <c r="AF1608" s="7"/>
    </row>
    <row r="1609" spans="4:32" ht="15" x14ac:dyDescent="0.25">
      <c r="D1609" s="3"/>
      <c r="E1609" s="3"/>
      <c r="H1609" s="3"/>
      <c r="I1609" s="3"/>
      <c r="M1609" s="3"/>
      <c r="AF1609" s="7"/>
    </row>
    <row r="1610" spans="4:32" ht="15" x14ac:dyDescent="0.25">
      <c r="D1610" s="3"/>
      <c r="E1610" s="3"/>
      <c r="H1610" s="3"/>
      <c r="I1610" s="3"/>
      <c r="M1610" s="3"/>
      <c r="AF1610" s="7"/>
    </row>
    <row r="1611" spans="4:32" ht="15" x14ac:dyDescent="0.25">
      <c r="D1611" s="4"/>
      <c r="E1611" s="4"/>
      <c r="H1611" s="3"/>
      <c r="I1611" s="3"/>
      <c r="M1611" s="4"/>
      <c r="AF1611" s="7"/>
    </row>
    <row r="1612" spans="4:32" ht="15" x14ac:dyDescent="0.25">
      <c r="D1612" s="3"/>
      <c r="E1612" s="3"/>
      <c r="H1612" s="3"/>
      <c r="I1612" s="3"/>
      <c r="M1612" s="3"/>
      <c r="AF1612" s="7"/>
    </row>
    <row r="1613" spans="4:32" ht="15" x14ac:dyDescent="0.25">
      <c r="D1613" s="3"/>
      <c r="E1613" s="3"/>
      <c r="H1613" s="3"/>
      <c r="I1613" s="3"/>
      <c r="M1613" s="4"/>
      <c r="AF1613" s="7"/>
    </row>
    <row r="1614" spans="4:32" ht="15" x14ac:dyDescent="0.25">
      <c r="D1614" s="3"/>
      <c r="E1614" s="3"/>
      <c r="H1614" s="3"/>
      <c r="I1614" s="3"/>
      <c r="M1614" s="4"/>
      <c r="AF1614" s="7"/>
    </row>
    <row r="1615" spans="4:32" ht="15" x14ac:dyDescent="0.25">
      <c r="D1615" s="3"/>
      <c r="E1615" s="3"/>
      <c r="H1615" s="3"/>
      <c r="I1615" s="3"/>
      <c r="M1615" s="3"/>
      <c r="AF1615" s="7"/>
    </row>
    <row r="1616" spans="4:32" ht="15" x14ac:dyDescent="0.25">
      <c r="D1616" s="4"/>
      <c r="E1616" s="4"/>
      <c r="H1616" s="3"/>
      <c r="I1616" s="3"/>
      <c r="M1616" s="3"/>
      <c r="AF1616" s="7"/>
    </row>
    <row r="1617" spans="4:32" ht="15" x14ac:dyDescent="0.25">
      <c r="D1617" s="3"/>
      <c r="E1617" s="3"/>
      <c r="H1617" s="3"/>
      <c r="I1617" s="3"/>
      <c r="M1617" s="4"/>
      <c r="AF1617" s="7"/>
    </row>
    <row r="1618" spans="4:32" ht="15" x14ac:dyDescent="0.25">
      <c r="D1618" s="3"/>
      <c r="E1618" s="3"/>
      <c r="H1618" s="3"/>
      <c r="I1618" s="3"/>
      <c r="M1618" s="4"/>
      <c r="AF1618" s="7"/>
    </row>
    <row r="1619" spans="4:32" ht="15" x14ac:dyDescent="0.25">
      <c r="D1619" s="3"/>
      <c r="E1619" s="3"/>
      <c r="H1619" s="3"/>
      <c r="I1619" s="3"/>
      <c r="M1619" s="4"/>
      <c r="AF1619" s="7"/>
    </row>
    <row r="1620" spans="4:32" ht="15" x14ac:dyDescent="0.25">
      <c r="D1620" s="3"/>
      <c r="E1620" s="3"/>
      <c r="H1620" s="3"/>
      <c r="I1620" s="3"/>
      <c r="M1620" s="3"/>
      <c r="AF1620" s="7"/>
    </row>
    <row r="1621" spans="4:32" ht="15" x14ac:dyDescent="0.25">
      <c r="D1621" s="3"/>
      <c r="E1621" s="3"/>
      <c r="H1621" s="3"/>
      <c r="I1621" s="3"/>
      <c r="M1621" s="3"/>
      <c r="AF1621" s="7"/>
    </row>
    <row r="1622" spans="4:32" ht="15" x14ac:dyDescent="0.25">
      <c r="D1622" s="3"/>
      <c r="E1622" s="3"/>
      <c r="H1622" s="3"/>
      <c r="I1622" s="3"/>
      <c r="M1622" s="3"/>
      <c r="AF1622" s="7"/>
    </row>
    <row r="1623" spans="4:32" ht="15" x14ac:dyDescent="0.25">
      <c r="D1623" s="3"/>
      <c r="E1623" s="3"/>
      <c r="H1623" s="3"/>
      <c r="I1623" s="3"/>
      <c r="M1623" s="3"/>
      <c r="AF1623" s="7"/>
    </row>
    <row r="1624" spans="4:32" ht="15" x14ac:dyDescent="0.25">
      <c r="D1624" s="3"/>
      <c r="E1624" s="3"/>
      <c r="H1624" s="3"/>
      <c r="I1624" s="3"/>
      <c r="M1624" s="4"/>
      <c r="AF1624" s="7"/>
    </row>
    <row r="1625" spans="4:32" ht="15" x14ac:dyDescent="0.25">
      <c r="D1625" s="3"/>
      <c r="E1625" s="3"/>
      <c r="H1625" s="3"/>
      <c r="I1625" s="3"/>
      <c r="M1625" s="4"/>
      <c r="AF1625" s="7"/>
    </row>
    <row r="1626" spans="4:32" ht="15" x14ac:dyDescent="0.25">
      <c r="D1626" s="3"/>
      <c r="E1626" s="3"/>
      <c r="H1626" s="3"/>
      <c r="I1626" s="3"/>
      <c r="M1626" s="4"/>
      <c r="AF1626" s="7"/>
    </row>
    <row r="1627" spans="4:32" ht="15" x14ac:dyDescent="0.25">
      <c r="D1627" s="3"/>
      <c r="E1627" s="3"/>
      <c r="H1627" s="3"/>
      <c r="I1627" s="3"/>
      <c r="M1627" s="3"/>
      <c r="AF1627" s="7"/>
    </row>
    <row r="1628" spans="4:32" ht="15" x14ac:dyDescent="0.25">
      <c r="D1628" s="3"/>
      <c r="E1628" s="3"/>
      <c r="H1628" s="3"/>
      <c r="I1628" s="3"/>
      <c r="M1628" s="3"/>
      <c r="AF1628" s="7"/>
    </row>
    <row r="1629" spans="4:32" ht="15" x14ac:dyDescent="0.25">
      <c r="D1629" s="3"/>
      <c r="E1629" s="3"/>
      <c r="H1629" s="3"/>
      <c r="I1629" s="3"/>
      <c r="M1629" s="4"/>
      <c r="AF1629" s="7"/>
    </row>
    <row r="1630" spans="4:32" ht="15" x14ac:dyDescent="0.25">
      <c r="D1630" s="3"/>
      <c r="E1630" s="3"/>
      <c r="H1630" s="3"/>
      <c r="I1630" s="3"/>
      <c r="M1630" s="3"/>
      <c r="AF1630" s="7"/>
    </row>
    <row r="1631" spans="4:32" ht="15" x14ac:dyDescent="0.25">
      <c r="D1631" s="3"/>
      <c r="E1631" s="3"/>
      <c r="H1631" s="3"/>
      <c r="I1631" s="3"/>
      <c r="M1631" s="4"/>
      <c r="AF1631" s="7"/>
    </row>
    <row r="1632" spans="4:32" ht="15" x14ac:dyDescent="0.25">
      <c r="D1632" s="4"/>
      <c r="E1632" s="4"/>
      <c r="H1632" s="3"/>
      <c r="I1632" s="3"/>
      <c r="M1632" s="3"/>
      <c r="AF1632" s="7"/>
    </row>
    <row r="1633" spans="4:32" ht="15" x14ac:dyDescent="0.25">
      <c r="D1633" s="4"/>
      <c r="E1633" s="4"/>
      <c r="H1633" s="3"/>
      <c r="I1633" s="3"/>
      <c r="M1633" s="3"/>
      <c r="AF1633" s="7"/>
    </row>
    <row r="1634" spans="4:32" ht="15" x14ac:dyDescent="0.25">
      <c r="D1634" s="3"/>
      <c r="E1634" s="3"/>
      <c r="H1634" s="3"/>
      <c r="I1634" s="3"/>
      <c r="M1634" s="3"/>
      <c r="AF1634" s="7"/>
    </row>
    <row r="1635" spans="4:32" ht="15" x14ac:dyDescent="0.25">
      <c r="D1635" s="4"/>
      <c r="E1635" s="4"/>
      <c r="H1635" s="3"/>
      <c r="I1635" s="3"/>
      <c r="M1635" s="3"/>
      <c r="AF1635" s="7"/>
    </row>
    <row r="1636" spans="4:32" ht="15" x14ac:dyDescent="0.25">
      <c r="D1636" s="3"/>
      <c r="E1636" s="3"/>
      <c r="H1636" s="3"/>
      <c r="I1636" s="3"/>
      <c r="M1636" s="3"/>
      <c r="AF1636" s="7"/>
    </row>
    <row r="1637" spans="4:32" ht="15" x14ac:dyDescent="0.25">
      <c r="D1637" s="3"/>
      <c r="E1637" s="3"/>
      <c r="H1637" s="3"/>
      <c r="I1637" s="3"/>
      <c r="M1637" s="4"/>
      <c r="AF1637" s="7"/>
    </row>
    <row r="1638" spans="4:32" ht="15" x14ac:dyDescent="0.25">
      <c r="D1638" s="4"/>
      <c r="E1638" s="4"/>
      <c r="H1638" s="3"/>
      <c r="I1638" s="3"/>
      <c r="M1638" s="3"/>
      <c r="AF1638" s="7"/>
    </row>
    <row r="1639" spans="4:32" ht="15" x14ac:dyDescent="0.25">
      <c r="D1639" s="3"/>
      <c r="E1639" s="3"/>
      <c r="H1639" s="3"/>
      <c r="I1639" s="3"/>
      <c r="M1639" s="4"/>
      <c r="AF1639" s="7"/>
    </row>
    <row r="1640" spans="4:32" ht="15" x14ac:dyDescent="0.25">
      <c r="D1640" s="3"/>
      <c r="E1640" s="3"/>
      <c r="H1640" s="3"/>
      <c r="I1640" s="3"/>
      <c r="M1640" s="3"/>
      <c r="AF1640" s="7"/>
    </row>
    <row r="1641" spans="4:32" ht="15" x14ac:dyDescent="0.25">
      <c r="D1641" s="3"/>
      <c r="E1641" s="3"/>
      <c r="H1641" s="3"/>
      <c r="I1641" s="3"/>
      <c r="M1641" s="3"/>
      <c r="AF1641" s="7"/>
    </row>
    <row r="1642" spans="4:32" ht="15" x14ac:dyDescent="0.25">
      <c r="D1642" s="3"/>
      <c r="E1642" s="3"/>
      <c r="H1642" s="3"/>
      <c r="I1642" s="3"/>
      <c r="M1642" s="3"/>
      <c r="AF1642" s="7"/>
    </row>
    <row r="1643" spans="4:32" ht="15" x14ac:dyDescent="0.25">
      <c r="D1643" s="3"/>
      <c r="E1643" s="3"/>
      <c r="H1643" s="3"/>
      <c r="I1643" s="3"/>
      <c r="M1643" s="3"/>
      <c r="AF1643" s="7"/>
    </row>
    <row r="1644" spans="4:32" ht="15" x14ac:dyDescent="0.25">
      <c r="D1644" s="4"/>
      <c r="E1644" s="4"/>
      <c r="H1644" s="3"/>
      <c r="I1644" s="3"/>
      <c r="M1644" s="3"/>
      <c r="AF1644" s="7"/>
    </row>
    <row r="1645" spans="4:32" ht="15" x14ac:dyDescent="0.25">
      <c r="D1645" s="3"/>
      <c r="E1645" s="3"/>
      <c r="H1645" s="3"/>
      <c r="I1645" s="3"/>
      <c r="M1645" s="4"/>
      <c r="AF1645" s="7"/>
    </row>
    <row r="1646" spans="4:32" ht="15" x14ac:dyDescent="0.25">
      <c r="D1646" s="3"/>
      <c r="E1646" s="3"/>
      <c r="H1646" s="3"/>
      <c r="I1646" s="3"/>
      <c r="M1646" s="3"/>
      <c r="AF1646" s="7"/>
    </row>
    <row r="1647" spans="4:32" ht="15" x14ac:dyDescent="0.25">
      <c r="D1647" s="3"/>
      <c r="E1647" s="3"/>
      <c r="H1647" s="3"/>
      <c r="I1647" s="3"/>
      <c r="M1647" s="3"/>
      <c r="AF1647" s="7"/>
    </row>
    <row r="1648" spans="4:32" ht="15" x14ac:dyDescent="0.25">
      <c r="D1648" s="3"/>
      <c r="E1648" s="3"/>
      <c r="H1648" s="3"/>
      <c r="I1648" s="3"/>
      <c r="M1648" s="4"/>
      <c r="AF1648" s="7"/>
    </row>
    <row r="1649" spans="4:32" ht="15" x14ac:dyDescent="0.25">
      <c r="D1649" s="3"/>
      <c r="E1649" s="3"/>
      <c r="H1649" s="3"/>
      <c r="I1649" s="3"/>
      <c r="M1649" s="4"/>
      <c r="AF1649" s="7"/>
    </row>
    <row r="1650" spans="4:32" ht="15" x14ac:dyDescent="0.25">
      <c r="D1650" s="4"/>
      <c r="E1650" s="4"/>
      <c r="H1650" s="3"/>
      <c r="I1650" s="3"/>
      <c r="M1650" s="3"/>
      <c r="AF1650" s="7"/>
    </row>
    <row r="1651" spans="4:32" ht="15" x14ac:dyDescent="0.25">
      <c r="D1651" s="3"/>
      <c r="E1651" s="3"/>
      <c r="H1651" s="3"/>
      <c r="I1651" s="3"/>
      <c r="M1651" s="3"/>
      <c r="AF1651" s="7"/>
    </row>
    <row r="1652" spans="4:32" ht="15" x14ac:dyDescent="0.25">
      <c r="D1652" s="3"/>
      <c r="E1652" s="3"/>
      <c r="H1652" s="3"/>
      <c r="I1652" s="3"/>
      <c r="M1652" s="4"/>
      <c r="AF1652" s="7"/>
    </row>
    <row r="1653" spans="4:32" ht="15" x14ac:dyDescent="0.25">
      <c r="D1653" s="3"/>
      <c r="E1653" s="3"/>
      <c r="H1653" s="3"/>
      <c r="I1653" s="3"/>
      <c r="M1653" s="4"/>
      <c r="AF1653" s="7"/>
    </row>
    <row r="1654" spans="4:32" ht="15" x14ac:dyDescent="0.25">
      <c r="D1654" s="3"/>
      <c r="E1654" s="3"/>
      <c r="H1654" s="3"/>
      <c r="I1654" s="3"/>
      <c r="M1654" s="4"/>
      <c r="AF1654" s="7"/>
    </row>
    <row r="1655" spans="4:32" ht="15" x14ac:dyDescent="0.25">
      <c r="D1655" s="3"/>
      <c r="E1655" s="3"/>
      <c r="H1655" s="4"/>
      <c r="I1655" s="4"/>
      <c r="M1655" s="3"/>
      <c r="AF1655" s="7"/>
    </row>
    <row r="1656" spans="4:32" ht="15" x14ac:dyDescent="0.25">
      <c r="D1656" s="3"/>
      <c r="E1656" s="3"/>
      <c r="H1656" s="3"/>
      <c r="I1656" s="3"/>
      <c r="M1656" s="4"/>
      <c r="AF1656" s="7"/>
    </row>
    <row r="1657" spans="4:32" ht="15" x14ac:dyDescent="0.25">
      <c r="D1657" s="3"/>
      <c r="E1657" s="3"/>
      <c r="H1657" s="3"/>
      <c r="I1657" s="3"/>
      <c r="M1657" s="4"/>
      <c r="AF1657" s="7"/>
    </row>
    <row r="1658" spans="4:32" ht="15" x14ac:dyDescent="0.25">
      <c r="D1658" s="4"/>
      <c r="E1658" s="4"/>
      <c r="H1658" s="3"/>
      <c r="I1658" s="3"/>
      <c r="M1658" s="3"/>
      <c r="AF1658" s="7"/>
    </row>
    <row r="1659" spans="4:32" ht="15" x14ac:dyDescent="0.25">
      <c r="D1659" s="4"/>
      <c r="E1659" s="4"/>
      <c r="H1659" s="3"/>
      <c r="I1659" s="3"/>
      <c r="M1659" s="3"/>
      <c r="AF1659" s="7"/>
    </row>
    <row r="1660" spans="4:32" ht="15" x14ac:dyDescent="0.25">
      <c r="D1660" s="3"/>
      <c r="E1660" s="3"/>
      <c r="H1660" s="3"/>
      <c r="I1660" s="3"/>
      <c r="M1660" s="4"/>
      <c r="AF1660" s="7"/>
    </row>
    <row r="1661" spans="4:32" ht="15" x14ac:dyDescent="0.25">
      <c r="D1661" s="3"/>
      <c r="E1661" s="3"/>
      <c r="H1661" s="3"/>
      <c r="I1661" s="3"/>
      <c r="M1661" s="3"/>
      <c r="AF1661" s="7"/>
    </row>
    <row r="1662" spans="4:32" ht="15" x14ac:dyDescent="0.25">
      <c r="D1662" s="3"/>
      <c r="E1662" s="3"/>
      <c r="H1662" s="3"/>
      <c r="I1662" s="3"/>
      <c r="M1662" s="3"/>
      <c r="AF1662" s="7"/>
    </row>
    <row r="1663" spans="4:32" ht="15" x14ac:dyDescent="0.25">
      <c r="D1663" s="3"/>
      <c r="E1663" s="3"/>
      <c r="H1663" s="3"/>
      <c r="I1663" s="3"/>
      <c r="M1663" s="3"/>
      <c r="AF1663" s="7"/>
    </row>
    <row r="1664" spans="4:32" ht="15" x14ac:dyDescent="0.25">
      <c r="D1664" s="3"/>
      <c r="E1664" s="3"/>
      <c r="H1664" s="3"/>
      <c r="I1664" s="3"/>
      <c r="M1664" s="4"/>
      <c r="AF1664" s="7"/>
    </row>
    <row r="1665" spans="4:32" ht="15" x14ac:dyDescent="0.25">
      <c r="D1665" s="3"/>
      <c r="E1665" s="3"/>
      <c r="H1665" s="3"/>
      <c r="I1665" s="3"/>
      <c r="M1665" s="3"/>
      <c r="AF1665" s="7"/>
    </row>
    <row r="1666" spans="4:32" ht="15" x14ac:dyDescent="0.25">
      <c r="D1666" s="3"/>
      <c r="E1666" s="3"/>
      <c r="H1666" s="3"/>
      <c r="I1666" s="3"/>
      <c r="M1666" s="4"/>
      <c r="AF1666" s="7"/>
    </row>
    <row r="1667" spans="4:32" ht="15" x14ac:dyDescent="0.25">
      <c r="D1667" s="3"/>
      <c r="E1667" s="3"/>
      <c r="H1667" s="3"/>
      <c r="I1667" s="3"/>
      <c r="M1667" s="4"/>
      <c r="AF1667" s="7"/>
    </row>
    <row r="1668" spans="4:32" ht="15" x14ac:dyDescent="0.25">
      <c r="D1668" s="3"/>
      <c r="E1668" s="3"/>
      <c r="H1668" s="3"/>
      <c r="I1668" s="3"/>
      <c r="M1668" s="4"/>
      <c r="AF1668" s="7"/>
    </row>
    <row r="1669" spans="4:32" ht="15" x14ac:dyDescent="0.25">
      <c r="D1669" s="3"/>
      <c r="E1669" s="3"/>
      <c r="H1669" s="3"/>
      <c r="I1669" s="3"/>
      <c r="M1669" s="3"/>
      <c r="AF1669" s="7"/>
    </row>
    <row r="1670" spans="4:32" ht="15" x14ac:dyDescent="0.25">
      <c r="D1670" s="3"/>
      <c r="E1670" s="3"/>
      <c r="H1670" s="3"/>
      <c r="I1670" s="3"/>
      <c r="M1670" s="3"/>
      <c r="AF1670" s="7"/>
    </row>
    <row r="1671" spans="4:32" ht="15" x14ac:dyDescent="0.25">
      <c r="D1671" s="3"/>
      <c r="E1671" s="3"/>
      <c r="H1671" s="3"/>
      <c r="I1671" s="3"/>
      <c r="M1671" s="3"/>
      <c r="AF1671" s="7"/>
    </row>
    <row r="1672" spans="4:32" ht="15" x14ac:dyDescent="0.25">
      <c r="D1672" s="3"/>
      <c r="E1672" s="3"/>
      <c r="H1672" s="3"/>
      <c r="I1672" s="3"/>
      <c r="M1672" s="3"/>
      <c r="AF1672" s="7"/>
    </row>
    <row r="1673" spans="4:32" ht="15" x14ac:dyDescent="0.25">
      <c r="D1673" s="3"/>
      <c r="E1673" s="3"/>
      <c r="H1673" s="3"/>
      <c r="I1673" s="3"/>
      <c r="M1673" s="3"/>
      <c r="AF1673" s="7"/>
    </row>
    <row r="1674" spans="4:32" ht="15" x14ac:dyDescent="0.25">
      <c r="D1674" s="3"/>
      <c r="E1674" s="3"/>
      <c r="H1674" s="3"/>
      <c r="I1674" s="3"/>
      <c r="M1674" s="4"/>
      <c r="AF1674" s="7"/>
    </row>
    <row r="1675" spans="4:32" ht="15" x14ac:dyDescent="0.25">
      <c r="D1675" s="3"/>
      <c r="E1675" s="3"/>
      <c r="H1675" s="3"/>
      <c r="I1675" s="3"/>
      <c r="M1675" s="3"/>
      <c r="AF1675" s="7"/>
    </row>
    <row r="1676" spans="4:32" ht="15" x14ac:dyDescent="0.25">
      <c r="D1676" s="3"/>
      <c r="E1676" s="3"/>
      <c r="H1676" s="3"/>
      <c r="I1676" s="3"/>
      <c r="M1676" s="3"/>
      <c r="AF1676" s="7"/>
    </row>
    <row r="1677" spans="4:32" ht="15" x14ac:dyDescent="0.25">
      <c r="D1677" s="3"/>
      <c r="E1677" s="3"/>
      <c r="H1677" s="3"/>
      <c r="I1677" s="3"/>
      <c r="M1677" s="3"/>
      <c r="AF1677" s="7"/>
    </row>
    <row r="1678" spans="4:32" ht="15" x14ac:dyDescent="0.25">
      <c r="D1678" s="3"/>
      <c r="E1678" s="3"/>
      <c r="H1678" s="3"/>
      <c r="I1678" s="3"/>
      <c r="M1678" s="4"/>
      <c r="AF1678" s="7"/>
    </row>
    <row r="1679" spans="4:32" ht="15" x14ac:dyDescent="0.25">
      <c r="D1679" s="3"/>
      <c r="E1679" s="3"/>
      <c r="H1679" s="3"/>
      <c r="I1679" s="3"/>
      <c r="M1679" s="3"/>
      <c r="AF1679" s="7"/>
    </row>
    <row r="1680" spans="4:32" ht="15" x14ac:dyDescent="0.25">
      <c r="D1680" s="3"/>
      <c r="E1680" s="3"/>
      <c r="H1680" s="3"/>
      <c r="I1680" s="3"/>
      <c r="M1680" s="4"/>
      <c r="AF1680" s="7"/>
    </row>
    <row r="1681" spans="4:32" ht="15" x14ac:dyDescent="0.25">
      <c r="D1681" s="3"/>
      <c r="E1681" s="3"/>
      <c r="H1681" s="3"/>
      <c r="I1681" s="3"/>
      <c r="M1681" s="4"/>
      <c r="AF1681" s="7"/>
    </row>
    <row r="1682" spans="4:32" ht="15" x14ac:dyDescent="0.25">
      <c r="D1682" s="4"/>
      <c r="E1682" s="4"/>
      <c r="H1682" s="3"/>
      <c r="I1682" s="3"/>
      <c r="M1682" s="3"/>
      <c r="AF1682" s="7"/>
    </row>
    <row r="1683" spans="4:32" ht="15" x14ac:dyDescent="0.25">
      <c r="D1683" s="4"/>
      <c r="E1683" s="4"/>
      <c r="H1683" s="3"/>
      <c r="I1683" s="3"/>
      <c r="M1683" s="3"/>
      <c r="AF1683" s="7"/>
    </row>
    <row r="1684" spans="4:32" ht="15" x14ac:dyDescent="0.25">
      <c r="D1684" s="3"/>
      <c r="E1684" s="3"/>
      <c r="H1684" s="3"/>
      <c r="I1684" s="3"/>
      <c r="M1684" s="3"/>
      <c r="AF1684" s="7"/>
    </row>
    <row r="1685" spans="4:32" ht="15" x14ac:dyDescent="0.25">
      <c r="D1685" s="4"/>
      <c r="E1685" s="4"/>
      <c r="H1685" s="3"/>
      <c r="I1685" s="3"/>
      <c r="M1685" s="3"/>
      <c r="AF1685" s="7"/>
    </row>
    <row r="1686" spans="4:32" ht="15" x14ac:dyDescent="0.25">
      <c r="D1686" s="3"/>
      <c r="E1686" s="3"/>
      <c r="H1686" s="3"/>
      <c r="I1686" s="3"/>
      <c r="M1686" s="3"/>
      <c r="AF1686" s="7"/>
    </row>
    <row r="1687" spans="4:32" ht="15" x14ac:dyDescent="0.25">
      <c r="D1687" s="3"/>
      <c r="E1687" s="3"/>
      <c r="H1687" s="3"/>
      <c r="I1687" s="3"/>
      <c r="M1687" s="3"/>
      <c r="AF1687" s="7"/>
    </row>
    <row r="1688" spans="4:32" ht="15" x14ac:dyDescent="0.25">
      <c r="D1688" s="3"/>
      <c r="E1688" s="3"/>
      <c r="H1688" s="3"/>
      <c r="I1688" s="3"/>
      <c r="M1688" s="4"/>
      <c r="AF1688" s="7"/>
    </row>
    <row r="1689" spans="4:32" ht="15" x14ac:dyDescent="0.25">
      <c r="D1689" s="4"/>
      <c r="E1689" s="4"/>
      <c r="H1689" s="3"/>
      <c r="I1689" s="3"/>
      <c r="M1689" s="3"/>
      <c r="AF1689" s="7"/>
    </row>
    <row r="1690" spans="4:32" ht="15" x14ac:dyDescent="0.25">
      <c r="D1690" s="3"/>
      <c r="E1690" s="3"/>
      <c r="H1690" s="3"/>
      <c r="I1690" s="3"/>
      <c r="M1690" s="3"/>
      <c r="AF1690" s="7"/>
    </row>
    <row r="1691" spans="4:32" ht="15" x14ac:dyDescent="0.25">
      <c r="D1691" s="3"/>
      <c r="E1691" s="3"/>
      <c r="H1691" s="3"/>
      <c r="I1691" s="3"/>
      <c r="M1691" s="4"/>
      <c r="AF1691" s="7"/>
    </row>
    <row r="1692" spans="4:32" ht="15" x14ac:dyDescent="0.25">
      <c r="D1692" s="4"/>
      <c r="E1692" s="4"/>
      <c r="H1692" s="3"/>
      <c r="I1692" s="3"/>
      <c r="M1692" s="3"/>
      <c r="AF1692" s="7"/>
    </row>
    <row r="1693" spans="4:32" ht="15" x14ac:dyDescent="0.25">
      <c r="D1693" s="3"/>
      <c r="E1693" s="3"/>
      <c r="H1693" s="3"/>
      <c r="I1693" s="3"/>
      <c r="M1693" s="4"/>
      <c r="AF1693" s="7"/>
    </row>
    <row r="1694" spans="4:32" ht="15" x14ac:dyDescent="0.25">
      <c r="D1694" s="3"/>
      <c r="E1694" s="3"/>
      <c r="H1694" s="3"/>
      <c r="I1694" s="3"/>
      <c r="M1694" s="3"/>
      <c r="AF1694" s="7"/>
    </row>
    <row r="1695" spans="4:32" ht="15" x14ac:dyDescent="0.25">
      <c r="D1695" s="3"/>
      <c r="E1695" s="3"/>
      <c r="H1695" s="3"/>
      <c r="I1695" s="3"/>
      <c r="M1695" s="3"/>
      <c r="AF1695" s="7"/>
    </row>
    <row r="1696" spans="4:32" ht="15" x14ac:dyDescent="0.25">
      <c r="D1696" s="3"/>
      <c r="E1696" s="3"/>
      <c r="H1696" s="3"/>
      <c r="I1696" s="3"/>
      <c r="M1696" s="4"/>
      <c r="AF1696" s="7"/>
    </row>
    <row r="1697" spans="4:32" ht="15" x14ac:dyDescent="0.25">
      <c r="D1697" s="3"/>
      <c r="E1697" s="3"/>
      <c r="H1697" s="3"/>
      <c r="I1697" s="3"/>
      <c r="M1697" s="3"/>
      <c r="AF1697" s="7"/>
    </row>
    <row r="1698" spans="4:32" ht="15" x14ac:dyDescent="0.25">
      <c r="D1698" s="3"/>
      <c r="E1698" s="3"/>
      <c r="H1698" s="3"/>
      <c r="I1698" s="3"/>
      <c r="M1698" s="3"/>
      <c r="AF1698" s="7"/>
    </row>
    <row r="1699" spans="4:32" ht="15" x14ac:dyDescent="0.25">
      <c r="D1699" s="3"/>
      <c r="E1699" s="3"/>
      <c r="H1699" s="3"/>
      <c r="I1699" s="3"/>
      <c r="M1699" s="3"/>
      <c r="AF1699" s="7"/>
    </row>
    <row r="1700" spans="4:32" ht="15" x14ac:dyDescent="0.25">
      <c r="D1700" s="3"/>
      <c r="E1700" s="3"/>
      <c r="H1700" s="3"/>
      <c r="I1700" s="3"/>
      <c r="M1700" s="3"/>
      <c r="AF1700" s="7"/>
    </row>
    <row r="1701" spans="4:32" ht="15" x14ac:dyDescent="0.25">
      <c r="D1701" s="3"/>
      <c r="E1701" s="3"/>
      <c r="H1701" s="3"/>
      <c r="I1701" s="3"/>
      <c r="M1701" s="4"/>
      <c r="AF1701" s="7"/>
    </row>
    <row r="1702" spans="4:32" ht="15" x14ac:dyDescent="0.25">
      <c r="D1702" s="3"/>
      <c r="E1702" s="3"/>
      <c r="H1702" s="3"/>
      <c r="I1702" s="3"/>
      <c r="M1702" s="3"/>
      <c r="AF1702" s="7"/>
    </row>
    <row r="1703" spans="4:32" ht="15" x14ac:dyDescent="0.25">
      <c r="D1703" s="3"/>
      <c r="E1703" s="3"/>
      <c r="H1703" s="3"/>
      <c r="I1703" s="3"/>
      <c r="M1703" s="4"/>
      <c r="AF1703" s="7"/>
    </row>
    <row r="1704" spans="4:32" ht="15" x14ac:dyDescent="0.25">
      <c r="D1704" s="3"/>
      <c r="E1704" s="3"/>
      <c r="H1704" s="3"/>
      <c r="I1704" s="3"/>
      <c r="M1704" s="3"/>
      <c r="AF1704" s="7"/>
    </row>
    <row r="1705" spans="4:32" ht="15" x14ac:dyDescent="0.25">
      <c r="D1705" s="3"/>
      <c r="E1705" s="3"/>
      <c r="H1705" s="3"/>
      <c r="I1705" s="3"/>
      <c r="M1705" s="4"/>
      <c r="AF1705" s="7"/>
    </row>
    <row r="1706" spans="4:32" ht="15" x14ac:dyDescent="0.25">
      <c r="D1706" s="3"/>
      <c r="E1706" s="3"/>
      <c r="H1706" s="3"/>
      <c r="I1706" s="3"/>
      <c r="M1706" s="4"/>
      <c r="AF1706" s="7"/>
    </row>
    <row r="1707" spans="4:32" ht="15" x14ac:dyDescent="0.25">
      <c r="D1707" s="4"/>
      <c r="E1707" s="4"/>
      <c r="H1707" s="3"/>
      <c r="I1707" s="3"/>
      <c r="M1707" s="3"/>
      <c r="AF1707" s="7"/>
    </row>
    <row r="1708" spans="4:32" ht="15" x14ac:dyDescent="0.25">
      <c r="D1708" s="4"/>
      <c r="E1708" s="4"/>
      <c r="H1708" s="3"/>
      <c r="I1708" s="3"/>
      <c r="M1708" s="3"/>
      <c r="AF1708" s="7"/>
    </row>
    <row r="1709" spans="4:32" ht="15" x14ac:dyDescent="0.25">
      <c r="D1709" s="3"/>
      <c r="E1709" s="3"/>
      <c r="H1709" s="3"/>
      <c r="I1709" s="3"/>
      <c r="M1709" s="3"/>
      <c r="AF1709" s="7"/>
    </row>
    <row r="1710" spans="4:32" ht="15" x14ac:dyDescent="0.25">
      <c r="D1710" s="4"/>
      <c r="E1710" s="4"/>
      <c r="H1710" s="4"/>
      <c r="I1710" s="4"/>
      <c r="M1710" s="4"/>
      <c r="AF1710" s="7"/>
    </row>
    <row r="1711" spans="4:32" ht="15" x14ac:dyDescent="0.25">
      <c r="D1711" s="3"/>
      <c r="E1711" s="3"/>
      <c r="H1711" s="3"/>
      <c r="I1711" s="3"/>
      <c r="M1711" s="4"/>
      <c r="AF1711" s="7"/>
    </row>
    <row r="1712" spans="4:32" ht="15" x14ac:dyDescent="0.25">
      <c r="D1712" s="3"/>
      <c r="E1712" s="3"/>
      <c r="H1712" s="3"/>
      <c r="I1712" s="3"/>
      <c r="M1712" s="4"/>
      <c r="AF1712" s="7"/>
    </row>
    <row r="1713" spans="4:32" ht="15" x14ac:dyDescent="0.25">
      <c r="D1713" s="3"/>
      <c r="E1713" s="3"/>
      <c r="H1713" s="3"/>
      <c r="I1713" s="3"/>
      <c r="M1713" s="4"/>
      <c r="AF1713" s="7"/>
    </row>
    <row r="1714" spans="4:32" ht="15" x14ac:dyDescent="0.25">
      <c r="D1714" s="3"/>
      <c r="E1714" s="3"/>
      <c r="H1714" s="3"/>
      <c r="I1714" s="3"/>
      <c r="M1714" s="3"/>
      <c r="AF1714" s="7"/>
    </row>
    <row r="1715" spans="4:32" ht="15" x14ac:dyDescent="0.25">
      <c r="D1715" s="4"/>
      <c r="E1715" s="4"/>
      <c r="H1715" s="3"/>
      <c r="I1715" s="3"/>
      <c r="M1715" s="3"/>
      <c r="AF1715" s="7"/>
    </row>
    <row r="1716" spans="4:32" ht="15" x14ac:dyDescent="0.25">
      <c r="D1716" s="3"/>
      <c r="E1716" s="3"/>
      <c r="H1716" s="3"/>
      <c r="I1716" s="3"/>
      <c r="M1716" s="4"/>
      <c r="AF1716" s="7"/>
    </row>
    <row r="1717" spans="4:32" ht="15" x14ac:dyDescent="0.25">
      <c r="D1717" s="3"/>
      <c r="E1717" s="3"/>
      <c r="H1717" s="3"/>
      <c r="I1717" s="3"/>
      <c r="M1717" s="4"/>
      <c r="AF1717" s="7"/>
    </row>
    <row r="1718" spans="4:32" ht="15" x14ac:dyDescent="0.25">
      <c r="D1718" s="3"/>
      <c r="E1718" s="3"/>
      <c r="H1718" s="3"/>
      <c r="I1718" s="3"/>
      <c r="M1718" s="4"/>
      <c r="AF1718" s="7"/>
    </row>
    <row r="1719" spans="4:32" ht="15" x14ac:dyDescent="0.25">
      <c r="D1719" s="3"/>
      <c r="E1719" s="3"/>
      <c r="H1719" s="4"/>
      <c r="I1719" s="4"/>
      <c r="M1719" s="3"/>
      <c r="AF1719" s="7"/>
    </row>
    <row r="1720" spans="4:32" ht="15" x14ac:dyDescent="0.25">
      <c r="D1720" s="3"/>
      <c r="E1720" s="3"/>
      <c r="H1720" s="3"/>
      <c r="I1720" s="3"/>
      <c r="M1720" s="3"/>
      <c r="AF1720" s="7"/>
    </row>
    <row r="1721" spans="4:32" ht="15" x14ac:dyDescent="0.25">
      <c r="D1721" s="3"/>
      <c r="E1721" s="3"/>
      <c r="H1721" s="3"/>
      <c r="I1721" s="3"/>
      <c r="M1721" s="3"/>
      <c r="AF1721" s="7"/>
    </row>
    <row r="1722" spans="4:32" ht="15" x14ac:dyDescent="0.25">
      <c r="D1722" s="3"/>
      <c r="E1722" s="3"/>
      <c r="H1722" s="3"/>
      <c r="I1722" s="3"/>
      <c r="M1722" s="4"/>
      <c r="AF1722" s="7"/>
    </row>
    <row r="1723" spans="4:32" ht="15" x14ac:dyDescent="0.25">
      <c r="D1723" s="4"/>
      <c r="E1723" s="4"/>
      <c r="H1723" s="3"/>
      <c r="I1723" s="3"/>
      <c r="M1723" s="3"/>
      <c r="AF1723" s="7"/>
    </row>
    <row r="1724" spans="4:32" ht="15" x14ac:dyDescent="0.25">
      <c r="D1724" s="3"/>
      <c r="E1724" s="3"/>
      <c r="H1724" s="3"/>
      <c r="I1724" s="3"/>
      <c r="M1724" s="4"/>
      <c r="AF1724" s="7"/>
    </row>
    <row r="1725" spans="4:32" ht="15" x14ac:dyDescent="0.25">
      <c r="D1725" s="3"/>
      <c r="E1725" s="3"/>
      <c r="H1725" s="4"/>
      <c r="I1725" s="4"/>
      <c r="M1725" s="3"/>
      <c r="AF1725" s="7"/>
    </row>
    <row r="1726" spans="4:32" ht="15" x14ac:dyDescent="0.25">
      <c r="D1726" s="3"/>
      <c r="E1726" s="3"/>
      <c r="H1726" s="3"/>
      <c r="I1726" s="3"/>
      <c r="M1726" s="3"/>
      <c r="AF1726" s="7"/>
    </row>
    <row r="1727" spans="4:32" ht="15" x14ac:dyDescent="0.25">
      <c r="D1727" s="3"/>
      <c r="E1727" s="3"/>
      <c r="H1727" s="3"/>
      <c r="I1727" s="3"/>
      <c r="M1727" s="4"/>
      <c r="AF1727" s="7"/>
    </row>
    <row r="1728" spans="4:32" ht="15" x14ac:dyDescent="0.25">
      <c r="D1728" s="3"/>
      <c r="E1728" s="3"/>
      <c r="H1728" s="3"/>
      <c r="I1728" s="3"/>
      <c r="M1728" s="4"/>
      <c r="AF1728" s="7"/>
    </row>
    <row r="1729" spans="4:32" ht="15" x14ac:dyDescent="0.25">
      <c r="D1729" s="3"/>
      <c r="E1729" s="3"/>
      <c r="H1729" s="3"/>
      <c r="I1729" s="3"/>
      <c r="M1729" s="3"/>
      <c r="AF1729" s="7"/>
    </row>
    <row r="1730" spans="4:32" ht="15" x14ac:dyDescent="0.25">
      <c r="D1730" s="4"/>
      <c r="E1730" s="4"/>
      <c r="H1730" s="3"/>
      <c r="I1730" s="3"/>
      <c r="M1730" s="3"/>
      <c r="AF1730" s="7"/>
    </row>
    <row r="1731" spans="4:32" ht="15" x14ac:dyDescent="0.25">
      <c r="D1731" s="3"/>
      <c r="E1731" s="3"/>
      <c r="H1731" s="3"/>
      <c r="I1731" s="3"/>
      <c r="M1731" s="3"/>
      <c r="AF1731" s="7"/>
    </row>
    <row r="1732" spans="4:32" ht="15" x14ac:dyDescent="0.25">
      <c r="D1732" s="3"/>
      <c r="E1732" s="3"/>
      <c r="H1732" s="3"/>
      <c r="I1732" s="3"/>
      <c r="M1732" s="4"/>
      <c r="AF1732" s="7"/>
    </row>
    <row r="1733" spans="4:32" ht="15" x14ac:dyDescent="0.25">
      <c r="D1733" s="3"/>
      <c r="E1733" s="3"/>
      <c r="H1733" s="3"/>
      <c r="I1733" s="3"/>
      <c r="M1733" s="3"/>
      <c r="AF1733" s="7"/>
    </row>
    <row r="1734" spans="4:32" ht="15" x14ac:dyDescent="0.25">
      <c r="D1734" s="3"/>
      <c r="E1734" s="3"/>
      <c r="H1734" s="4"/>
      <c r="I1734" s="4"/>
      <c r="M1734" s="3"/>
      <c r="AF1734" s="7"/>
    </row>
    <row r="1735" spans="4:32" ht="15" x14ac:dyDescent="0.25">
      <c r="D1735" s="3"/>
      <c r="E1735" s="3"/>
      <c r="H1735" s="3"/>
      <c r="I1735" s="3"/>
      <c r="M1735" s="4"/>
      <c r="AF1735" s="7"/>
    </row>
    <row r="1736" spans="4:32" ht="15" x14ac:dyDescent="0.25">
      <c r="D1736" s="3"/>
      <c r="E1736" s="3"/>
      <c r="H1736" s="3"/>
      <c r="I1736" s="3"/>
      <c r="M1736" s="4"/>
      <c r="AF1736" s="7"/>
    </row>
    <row r="1737" spans="4:32" ht="15" x14ac:dyDescent="0.25">
      <c r="D1737" s="3"/>
      <c r="E1737" s="3"/>
      <c r="H1737" s="3"/>
      <c r="I1737" s="3"/>
      <c r="M1737" s="4"/>
      <c r="AF1737" s="7"/>
    </row>
    <row r="1738" spans="4:32" ht="15" x14ac:dyDescent="0.25">
      <c r="D1738" s="3"/>
      <c r="E1738" s="3"/>
      <c r="H1738" s="3"/>
      <c r="I1738" s="3"/>
      <c r="M1738" s="4"/>
      <c r="AF1738" s="7"/>
    </row>
    <row r="1739" spans="4:32" ht="15" x14ac:dyDescent="0.25">
      <c r="D1739" s="3"/>
      <c r="E1739" s="3"/>
      <c r="H1739" s="3"/>
      <c r="I1739" s="3"/>
      <c r="M1739" s="4"/>
      <c r="AF1739" s="7"/>
    </row>
    <row r="1740" spans="4:32" ht="15" x14ac:dyDescent="0.25">
      <c r="D1740" s="3"/>
      <c r="E1740" s="3"/>
      <c r="H1740" s="3"/>
      <c r="I1740" s="3"/>
      <c r="M1740" s="3"/>
      <c r="AF1740" s="7"/>
    </row>
    <row r="1741" spans="4:32" ht="15" x14ac:dyDescent="0.25">
      <c r="D1741" s="3"/>
      <c r="E1741" s="3"/>
      <c r="H1741" s="3"/>
      <c r="I1741" s="3"/>
      <c r="M1741" s="3"/>
      <c r="AF1741" s="7"/>
    </row>
    <row r="1742" spans="4:32" ht="15" x14ac:dyDescent="0.25">
      <c r="D1742" s="3"/>
      <c r="E1742" s="3"/>
      <c r="H1742" s="3"/>
      <c r="I1742" s="3"/>
      <c r="M1742" s="4"/>
      <c r="AF1742" s="7"/>
    </row>
    <row r="1743" spans="4:32" ht="15" x14ac:dyDescent="0.25">
      <c r="D1743" s="4"/>
      <c r="E1743" s="4"/>
      <c r="H1743" s="3"/>
      <c r="I1743" s="3"/>
      <c r="M1743" s="3"/>
      <c r="AF1743" s="7"/>
    </row>
    <row r="1744" spans="4:32" ht="15" x14ac:dyDescent="0.25">
      <c r="D1744" s="3"/>
      <c r="E1744" s="3"/>
      <c r="H1744" s="3"/>
      <c r="I1744" s="3"/>
      <c r="M1744" s="4"/>
      <c r="AF1744" s="7"/>
    </row>
    <row r="1745" spans="4:32" ht="15" x14ac:dyDescent="0.25">
      <c r="D1745" s="4"/>
      <c r="E1745" s="4"/>
      <c r="H1745" s="3"/>
      <c r="I1745" s="3"/>
      <c r="M1745" s="4"/>
      <c r="AF1745" s="7"/>
    </row>
    <row r="1746" spans="4:32" ht="15" x14ac:dyDescent="0.25">
      <c r="D1746" s="4"/>
      <c r="E1746" s="4"/>
      <c r="H1746" s="3"/>
      <c r="I1746" s="3"/>
      <c r="M1746" s="3"/>
      <c r="AF1746" s="7"/>
    </row>
    <row r="1747" spans="4:32" ht="15" x14ac:dyDescent="0.25">
      <c r="D1747" s="3"/>
      <c r="E1747" s="3"/>
      <c r="H1747" s="3"/>
      <c r="I1747" s="3"/>
      <c r="M1747" s="3"/>
      <c r="AF1747" s="7"/>
    </row>
    <row r="1748" spans="4:32" ht="15" x14ac:dyDescent="0.25">
      <c r="D1748" s="3"/>
      <c r="E1748" s="3"/>
      <c r="H1748" s="3"/>
      <c r="I1748" s="3"/>
      <c r="M1748" s="3"/>
      <c r="AF1748" s="7"/>
    </row>
    <row r="1749" spans="4:32" ht="15" x14ac:dyDescent="0.25">
      <c r="D1749" s="3"/>
      <c r="E1749" s="3"/>
      <c r="H1749" s="3"/>
      <c r="I1749" s="3"/>
      <c r="M1749" s="4"/>
      <c r="AF1749" s="7"/>
    </row>
    <row r="1750" spans="4:32" ht="15" x14ac:dyDescent="0.25">
      <c r="D1750" s="4"/>
      <c r="E1750" s="4"/>
      <c r="H1750" s="3"/>
      <c r="I1750" s="3"/>
      <c r="M1750" s="3"/>
      <c r="AF1750" s="7"/>
    </row>
    <row r="1751" spans="4:32" ht="15" x14ac:dyDescent="0.25">
      <c r="D1751" s="4"/>
      <c r="E1751" s="4"/>
      <c r="H1751" s="3"/>
      <c r="I1751" s="3"/>
      <c r="M1751" s="3"/>
      <c r="AF1751" s="7"/>
    </row>
    <row r="1752" spans="4:32" ht="15" x14ac:dyDescent="0.25">
      <c r="D1752" s="4"/>
      <c r="E1752" s="4"/>
      <c r="H1752" s="3"/>
      <c r="I1752" s="3"/>
      <c r="M1752" s="3"/>
      <c r="AF1752" s="7"/>
    </row>
    <row r="1753" spans="4:32" ht="15" x14ac:dyDescent="0.25">
      <c r="D1753" s="3"/>
      <c r="E1753" s="3"/>
      <c r="H1753" s="3"/>
      <c r="I1753" s="3"/>
      <c r="M1753" s="4"/>
      <c r="AF1753" s="7"/>
    </row>
    <row r="1754" spans="4:32" ht="15" x14ac:dyDescent="0.25">
      <c r="D1754" s="4"/>
      <c r="E1754" s="4"/>
      <c r="H1754" s="3"/>
      <c r="I1754" s="3"/>
      <c r="M1754" s="3"/>
      <c r="AF1754" s="7"/>
    </row>
    <row r="1755" spans="4:32" ht="15" x14ac:dyDescent="0.25">
      <c r="D1755" s="3"/>
      <c r="E1755" s="3"/>
      <c r="H1755" s="3"/>
      <c r="I1755" s="3"/>
      <c r="M1755" s="3"/>
      <c r="AF1755" s="7"/>
    </row>
    <row r="1756" spans="4:32" ht="15" x14ac:dyDescent="0.25">
      <c r="D1756" s="3"/>
      <c r="E1756" s="3"/>
      <c r="H1756" s="3"/>
      <c r="I1756" s="3"/>
      <c r="M1756" s="4"/>
      <c r="AF1756" s="7"/>
    </row>
    <row r="1757" spans="4:32" ht="15" x14ac:dyDescent="0.25">
      <c r="D1757" s="3"/>
      <c r="E1757" s="3"/>
      <c r="H1757" s="3"/>
      <c r="I1757" s="3"/>
      <c r="M1757" s="3"/>
      <c r="AF1757" s="7"/>
    </row>
    <row r="1758" spans="4:32" ht="15" x14ac:dyDescent="0.25">
      <c r="D1758" s="4"/>
      <c r="E1758" s="4"/>
      <c r="H1758" s="3"/>
      <c r="I1758" s="3"/>
      <c r="M1758" s="3"/>
      <c r="AF1758" s="7"/>
    </row>
    <row r="1759" spans="4:32" ht="15" x14ac:dyDescent="0.25">
      <c r="D1759" s="4"/>
      <c r="E1759" s="4"/>
      <c r="H1759" s="3"/>
      <c r="I1759" s="3"/>
      <c r="M1759" s="3"/>
      <c r="AF1759" s="7"/>
    </row>
    <row r="1760" spans="4:32" ht="15" x14ac:dyDescent="0.25">
      <c r="D1760" s="3"/>
      <c r="E1760" s="3"/>
      <c r="H1760" s="4"/>
      <c r="I1760" s="4"/>
      <c r="M1760" s="3"/>
      <c r="AF1760" s="7"/>
    </row>
    <row r="1761" spans="4:32" ht="15" x14ac:dyDescent="0.25">
      <c r="D1761" s="3"/>
      <c r="E1761" s="3"/>
      <c r="H1761" s="3"/>
      <c r="I1761" s="3"/>
      <c r="M1761" s="3"/>
      <c r="AF1761" s="7"/>
    </row>
    <row r="1762" spans="4:32" ht="15" x14ac:dyDescent="0.25">
      <c r="D1762" s="3"/>
      <c r="E1762" s="3"/>
      <c r="H1762" s="3"/>
      <c r="I1762" s="3"/>
      <c r="M1762" s="3"/>
      <c r="AF1762" s="7"/>
    </row>
    <row r="1763" spans="4:32" ht="15" x14ac:dyDescent="0.25">
      <c r="D1763" s="3"/>
      <c r="E1763" s="3"/>
      <c r="H1763" s="3"/>
      <c r="I1763" s="3"/>
      <c r="M1763" s="3"/>
      <c r="AF1763" s="7"/>
    </row>
    <row r="1764" spans="4:32" ht="15" x14ac:dyDescent="0.25">
      <c r="D1764" s="3"/>
      <c r="E1764" s="3"/>
      <c r="H1764" s="3"/>
      <c r="I1764" s="3"/>
      <c r="M1764" s="3"/>
      <c r="AF1764" s="7"/>
    </row>
    <row r="1765" spans="4:32" ht="15" x14ac:dyDescent="0.25">
      <c r="D1765" s="4"/>
      <c r="E1765" s="4"/>
      <c r="H1765" s="3"/>
      <c r="I1765" s="3"/>
      <c r="M1765" s="3"/>
      <c r="AF1765" s="7"/>
    </row>
    <row r="1766" spans="4:32" ht="15" x14ac:dyDescent="0.25">
      <c r="D1766" s="4"/>
      <c r="E1766" s="4"/>
      <c r="H1766" s="3"/>
      <c r="I1766" s="3"/>
      <c r="M1766" s="3"/>
      <c r="AF1766" s="7"/>
    </row>
    <row r="1767" spans="4:32" ht="15" x14ac:dyDescent="0.25">
      <c r="D1767" s="3"/>
      <c r="E1767" s="3"/>
      <c r="H1767" s="3"/>
      <c r="I1767" s="3"/>
      <c r="M1767" s="3"/>
      <c r="AF1767" s="7"/>
    </row>
    <row r="1768" spans="4:32" ht="15" x14ac:dyDescent="0.25">
      <c r="D1768" s="3"/>
      <c r="E1768" s="3"/>
      <c r="H1768" s="3"/>
      <c r="I1768" s="3"/>
      <c r="M1768" s="4"/>
      <c r="AF1768" s="7"/>
    </row>
    <row r="1769" spans="4:32" ht="15" x14ac:dyDescent="0.25">
      <c r="D1769" s="3"/>
      <c r="E1769" s="3"/>
      <c r="H1769" s="4"/>
      <c r="I1769" s="4"/>
      <c r="M1769" s="3"/>
      <c r="AF1769" s="7"/>
    </row>
    <row r="1770" spans="4:32" ht="15" x14ac:dyDescent="0.25">
      <c r="D1770" s="3"/>
      <c r="E1770" s="3"/>
      <c r="H1770" s="3"/>
      <c r="I1770" s="3"/>
      <c r="M1770" s="3"/>
      <c r="AF1770" s="7"/>
    </row>
    <row r="1771" spans="4:32" ht="15" x14ac:dyDescent="0.25">
      <c r="D1771" s="4"/>
      <c r="E1771" s="4"/>
      <c r="H1771" s="3"/>
      <c r="I1771" s="3"/>
      <c r="M1771" s="3"/>
      <c r="AF1771" s="7"/>
    </row>
    <row r="1772" spans="4:32" ht="15" x14ac:dyDescent="0.25">
      <c r="D1772" s="3"/>
      <c r="E1772" s="3"/>
      <c r="H1772" s="3"/>
      <c r="I1772" s="3"/>
      <c r="M1772" s="3"/>
      <c r="AF1772" s="7"/>
    </row>
    <row r="1773" spans="4:32" ht="15" x14ac:dyDescent="0.25">
      <c r="D1773" s="3"/>
      <c r="E1773" s="3"/>
      <c r="H1773" s="3"/>
      <c r="I1773" s="3"/>
      <c r="M1773" s="3"/>
      <c r="AF1773" s="7"/>
    </row>
    <row r="1774" spans="4:32" ht="15" x14ac:dyDescent="0.25">
      <c r="D1774" s="3"/>
      <c r="E1774" s="3"/>
      <c r="H1774" s="3"/>
      <c r="I1774" s="3"/>
      <c r="M1774" s="3"/>
      <c r="AF1774" s="7"/>
    </row>
    <row r="1775" spans="4:32" ht="15" x14ac:dyDescent="0.25">
      <c r="D1775" s="4"/>
      <c r="E1775" s="4"/>
      <c r="H1775" s="4"/>
      <c r="I1775" s="4"/>
      <c r="M1775" s="4"/>
      <c r="AF1775" s="7"/>
    </row>
    <row r="1776" spans="4:32" ht="15" x14ac:dyDescent="0.25">
      <c r="D1776" s="3"/>
      <c r="E1776" s="3"/>
      <c r="H1776" s="3"/>
      <c r="I1776" s="3"/>
      <c r="M1776" s="4"/>
      <c r="AF1776" s="7"/>
    </row>
    <row r="1777" spans="4:32" ht="15" x14ac:dyDescent="0.25">
      <c r="D1777" s="4"/>
      <c r="E1777" s="4"/>
      <c r="H1777" s="3"/>
      <c r="I1777" s="3"/>
      <c r="M1777" s="3"/>
      <c r="AF1777" s="7"/>
    </row>
    <row r="1778" spans="4:32" ht="15" x14ac:dyDescent="0.25">
      <c r="D1778" s="3"/>
      <c r="E1778" s="3"/>
      <c r="H1778" s="3"/>
      <c r="I1778" s="3"/>
      <c r="M1778" s="3"/>
      <c r="AF1778" s="7"/>
    </row>
    <row r="1779" spans="4:32" ht="15" x14ac:dyDescent="0.25">
      <c r="D1779" s="4"/>
      <c r="E1779" s="4"/>
      <c r="H1779" s="3"/>
      <c r="I1779" s="3"/>
      <c r="M1779" s="3"/>
      <c r="AF1779" s="7"/>
    </row>
    <row r="1780" spans="4:32" ht="15" x14ac:dyDescent="0.25">
      <c r="D1780" s="3"/>
      <c r="E1780" s="3"/>
      <c r="H1780" s="3"/>
      <c r="I1780" s="3"/>
      <c r="M1780" s="4"/>
      <c r="AF1780" s="7"/>
    </row>
    <row r="1781" spans="4:32" ht="15" x14ac:dyDescent="0.25">
      <c r="D1781" s="3"/>
      <c r="E1781" s="3"/>
      <c r="H1781" s="4"/>
      <c r="I1781" s="4"/>
      <c r="M1781" s="3"/>
      <c r="AF1781" s="7"/>
    </row>
    <row r="1782" spans="4:32" ht="15" x14ac:dyDescent="0.25">
      <c r="D1782" s="3"/>
      <c r="E1782" s="3"/>
      <c r="H1782" s="3"/>
      <c r="I1782" s="3"/>
      <c r="M1782" s="4"/>
      <c r="AF1782" s="7"/>
    </row>
    <row r="1783" spans="4:32" ht="15" x14ac:dyDescent="0.25">
      <c r="D1783" s="3"/>
      <c r="E1783" s="3"/>
      <c r="H1783" s="3"/>
      <c r="I1783" s="3"/>
      <c r="M1783" s="4"/>
      <c r="AF1783" s="7"/>
    </row>
    <row r="1784" spans="4:32" ht="15" x14ac:dyDescent="0.25">
      <c r="D1784" s="3"/>
      <c r="E1784" s="3"/>
      <c r="H1784" s="3"/>
      <c r="I1784" s="3"/>
      <c r="M1784" s="3"/>
      <c r="AF1784" s="7"/>
    </row>
    <row r="1785" spans="4:32" ht="15" x14ac:dyDescent="0.25">
      <c r="D1785" s="4"/>
      <c r="E1785" s="4"/>
      <c r="H1785" s="3"/>
      <c r="I1785" s="3"/>
      <c r="M1785" s="3"/>
      <c r="AF1785" s="7"/>
    </row>
    <row r="1786" spans="4:32" ht="15" x14ac:dyDescent="0.25">
      <c r="D1786" s="3"/>
      <c r="E1786" s="3"/>
      <c r="H1786" s="3"/>
      <c r="I1786" s="3"/>
      <c r="M1786" s="4"/>
      <c r="AF1786" s="7"/>
    </row>
    <row r="1787" spans="4:32" ht="15" x14ac:dyDescent="0.25">
      <c r="D1787" s="3"/>
      <c r="E1787" s="3"/>
      <c r="H1787" s="3"/>
      <c r="I1787" s="3"/>
      <c r="M1787" s="4"/>
      <c r="AF1787" s="7"/>
    </row>
    <row r="1788" spans="4:32" ht="15" x14ac:dyDescent="0.25">
      <c r="D1788" s="4"/>
      <c r="E1788" s="4"/>
      <c r="H1788" s="3"/>
      <c r="I1788" s="3"/>
      <c r="M1788" s="3"/>
      <c r="AF1788" s="7"/>
    </row>
    <row r="1789" spans="4:32" ht="15" x14ac:dyDescent="0.25">
      <c r="D1789" s="3"/>
      <c r="E1789" s="3"/>
      <c r="H1789" s="3"/>
      <c r="I1789" s="3"/>
      <c r="M1789" s="4"/>
      <c r="AF1789" s="7"/>
    </row>
    <row r="1790" spans="4:32" ht="15" x14ac:dyDescent="0.25">
      <c r="D1790" s="4"/>
      <c r="E1790" s="4"/>
      <c r="H1790" s="3"/>
      <c r="I1790" s="3"/>
      <c r="M1790" s="3"/>
      <c r="AF1790" s="7"/>
    </row>
    <row r="1791" spans="4:32" ht="15" x14ac:dyDescent="0.25">
      <c r="D1791" s="3"/>
      <c r="E1791" s="3"/>
      <c r="H1791" s="4"/>
      <c r="I1791" s="4"/>
      <c r="M1791" s="3"/>
      <c r="AF1791" s="7"/>
    </row>
    <row r="1792" spans="4:32" ht="15" x14ac:dyDescent="0.25">
      <c r="D1792" s="3"/>
      <c r="E1792" s="3"/>
      <c r="H1792" s="4"/>
      <c r="I1792" s="4"/>
      <c r="M1792" s="3"/>
      <c r="AF1792" s="7"/>
    </row>
    <row r="1793" spans="4:32" ht="15" x14ac:dyDescent="0.25">
      <c r="D1793" s="4"/>
      <c r="E1793" s="4"/>
      <c r="H1793" s="3"/>
      <c r="I1793" s="3"/>
      <c r="M1793" s="3"/>
      <c r="AF1793" s="7"/>
    </row>
    <row r="1794" spans="4:32" ht="15" x14ac:dyDescent="0.25">
      <c r="D1794" s="3"/>
      <c r="E1794" s="3"/>
      <c r="H1794" s="3"/>
      <c r="I1794" s="3"/>
      <c r="M1794" s="3"/>
      <c r="AF1794" s="7"/>
    </row>
    <row r="1795" spans="4:32" ht="15" x14ac:dyDescent="0.25">
      <c r="D1795" s="3"/>
      <c r="E1795" s="3"/>
      <c r="H1795" s="3"/>
      <c r="I1795" s="3"/>
      <c r="M1795" s="4"/>
      <c r="AF1795" s="7"/>
    </row>
    <row r="1796" spans="4:32" ht="15" x14ac:dyDescent="0.25">
      <c r="D1796" s="4"/>
      <c r="E1796" s="4"/>
      <c r="H1796" s="3"/>
      <c r="I1796" s="3"/>
      <c r="M1796" s="3"/>
      <c r="AF1796" s="7"/>
    </row>
    <row r="1797" spans="4:32" ht="15" x14ac:dyDescent="0.25">
      <c r="D1797" s="3"/>
      <c r="E1797" s="3"/>
      <c r="H1797" s="3"/>
      <c r="I1797" s="3"/>
      <c r="M1797" s="4"/>
      <c r="AF1797" s="7"/>
    </row>
    <row r="1798" spans="4:32" ht="15" x14ac:dyDescent="0.25">
      <c r="D1798" s="4"/>
      <c r="E1798" s="4"/>
      <c r="H1798" s="3"/>
      <c r="I1798" s="3"/>
      <c r="M1798" s="3"/>
      <c r="AF1798" s="7"/>
    </row>
    <row r="1799" spans="4:32" ht="15" x14ac:dyDescent="0.25">
      <c r="D1799" s="3"/>
      <c r="E1799" s="3"/>
      <c r="H1799" s="3"/>
      <c r="I1799" s="3"/>
      <c r="M1799" s="3"/>
      <c r="AF1799" s="7"/>
    </row>
    <row r="1800" spans="4:32" ht="15" x14ac:dyDescent="0.25">
      <c r="D1800" s="3"/>
      <c r="E1800" s="3"/>
      <c r="H1800" s="4"/>
      <c r="I1800" s="4"/>
      <c r="M1800" s="3"/>
      <c r="AF1800" s="7"/>
    </row>
    <row r="1801" spans="4:32" ht="15" x14ac:dyDescent="0.25">
      <c r="D1801" s="3"/>
      <c r="E1801" s="3"/>
      <c r="H1801" s="3"/>
      <c r="I1801" s="3"/>
      <c r="M1801" s="3"/>
      <c r="AF1801" s="7"/>
    </row>
    <row r="1802" spans="4:32" ht="15" x14ac:dyDescent="0.25">
      <c r="D1802" s="4"/>
      <c r="E1802" s="4"/>
      <c r="H1802" s="4"/>
      <c r="I1802" s="4"/>
      <c r="M1802" s="4"/>
      <c r="AF1802" s="7"/>
    </row>
    <row r="1803" spans="4:32" ht="15" x14ac:dyDescent="0.25">
      <c r="D1803" s="3"/>
      <c r="E1803" s="3"/>
      <c r="H1803" s="3"/>
      <c r="I1803" s="3"/>
      <c r="M1803" s="3"/>
      <c r="AF1803" s="7"/>
    </row>
    <row r="1804" spans="4:32" ht="15" x14ac:dyDescent="0.25">
      <c r="D1804" s="4"/>
      <c r="E1804" s="4"/>
      <c r="H1804" s="3"/>
      <c r="I1804" s="3"/>
      <c r="M1804" s="3"/>
      <c r="AF1804" s="7"/>
    </row>
    <row r="1805" spans="4:32" ht="15" x14ac:dyDescent="0.25">
      <c r="D1805" s="3"/>
      <c r="E1805" s="3"/>
      <c r="H1805" s="3"/>
      <c r="I1805" s="3"/>
      <c r="M1805" s="3"/>
      <c r="AF1805" s="7"/>
    </row>
    <row r="1806" spans="4:32" ht="15" x14ac:dyDescent="0.25">
      <c r="D1806" s="4"/>
      <c r="E1806" s="4"/>
      <c r="H1806" s="3"/>
      <c r="I1806" s="3"/>
      <c r="M1806" s="3"/>
      <c r="AF1806" s="7"/>
    </row>
    <row r="1807" spans="4:32" ht="15" x14ac:dyDescent="0.25">
      <c r="D1807" s="3"/>
      <c r="E1807" s="3"/>
      <c r="H1807" s="3"/>
      <c r="I1807" s="3"/>
      <c r="M1807" s="3"/>
      <c r="AF1807" s="7"/>
    </row>
    <row r="1808" spans="4:32" ht="15" x14ac:dyDescent="0.25">
      <c r="D1808" s="3"/>
      <c r="E1808" s="3"/>
      <c r="H1808" s="3"/>
      <c r="I1808" s="3"/>
      <c r="M1808" s="3"/>
      <c r="AF1808" s="7"/>
    </row>
    <row r="1809" spans="4:32" ht="15" x14ac:dyDescent="0.25">
      <c r="D1809" s="4"/>
      <c r="E1809" s="4"/>
      <c r="H1809" s="3"/>
      <c r="I1809" s="3"/>
      <c r="M1809" s="3"/>
      <c r="AF1809" s="7"/>
    </row>
    <row r="1810" spans="4:32" ht="15" x14ac:dyDescent="0.25">
      <c r="D1810" s="3"/>
      <c r="E1810" s="3"/>
      <c r="H1810" s="3"/>
      <c r="I1810" s="3"/>
      <c r="M1810" s="3"/>
      <c r="AF1810" s="7"/>
    </row>
    <row r="1811" spans="4:32" ht="15" x14ac:dyDescent="0.25">
      <c r="D1811" s="3"/>
      <c r="E1811" s="3"/>
      <c r="H1811" s="4"/>
      <c r="I1811" s="4"/>
      <c r="M1811" s="3"/>
      <c r="AF1811" s="7"/>
    </row>
    <row r="1812" spans="4:32" ht="15" x14ac:dyDescent="0.25">
      <c r="D1812" s="3"/>
      <c r="E1812" s="3"/>
      <c r="H1812" s="3"/>
      <c r="I1812" s="3"/>
      <c r="M1812" s="3"/>
      <c r="AF1812" s="7"/>
    </row>
    <row r="1813" spans="4:32" ht="15" x14ac:dyDescent="0.25">
      <c r="D1813" s="4"/>
      <c r="E1813" s="4"/>
      <c r="H1813" s="3"/>
      <c r="I1813" s="3"/>
      <c r="M1813" s="3"/>
      <c r="AF1813" s="7"/>
    </row>
    <row r="1814" spans="4:32" ht="15" x14ac:dyDescent="0.25">
      <c r="D1814" s="3"/>
      <c r="E1814" s="3"/>
      <c r="H1814" s="3"/>
      <c r="I1814" s="3"/>
      <c r="M1814" s="3"/>
      <c r="AF1814" s="7"/>
    </row>
    <row r="1815" spans="4:32" ht="15" x14ac:dyDescent="0.25">
      <c r="D1815" s="4"/>
      <c r="E1815" s="4"/>
      <c r="H1815" s="4"/>
      <c r="I1815" s="4"/>
      <c r="M1815" s="4"/>
      <c r="AF1815" s="7"/>
    </row>
    <row r="1816" spans="4:32" ht="15" x14ac:dyDescent="0.25">
      <c r="D1816" s="3"/>
      <c r="E1816" s="3"/>
      <c r="H1816" s="4"/>
      <c r="I1816" s="4"/>
      <c r="M1816" s="3"/>
      <c r="AF1816" s="7"/>
    </row>
    <row r="1817" spans="4:32" ht="15" x14ac:dyDescent="0.25">
      <c r="D1817" s="4"/>
      <c r="E1817" s="4"/>
      <c r="H1817" s="3"/>
      <c r="I1817" s="3"/>
      <c r="M1817" s="3"/>
      <c r="AF1817" s="7"/>
    </row>
    <row r="1818" spans="4:32" ht="15" x14ac:dyDescent="0.25">
      <c r="D1818" s="4"/>
      <c r="E1818" s="4"/>
      <c r="H1818" s="4"/>
      <c r="I1818" s="4"/>
      <c r="M1818" s="4"/>
      <c r="AF1818" s="7"/>
    </row>
    <row r="1819" spans="4:32" ht="15" x14ac:dyDescent="0.25">
      <c r="D1819" s="3"/>
      <c r="E1819" s="3"/>
      <c r="H1819" s="3"/>
      <c r="I1819" s="3"/>
      <c r="M1819" s="3"/>
      <c r="AF1819" s="7"/>
    </row>
    <row r="1820" spans="4:32" ht="15" x14ac:dyDescent="0.25">
      <c r="D1820" s="3"/>
      <c r="E1820" s="3"/>
      <c r="H1820" s="3"/>
      <c r="I1820" s="3"/>
      <c r="M1820" s="3"/>
      <c r="AF1820" s="7"/>
    </row>
    <row r="1821" spans="4:32" ht="15" x14ac:dyDescent="0.25">
      <c r="D1821" s="3"/>
      <c r="E1821" s="3"/>
      <c r="H1821" s="3"/>
      <c r="I1821" s="3"/>
      <c r="M1821" s="3"/>
      <c r="AF1821" s="7"/>
    </row>
    <row r="1822" spans="4:32" ht="15" x14ac:dyDescent="0.25">
      <c r="D1822" s="3"/>
      <c r="E1822" s="3"/>
      <c r="H1822" s="4"/>
      <c r="I1822" s="4"/>
      <c r="M1822" s="4"/>
      <c r="AF1822" s="7"/>
    </row>
    <row r="1823" spans="4:32" ht="15" x14ac:dyDescent="0.25">
      <c r="D1823" s="4"/>
      <c r="E1823" s="4"/>
      <c r="H1823" s="3"/>
      <c r="I1823" s="3"/>
      <c r="M1823" s="3"/>
      <c r="AF1823" s="7"/>
    </row>
    <row r="1824" spans="4:32" ht="15" x14ac:dyDescent="0.25">
      <c r="D1824" s="3"/>
      <c r="E1824" s="3"/>
      <c r="H1824" s="3"/>
      <c r="I1824" s="3"/>
      <c r="M1824" s="4"/>
      <c r="AF1824" s="7"/>
    </row>
    <row r="1825" spans="4:32" ht="15" x14ac:dyDescent="0.25">
      <c r="D1825" s="3"/>
      <c r="E1825" s="3"/>
      <c r="H1825" s="3"/>
      <c r="I1825" s="3"/>
      <c r="M1825" s="4"/>
      <c r="AF1825" s="7"/>
    </row>
    <row r="1826" spans="4:32" ht="15" x14ac:dyDescent="0.25">
      <c r="D1826" s="4"/>
      <c r="E1826" s="4"/>
      <c r="H1826" s="3"/>
      <c r="I1826" s="3"/>
      <c r="M1826" s="3"/>
      <c r="AF1826" s="7"/>
    </row>
    <row r="1827" spans="4:32" ht="15" x14ac:dyDescent="0.25">
      <c r="D1827" s="3"/>
      <c r="E1827" s="3"/>
      <c r="H1827" s="3"/>
      <c r="I1827" s="3"/>
      <c r="M1827" s="4"/>
      <c r="AF1827" s="7"/>
    </row>
    <row r="1828" spans="4:32" ht="15" x14ac:dyDescent="0.25">
      <c r="D1828" s="4"/>
      <c r="E1828" s="4"/>
      <c r="H1828" s="3"/>
      <c r="I1828" s="3"/>
      <c r="M1828" s="3"/>
      <c r="AF1828" s="7"/>
    </row>
    <row r="1829" spans="4:32" ht="15" x14ac:dyDescent="0.25">
      <c r="D1829" s="4"/>
      <c r="E1829" s="4"/>
      <c r="H1829" s="3"/>
      <c r="I1829" s="3"/>
      <c r="M1829" s="3"/>
      <c r="AF1829" s="7"/>
    </row>
    <row r="1830" spans="4:32" ht="15" x14ac:dyDescent="0.25">
      <c r="D1830" s="3"/>
      <c r="E1830" s="3"/>
      <c r="H1830" s="4"/>
      <c r="I1830" s="4"/>
      <c r="M1830" s="3"/>
      <c r="AF1830" s="7"/>
    </row>
    <row r="1831" spans="4:32" ht="15" x14ac:dyDescent="0.25">
      <c r="D1831" s="3"/>
      <c r="E1831" s="3"/>
      <c r="H1831" s="3"/>
      <c r="I1831" s="3"/>
      <c r="M1831" s="4"/>
      <c r="AF1831" s="7"/>
    </row>
    <row r="1832" spans="4:32" ht="15" x14ac:dyDescent="0.25">
      <c r="D1832" s="3"/>
      <c r="E1832" s="3"/>
      <c r="H1832" s="4"/>
      <c r="I1832" s="4"/>
      <c r="M1832" s="4"/>
      <c r="AF1832" s="7"/>
    </row>
    <row r="1833" spans="4:32" ht="15" x14ac:dyDescent="0.25">
      <c r="D1833" s="3"/>
      <c r="E1833" s="3"/>
      <c r="H1833" s="3"/>
      <c r="I1833" s="3"/>
      <c r="M1833" s="4"/>
      <c r="AF1833" s="7"/>
    </row>
    <row r="1834" spans="4:32" ht="15" x14ac:dyDescent="0.25">
      <c r="D1834" s="4"/>
      <c r="E1834" s="4"/>
      <c r="H1834" s="3"/>
      <c r="I1834" s="3"/>
      <c r="M1834" s="3"/>
      <c r="AF1834" s="7"/>
    </row>
    <row r="1835" spans="4:32" ht="15" x14ac:dyDescent="0.25">
      <c r="D1835" s="3"/>
      <c r="E1835" s="3"/>
      <c r="H1835" s="3"/>
      <c r="I1835" s="3"/>
      <c r="M1835" s="4"/>
      <c r="AF1835" s="7"/>
    </row>
    <row r="1836" spans="4:32" ht="15" x14ac:dyDescent="0.25">
      <c r="D1836" s="3"/>
      <c r="E1836" s="3"/>
      <c r="H1836" s="4"/>
      <c r="I1836" s="4"/>
      <c r="M1836" s="3"/>
      <c r="AF1836" s="7"/>
    </row>
    <row r="1837" spans="4:32" ht="15" x14ac:dyDescent="0.25">
      <c r="D1837" s="3"/>
      <c r="E1837" s="3"/>
      <c r="H1837" s="3"/>
      <c r="I1837" s="3"/>
      <c r="M1837" s="3"/>
      <c r="AF1837" s="7"/>
    </row>
    <row r="1838" spans="4:32" ht="15" x14ac:dyDescent="0.25">
      <c r="D1838" s="3"/>
      <c r="E1838" s="3"/>
      <c r="H1838" s="3"/>
      <c r="I1838" s="3"/>
      <c r="M1838" s="3"/>
      <c r="AF1838" s="7"/>
    </row>
    <row r="1839" spans="4:32" ht="15" x14ac:dyDescent="0.25">
      <c r="D1839" s="3"/>
      <c r="E1839" s="3"/>
      <c r="H1839" s="4"/>
      <c r="I1839" s="4"/>
      <c r="M1839" s="3"/>
      <c r="AF1839" s="7"/>
    </row>
    <row r="1840" spans="4:32" ht="15" x14ac:dyDescent="0.25">
      <c r="D1840" s="3"/>
      <c r="E1840" s="3"/>
      <c r="H1840" s="4"/>
      <c r="I1840" s="4"/>
      <c r="M1840" s="4"/>
      <c r="AF1840" s="7"/>
    </row>
    <row r="1841" spans="4:32" ht="15" x14ac:dyDescent="0.25">
      <c r="D1841" s="3"/>
      <c r="E1841" s="3"/>
      <c r="H1841" s="3"/>
      <c r="I1841" s="3"/>
      <c r="M1841" s="4"/>
      <c r="AF1841" s="7"/>
    </row>
    <row r="1842" spans="4:32" ht="15" x14ac:dyDescent="0.25">
      <c r="D1842" s="4"/>
      <c r="E1842" s="4"/>
      <c r="H1842" s="3"/>
      <c r="I1842" s="3"/>
      <c r="M1842" s="3"/>
      <c r="AF1842" s="7"/>
    </row>
    <row r="1843" spans="4:32" ht="15" x14ac:dyDescent="0.25">
      <c r="D1843" s="4"/>
      <c r="E1843" s="4"/>
      <c r="H1843" s="4"/>
      <c r="I1843" s="4"/>
      <c r="M1843" s="4"/>
      <c r="AF1843" s="7"/>
    </row>
    <row r="1844" spans="4:32" ht="15" x14ac:dyDescent="0.25">
      <c r="D1844" s="3"/>
      <c r="E1844" s="3"/>
      <c r="H1844" s="3"/>
      <c r="I1844" s="3"/>
      <c r="M1844" s="3"/>
      <c r="AF1844" s="7"/>
    </row>
    <row r="1845" spans="4:32" ht="15" x14ac:dyDescent="0.25">
      <c r="D1845" s="4"/>
      <c r="E1845" s="4"/>
      <c r="H1845" s="3"/>
      <c r="I1845" s="3"/>
      <c r="M1845" s="3"/>
      <c r="AF1845" s="7"/>
    </row>
    <row r="1846" spans="4:32" ht="15" x14ac:dyDescent="0.25">
      <c r="D1846" s="3"/>
      <c r="E1846" s="3"/>
      <c r="H1846" s="3"/>
      <c r="I1846" s="3"/>
      <c r="M1846" s="4"/>
      <c r="AF1846" s="7"/>
    </row>
    <row r="1847" spans="4:32" ht="15" x14ac:dyDescent="0.25">
      <c r="D1847" s="3"/>
      <c r="E1847" s="3"/>
      <c r="H1847" s="3"/>
      <c r="I1847" s="3"/>
      <c r="M1847" s="4"/>
      <c r="AF1847" s="7"/>
    </row>
    <row r="1848" spans="4:32" ht="15" x14ac:dyDescent="0.25">
      <c r="D1848" s="3"/>
      <c r="E1848" s="3"/>
      <c r="H1848" s="4"/>
      <c r="I1848" s="4"/>
      <c r="M1848" s="3"/>
      <c r="AF1848" s="7"/>
    </row>
    <row r="1849" spans="4:32" ht="15" x14ac:dyDescent="0.25">
      <c r="D1849" s="4"/>
      <c r="E1849" s="4"/>
      <c r="H1849" s="4"/>
      <c r="I1849" s="4"/>
      <c r="M1849" s="4"/>
      <c r="AF1849" s="7"/>
    </row>
    <row r="1850" spans="4:32" ht="15" x14ac:dyDescent="0.25">
      <c r="D1850" s="3"/>
      <c r="E1850" s="3"/>
      <c r="H1850" s="3"/>
      <c r="I1850" s="3"/>
      <c r="M1850" s="4"/>
      <c r="AF1850" s="7"/>
    </row>
    <row r="1851" spans="4:32" ht="15" x14ac:dyDescent="0.25">
      <c r="D1851" s="3"/>
      <c r="E1851" s="3"/>
      <c r="H1851" s="4"/>
      <c r="I1851" s="4"/>
      <c r="M1851" s="3"/>
      <c r="AF1851" s="7"/>
    </row>
    <row r="1852" spans="4:32" ht="15" x14ac:dyDescent="0.25">
      <c r="D1852" s="3"/>
      <c r="E1852" s="3"/>
      <c r="H1852" s="4"/>
      <c r="I1852" s="4"/>
      <c r="M1852" s="4"/>
      <c r="AF1852" s="7"/>
    </row>
    <row r="1853" spans="4:32" ht="15" x14ac:dyDescent="0.25">
      <c r="D1853" s="4"/>
      <c r="E1853" s="4"/>
      <c r="H1853" s="3"/>
      <c r="I1853" s="3"/>
      <c r="M1853" s="3"/>
      <c r="AF1853" s="7"/>
    </row>
    <row r="1854" spans="4:32" ht="15" x14ac:dyDescent="0.25">
      <c r="D1854" s="3"/>
      <c r="E1854" s="3"/>
      <c r="H1854" s="4"/>
      <c r="I1854" s="4"/>
      <c r="M1854" s="3"/>
      <c r="AF1854" s="7"/>
    </row>
    <row r="1855" spans="4:32" ht="15" x14ac:dyDescent="0.25">
      <c r="D1855" s="3"/>
      <c r="E1855" s="3"/>
      <c r="H1855" s="3"/>
      <c r="I1855" s="3"/>
      <c r="M1855" s="4"/>
      <c r="AF1855" s="7"/>
    </row>
    <row r="1856" spans="4:32" ht="15" x14ac:dyDescent="0.25">
      <c r="D1856" s="3"/>
      <c r="E1856" s="3"/>
      <c r="H1856" s="4"/>
      <c r="I1856" s="4"/>
      <c r="M1856" s="3"/>
      <c r="AF1856" s="7"/>
    </row>
    <row r="1857" spans="4:32" ht="15" x14ac:dyDescent="0.25">
      <c r="D1857" s="3"/>
      <c r="E1857" s="3"/>
      <c r="H1857" s="3"/>
      <c r="I1857" s="3"/>
      <c r="M1857" s="4"/>
      <c r="AF1857" s="7"/>
    </row>
    <row r="1858" spans="4:32" ht="15" x14ac:dyDescent="0.25">
      <c r="D1858" s="3"/>
      <c r="E1858" s="3"/>
      <c r="H1858" s="3"/>
      <c r="I1858" s="3"/>
      <c r="M1858" s="3"/>
      <c r="AF1858" s="7"/>
    </row>
    <row r="1859" spans="4:32" ht="15" x14ac:dyDescent="0.25">
      <c r="D1859" s="4"/>
      <c r="E1859" s="4"/>
      <c r="H1859" s="3"/>
      <c r="I1859" s="3"/>
      <c r="M1859" s="3"/>
      <c r="AF1859" s="7"/>
    </row>
    <row r="1860" spans="4:32" ht="15" x14ac:dyDescent="0.25">
      <c r="D1860" s="3"/>
      <c r="E1860" s="3"/>
      <c r="H1860" s="3"/>
      <c r="I1860" s="3"/>
      <c r="M1860" s="4"/>
      <c r="AF1860" s="7"/>
    </row>
    <row r="1861" spans="4:32" ht="15" x14ac:dyDescent="0.25">
      <c r="D1861" s="4"/>
      <c r="E1861" s="4"/>
      <c r="H1861" s="3"/>
      <c r="I1861" s="3"/>
      <c r="M1861" s="3"/>
      <c r="AF1861" s="7"/>
    </row>
    <row r="1862" spans="4:32" ht="15" x14ac:dyDescent="0.25">
      <c r="D1862" s="3"/>
      <c r="E1862" s="3"/>
      <c r="H1862" s="3"/>
      <c r="I1862" s="3"/>
      <c r="M1862" s="3"/>
      <c r="AF1862" s="7"/>
    </row>
    <row r="1863" spans="4:32" ht="15" x14ac:dyDescent="0.25">
      <c r="D1863" s="3"/>
      <c r="E1863" s="3"/>
      <c r="H1863" s="3"/>
      <c r="I1863" s="3"/>
      <c r="M1863" s="4"/>
      <c r="AF1863" s="7"/>
    </row>
    <row r="1864" spans="4:32" ht="15" x14ac:dyDescent="0.25">
      <c r="D1864" s="3"/>
      <c r="E1864" s="3"/>
      <c r="H1864" s="4"/>
      <c r="I1864" s="4"/>
      <c r="M1864" s="3"/>
      <c r="AF1864" s="7"/>
    </row>
    <row r="1865" spans="4:32" ht="15" x14ac:dyDescent="0.25">
      <c r="D1865" s="3"/>
      <c r="E1865" s="3"/>
      <c r="H1865" s="3"/>
      <c r="I1865" s="3"/>
      <c r="M1865" s="4"/>
      <c r="AF1865" s="7"/>
    </row>
    <row r="1866" spans="4:32" ht="15" x14ac:dyDescent="0.25">
      <c r="D1866" s="3"/>
      <c r="E1866" s="3"/>
      <c r="H1866" s="3"/>
      <c r="I1866" s="3"/>
      <c r="M1866" s="3"/>
      <c r="AF1866" s="7"/>
    </row>
    <row r="1867" spans="4:32" ht="15" x14ac:dyDescent="0.25">
      <c r="D1867" s="4"/>
      <c r="E1867" s="4"/>
      <c r="H1867" s="3"/>
      <c r="I1867" s="3"/>
      <c r="M1867" s="3"/>
      <c r="AF1867" s="7"/>
    </row>
    <row r="1868" spans="4:32" ht="15" x14ac:dyDescent="0.25">
      <c r="D1868" s="3"/>
      <c r="E1868" s="3"/>
      <c r="H1868" s="3"/>
      <c r="I1868" s="3"/>
      <c r="M1868" s="3"/>
      <c r="AF1868" s="7"/>
    </row>
    <row r="1869" spans="4:32" ht="15" x14ac:dyDescent="0.25">
      <c r="D1869" s="4"/>
      <c r="E1869" s="4"/>
      <c r="H1869" s="3"/>
      <c r="I1869" s="3"/>
      <c r="M1869" s="3"/>
      <c r="AF1869" s="7"/>
    </row>
    <row r="1870" spans="4:32" ht="15" x14ac:dyDescent="0.25">
      <c r="D1870" s="3"/>
      <c r="E1870" s="3"/>
      <c r="H1870" s="3"/>
      <c r="I1870" s="3"/>
      <c r="M1870" s="4"/>
      <c r="AF1870" s="7"/>
    </row>
    <row r="1871" spans="4:32" ht="15" x14ac:dyDescent="0.25">
      <c r="D1871" s="3"/>
      <c r="E1871" s="3"/>
      <c r="H1871" s="4"/>
      <c r="I1871" s="4"/>
      <c r="M1871" s="4"/>
      <c r="AF1871" s="7"/>
    </row>
    <row r="1872" spans="4:32" ht="15" x14ac:dyDescent="0.25">
      <c r="D1872" s="3"/>
      <c r="E1872" s="3"/>
      <c r="H1872" s="4"/>
      <c r="I1872" s="4"/>
      <c r="M1872" s="3"/>
      <c r="AF1872" s="7"/>
    </row>
    <row r="1873" spans="4:32" ht="15" x14ac:dyDescent="0.25">
      <c r="D1873" s="3"/>
      <c r="E1873" s="3"/>
      <c r="H1873" s="3"/>
      <c r="I1873" s="3"/>
      <c r="M1873" s="4"/>
      <c r="AF1873" s="7"/>
    </row>
    <row r="1874" spans="4:32" ht="15" x14ac:dyDescent="0.25">
      <c r="D1874" s="3"/>
      <c r="E1874" s="3"/>
      <c r="H1874" s="3"/>
      <c r="I1874" s="3"/>
      <c r="M1874" s="3"/>
      <c r="AF1874" s="7"/>
    </row>
    <row r="1875" spans="4:32" ht="15" x14ac:dyDescent="0.25">
      <c r="D1875" s="4"/>
      <c r="E1875" s="4"/>
      <c r="H1875" s="3"/>
      <c r="I1875" s="3"/>
      <c r="M1875" s="3"/>
      <c r="AF1875" s="7"/>
    </row>
    <row r="1876" spans="4:32" ht="15" x14ac:dyDescent="0.25">
      <c r="D1876" s="3"/>
      <c r="E1876" s="3"/>
      <c r="H1876" s="4"/>
      <c r="I1876" s="4"/>
      <c r="M1876" s="3"/>
      <c r="AF1876" s="7"/>
    </row>
    <row r="1877" spans="4:32" ht="15" x14ac:dyDescent="0.25">
      <c r="D1877" s="4"/>
      <c r="E1877" s="4"/>
      <c r="H1877" s="3"/>
      <c r="I1877" s="3"/>
      <c r="M1877" s="3"/>
      <c r="AF1877" s="7"/>
    </row>
    <row r="1878" spans="4:32" ht="15" x14ac:dyDescent="0.25">
      <c r="D1878" s="3"/>
      <c r="E1878" s="3"/>
      <c r="H1878" s="4"/>
      <c r="I1878" s="4"/>
      <c r="M1878" s="3"/>
      <c r="AF1878" s="7"/>
    </row>
    <row r="1879" spans="4:32" ht="15" x14ac:dyDescent="0.25">
      <c r="D1879" s="3"/>
      <c r="E1879" s="3"/>
      <c r="H1879" s="3"/>
      <c r="I1879" s="3"/>
      <c r="M1879" s="3"/>
      <c r="AF1879" s="7"/>
    </row>
    <row r="1880" spans="4:32" ht="15" x14ac:dyDescent="0.25">
      <c r="D1880" s="3"/>
      <c r="E1880" s="3"/>
      <c r="H1880" s="3"/>
      <c r="I1880" s="3"/>
      <c r="M1880" s="3"/>
      <c r="AF1880" s="7"/>
    </row>
    <row r="1881" spans="4:32" ht="15" x14ac:dyDescent="0.25">
      <c r="D1881" s="3"/>
      <c r="E1881" s="3"/>
      <c r="H1881" s="3"/>
      <c r="I1881" s="3"/>
      <c r="M1881" s="3"/>
      <c r="AF1881" s="7"/>
    </row>
    <row r="1882" spans="4:32" ht="15" x14ac:dyDescent="0.25">
      <c r="D1882" s="3"/>
      <c r="E1882" s="3"/>
      <c r="H1882" s="3"/>
      <c r="I1882" s="3"/>
      <c r="M1882" s="3"/>
      <c r="AF1882" s="7"/>
    </row>
    <row r="1883" spans="4:32" ht="15" x14ac:dyDescent="0.25">
      <c r="D1883" s="3"/>
      <c r="E1883" s="3"/>
      <c r="H1883" s="4"/>
      <c r="I1883" s="4"/>
      <c r="M1883" s="3"/>
      <c r="AF1883" s="7"/>
    </row>
    <row r="1884" spans="4:32" ht="15" x14ac:dyDescent="0.25">
      <c r="D1884" s="3"/>
      <c r="E1884" s="3"/>
      <c r="H1884" s="3"/>
      <c r="I1884" s="3"/>
      <c r="M1884" s="4"/>
      <c r="AF1884" s="7"/>
    </row>
    <row r="1885" spans="4:32" ht="15" x14ac:dyDescent="0.25">
      <c r="D1885" s="3"/>
      <c r="E1885" s="3"/>
      <c r="H1885" s="4"/>
      <c r="I1885" s="4"/>
      <c r="M1885" s="3"/>
      <c r="AF1885" s="7"/>
    </row>
    <row r="1886" spans="4:32" ht="15" x14ac:dyDescent="0.25">
      <c r="D1886" s="3"/>
      <c r="E1886" s="3"/>
      <c r="H1886" s="3"/>
      <c r="I1886" s="3"/>
      <c r="M1886" s="3"/>
      <c r="AF1886" s="7"/>
    </row>
    <row r="1887" spans="4:32" ht="15" x14ac:dyDescent="0.25">
      <c r="D1887" s="4"/>
      <c r="E1887" s="4"/>
      <c r="H1887" s="3"/>
      <c r="I1887" s="3"/>
      <c r="M1887" s="3"/>
      <c r="AF1887" s="7"/>
    </row>
    <row r="1888" spans="4:32" ht="15" x14ac:dyDescent="0.25">
      <c r="D1888" s="3"/>
      <c r="E1888" s="3"/>
      <c r="H1888" s="3"/>
      <c r="I1888" s="3"/>
      <c r="M1888" s="3"/>
      <c r="AF1888" s="7"/>
    </row>
    <row r="1889" spans="4:32" ht="15" x14ac:dyDescent="0.25">
      <c r="D1889" s="3"/>
      <c r="E1889" s="3"/>
      <c r="H1889" s="3"/>
      <c r="I1889" s="3"/>
      <c r="M1889" s="3"/>
      <c r="AF1889" s="7"/>
    </row>
    <row r="1890" spans="4:32" ht="15" x14ac:dyDescent="0.25">
      <c r="D1890" s="4"/>
      <c r="E1890" s="4"/>
      <c r="H1890" s="3"/>
      <c r="I1890" s="3"/>
      <c r="M1890" s="3"/>
      <c r="AF1890" s="7"/>
    </row>
    <row r="1891" spans="4:32" ht="15" x14ac:dyDescent="0.25">
      <c r="D1891" s="3"/>
      <c r="E1891" s="3"/>
      <c r="H1891" s="3"/>
      <c r="I1891" s="3"/>
      <c r="M1891" s="3"/>
      <c r="AF1891" s="7"/>
    </row>
    <row r="1892" spans="4:32" ht="15" x14ac:dyDescent="0.25">
      <c r="D1892" s="3"/>
      <c r="E1892" s="3"/>
      <c r="H1892" s="4"/>
      <c r="I1892" s="4"/>
      <c r="M1892" s="3"/>
      <c r="AF1892" s="7"/>
    </row>
    <row r="1893" spans="4:32" ht="15" x14ac:dyDescent="0.25">
      <c r="D1893" s="3"/>
      <c r="E1893" s="3"/>
      <c r="H1893" s="4"/>
      <c r="I1893" s="4"/>
      <c r="M1893" s="3"/>
      <c r="AF1893" s="7"/>
    </row>
    <row r="1894" spans="4:32" ht="15" x14ac:dyDescent="0.25">
      <c r="D1894" s="3"/>
      <c r="E1894" s="3"/>
      <c r="H1894" s="3"/>
      <c r="I1894" s="3"/>
      <c r="M1894" s="3"/>
      <c r="AF1894" s="7"/>
    </row>
    <row r="1895" spans="4:32" ht="15" x14ac:dyDescent="0.25">
      <c r="D1895" s="3"/>
      <c r="E1895" s="3"/>
      <c r="H1895" s="3"/>
      <c r="I1895" s="3"/>
      <c r="M1895" s="3"/>
      <c r="AF1895" s="7"/>
    </row>
    <row r="1896" spans="4:32" ht="15" x14ac:dyDescent="0.25">
      <c r="D1896" s="3"/>
      <c r="E1896" s="3"/>
      <c r="H1896" s="3"/>
      <c r="I1896" s="3"/>
      <c r="M1896" s="4"/>
      <c r="AF1896" s="7"/>
    </row>
    <row r="1897" spans="4:32" ht="15" x14ac:dyDescent="0.25">
      <c r="D1897" s="3"/>
      <c r="E1897" s="3"/>
      <c r="H1897" s="3"/>
      <c r="I1897" s="3"/>
      <c r="M1897" s="3"/>
      <c r="AF1897" s="7"/>
    </row>
    <row r="1898" spans="4:32" ht="15" x14ac:dyDescent="0.25">
      <c r="D1898" s="3"/>
      <c r="E1898" s="3"/>
      <c r="H1898" s="3"/>
      <c r="I1898" s="3"/>
      <c r="M1898" s="4"/>
      <c r="AF1898" s="7"/>
    </row>
    <row r="1899" spans="4:32" ht="15" x14ac:dyDescent="0.25">
      <c r="D1899" s="3"/>
      <c r="E1899" s="3"/>
      <c r="H1899" s="3"/>
      <c r="I1899" s="3"/>
      <c r="M1899" s="3"/>
      <c r="AF1899" s="7"/>
    </row>
    <row r="1900" spans="4:32" ht="15" x14ac:dyDescent="0.25">
      <c r="D1900" s="3"/>
      <c r="E1900" s="3"/>
      <c r="H1900" s="3"/>
      <c r="I1900" s="3"/>
      <c r="M1900" s="3"/>
      <c r="AF1900" s="7"/>
    </row>
    <row r="1901" spans="4:32" ht="15" x14ac:dyDescent="0.25">
      <c r="D1901" s="4"/>
      <c r="E1901" s="4"/>
      <c r="H1901" s="3"/>
      <c r="I1901" s="3"/>
      <c r="M1901" s="3"/>
      <c r="AF1901" s="7"/>
    </row>
    <row r="1902" spans="4:32" ht="15" x14ac:dyDescent="0.25">
      <c r="D1902" s="3"/>
      <c r="E1902" s="3"/>
      <c r="H1902" s="3"/>
      <c r="I1902" s="3"/>
      <c r="M1902" s="3"/>
      <c r="AF1902" s="7"/>
    </row>
    <row r="1903" spans="4:32" ht="15" x14ac:dyDescent="0.25">
      <c r="D1903" s="4"/>
      <c r="E1903" s="4"/>
      <c r="H1903" s="3"/>
      <c r="I1903" s="3"/>
      <c r="M1903" s="3"/>
      <c r="AF1903" s="7"/>
    </row>
    <row r="1904" spans="4:32" ht="15" x14ac:dyDescent="0.25">
      <c r="D1904" s="3"/>
      <c r="E1904" s="3"/>
      <c r="H1904" s="4"/>
      <c r="I1904" s="4"/>
      <c r="M1904" s="3"/>
      <c r="AF1904" s="7"/>
    </row>
    <row r="1905" spans="4:32" ht="15" x14ac:dyDescent="0.25">
      <c r="D1905" s="4"/>
      <c r="E1905" s="4"/>
      <c r="H1905" s="3"/>
      <c r="I1905" s="3"/>
      <c r="M1905" s="3"/>
      <c r="AF1905" s="7"/>
    </row>
    <row r="1906" spans="4:32" ht="15" x14ac:dyDescent="0.25">
      <c r="D1906" s="3"/>
      <c r="E1906" s="3"/>
      <c r="H1906" s="3"/>
      <c r="I1906" s="3"/>
      <c r="M1906" s="4"/>
      <c r="AF1906" s="7"/>
    </row>
    <row r="1907" spans="4:32" ht="15" x14ac:dyDescent="0.25">
      <c r="D1907" s="3"/>
      <c r="E1907" s="3"/>
      <c r="H1907" s="3"/>
      <c r="I1907" s="3"/>
      <c r="M1907" s="3"/>
      <c r="AF1907" s="7"/>
    </row>
    <row r="1908" spans="4:32" ht="15" x14ac:dyDescent="0.25">
      <c r="D1908" s="3"/>
      <c r="E1908" s="3"/>
      <c r="H1908" s="4"/>
      <c r="I1908" s="4"/>
      <c r="M1908" s="3"/>
      <c r="AF1908" s="7"/>
    </row>
    <row r="1909" spans="4:32" ht="15" x14ac:dyDescent="0.25">
      <c r="D1909" s="3"/>
      <c r="E1909" s="3"/>
      <c r="H1909" s="3"/>
      <c r="I1909" s="3"/>
      <c r="M1909" s="4"/>
      <c r="AF1909" s="7"/>
    </row>
    <row r="1910" spans="4:32" ht="15" x14ac:dyDescent="0.25">
      <c r="D1910" s="3"/>
      <c r="E1910" s="3"/>
      <c r="H1910" s="3"/>
      <c r="I1910" s="3"/>
      <c r="M1910" s="3"/>
      <c r="AF1910" s="7"/>
    </row>
    <row r="1911" spans="4:32" ht="15" x14ac:dyDescent="0.25">
      <c r="D1911" s="3"/>
      <c r="E1911" s="3"/>
      <c r="H1911" s="3"/>
      <c r="I1911" s="3"/>
      <c r="M1911" s="3"/>
      <c r="AF1911" s="7"/>
    </row>
    <row r="1912" spans="4:32" ht="15" x14ac:dyDescent="0.25">
      <c r="D1912" s="4"/>
      <c r="E1912" s="4"/>
      <c r="H1912" s="3"/>
      <c r="I1912" s="3"/>
      <c r="M1912" s="3"/>
      <c r="AF1912" s="7"/>
    </row>
    <row r="1913" spans="4:32" ht="15" x14ac:dyDescent="0.25">
      <c r="D1913" s="4"/>
      <c r="E1913" s="4"/>
      <c r="H1913" s="3"/>
      <c r="I1913" s="3"/>
      <c r="M1913" s="3"/>
      <c r="AF1913" s="7"/>
    </row>
    <row r="1914" spans="4:32" ht="15" x14ac:dyDescent="0.25">
      <c r="D1914" s="3"/>
      <c r="E1914" s="3"/>
      <c r="H1914" s="3"/>
      <c r="I1914" s="3"/>
      <c r="M1914" s="3"/>
      <c r="AF1914" s="7"/>
    </row>
    <row r="1915" spans="4:32" ht="15" x14ac:dyDescent="0.25">
      <c r="D1915" s="3"/>
      <c r="E1915" s="3"/>
      <c r="H1915" s="3"/>
      <c r="I1915" s="3"/>
      <c r="M1915" s="4"/>
      <c r="AF1915" s="7"/>
    </row>
    <row r="1916" spans="4:32" ht="15" x14ac:dyDescent="0.25">
      <c r="D1916" s="4"/>
      <c r="E1916" s="4"/>
      <c r="H1916" s="3"/>
      <c r="I1916" s="3"/>
      <c r="M1916" s="3"/>
      <c r="AF1916" s="7"/>
    </row>
    <row r="1917" spans="4:32" ht="15" x14ac:dyDescent="0.25">
      <c r="D1917" s="3"/>
      <c r="E1917" s="3"/>
      <c r="H1917" s="3"/>
      <c r="I1917" s="3"/>
      <c r="M1917" s="4"/>
      <c r="AF1917" s="7"/>
    </row>
    <row r="1918" spans="4:32" ht="15" x14ac:dyDescent="0.25">
      <c r="D1918" s="3"/>
      <c r="E1918" s="3"/>
      <c r="H1918" s="3"/>
      <c r="I1918" s="3"/>
      <c r="M1918" s="4"/>
      <c r="AF1918" s="7"/>
    </row>
    <row r="1919" spans="4:32" ht="15" x14ac:dyDescent="0.25">
      <c r="D1919" s="4"/>
      <c r="E1919" s="4"/>
      <c r="H1919" s="3"/>
      <c r="I1919" s="3"/>
      <c r="M1919" s="3"/>
      <c r="AF1919" s="7"/>
    </row>
    <row r="1920" spans="4:32" ht="15" x14ac:dyDescent="0.25">
      <c r="D1920" s="4"/>
      <c r="E1920" s="4"/>
      <c r="H1920" s="3"/>
      <c r="I1920" s="3"/>
      <c r="M1920" s="3"/>
      <c r="AF1920" s="7"/>
    </row>
    <row r="1921" spans="4:32" ht="15" x14ac:dyDescent="0.25">
      <c r="D1921" s="4"/>
      <c r="E1921" s="4"/>
      <c r="H1921" s="3"/>
      <c r="I1921" s="3"/>
      <c r="M1921" s="3"/>
      <c r="AF1921" s="7"/>
    </row>
    <row r="1922" spans="4:32" ht="15" x14ac:dyDescent="0.25">
      <c r="D1922" s="4"/>
      <c r="E1922" s="4"/>
      <c r="H1922" s="3"/>
      <c r="I1922" s="3"/>
      <c r="M1922" s="3"/>
      <c r="AF1922" s="7"/>
    </row>
    <row r="1923" spans="4:32" ht="15" x14ac:dyDescent="0.25">
      <c r="D1923" s="4"/>
      <c r="E1923" s="4"/>
      <c r="H1923" s="4"/>
      <c r="I1923" s="4"/>
      <c r="M1923" s="4"/>
      <c r="AF1923" s="7"/>
    </row>
    <row r="1924" spans="4:32" ht="15" x14ac:dyDescent="0.25">
      <c r="D1924" s="3"/>
      <c r="E1924" s="3"/>
      <c r="H1924" s="3"/>
      <c r="I1924" s="3"/>
      <c r="M1924" s="4"/>
      <c r="AF1924" s="7"/>
    </row>
    <row r="1925" spans="4:32" ht="15" x14ac:dyDescent="0.25">
      <c r="D1925" s="3"/>
      <c r="E1925" s="3"/>
      <c r="H1925" s="3"/>
      <c r="I1925" s="3"/>
      <c r="M1925" s="3"/>
      <c r="AF1925" s="7"/>
    </row>
    <row r="1926" spans="4:32" ht="15" x14ac:dyDescent="0.25">
      <c r="D1926" s="3"/>
      <c r="E1926" s="3"/>
      <c r="H1926" s="3"/>
      <c r="I1926" s="3"/>
      <c r="M1926" s="4"/>
      <c r="AF1926" s="7"/>
    </row>
    <row r="1927" spans="4:32" ht="15" x14ac:dyDescent="0.25">
      <c r="D1927" s="3"/>
      <c r="E1927" s="3"/>
      <c r="H1927" s="3"/>
      <c r="I1927" s="3"/>
      <c r="M1927" s="3"/>
      <c r="AF1927" s="7"/>
    </row>
    <row r="1928" spans="4:32" ht="15" x14ac:dyDescent="0.25">
      <c r="D1928" s="3"/>
      <c r="E1928" s="3"/>
      <c r="H1928" s="3"/>
      <c r="I1928" s="3"/>
      <c r="M1928" s="3"/>
      <c r="AF1928" s="7"/>
    </row>
    <row r="1929" spans="4:32" ht="15" x14ac:dyDescent="0.25">
      <c r="D1929" s="4"/>
      <c r="E1929" s="4"/>
      <c r="H1929" s="3"/>
      <c r="I1929" s="3"/>
      <c r="M1929" s="3"/>
      <c r="AF1929" s="7"/>
    </row>
    <row r="1930" spans="4:32" ht="15" x14ac:dyDescent="0.25">
      <c r="D1930" s="4"/>
      <c r="E1930" s="4"/>
      <c r="H1930" s="3"/>
      <c r="I1930" s="3"/>
      <c r="M1930" s="3"/>
      <c r="AF1930" s="7"/>
    </row>
    <row r="1931" spans="4:32" ht="15" x14ac:dyDescent="0.25">
      <c r="D1931" s="4"/>
      <c r="E1931" s="4"/>
      <c r="H1931" s="3"/>
      <c r="I1931" s="3"/>
      <c r="M1931" s="3"/>
      <c r="AF1931" s="7"/>
    </row>
    <row r="1932" spans="4:32" ht="15" x14ac:dyDescent="0.25">
      <c r="D1932" s="3"/>
      <c r="E1932" s="3"/>
      <c r="H1932" s="3"/>
      <c r="I1932" s="3"/>
      <c r="M1932" s="3"/>
      <c r="AF1932" s="7"/>
    </row>
    <row r="1933" spans="4:32" ht="15" x14ac:dyDescent="0.25">
      <c r="D1933" s="3"/>
      <c r="E1933" s="3"/>
      <c r="H1933" s="3"/>
      <c r="I1933" s="3"/>
      <c r="M1933" s="3"/>
      <c r="AF1933" s="7"/>
    </row>
    <row r="1934" spans="4:32" ht="15" x14ac:dyDescent="0.25">
      <c r="D1934" s="4"/>
      <c r="E1934" s="4"/>
      <c r="H1934" s="4"/>
      <c r="I1934" s="4"/>
      <c r="M1934" s="4"/>
      <c r="AF1934" s="7"/>
    </row>
    <row r="1935" spans="4:32" ht="15" x14ac:dyDescent="0.25">
      <c r="D1935" s="3"/>
      <c r="E1935" s="3"/>
      <c r="H1935" s="3"/>
      <c r="I1935" s="3"/>
      <c r="M1935" s="4"/>
      <c r="AF1935" s="7"/>
    </row>
    <row r="1936" spans="4:32" ht="15" x14ac:dyDescent="0.25">
      <c r="D1936" s="3"/>
      <c r="E1936" s="3"/>
      <c r="H1936" s="3"/>
      <c r="I1936" s="3"/>
      <c r="M1936" s="3"/>
      <c r="AF1936" s="7"/>
    </row>
    <row r="1937" spans="4:32" ht="15" x14ac:dyDescent="0.25">
      <c r="D1937" s="4"/>
      <c r="E1937" s="4"/>
      <c r="H1937" s="3"/>
      <c r="I1937" s="3"/>
      <c r="M1937" s="3"/>
      <c r="AF1937" s="7"/>
    </row>
    <row r="1938" spans="4:32" ht="15" x14ac:dyDescent="0.25">
      <c r="D1938" s="3"/>
      <c r="E1938" s="3"/>
      <c r="H1938" s="3"/>
      <c r="I1938" s="3"/>
      <c r="M1938" s="4"/>
      <c r="AF1938" s="7"/>
    </row>
    <row r="1939" spans="4:32" ht="15" x14ac:dyDescent="0.25">
      <c r="D1939" s="3"/>
      <c r="E1939" s="3"/>
      <c r="H1939" s="3"/>
      <c r="I1939" s="3"/>
      <c r="M1939" s="4"/>
      <c r="AF1939" s="7"/>
    </row>
    <row r="1940" spans="4:32" ht="15" x14ac:dyDescent="0.25">
      <c r="D1940" s="4"/>
      <c r="E1940" s="4"/>
      <c r="H1940" s="3"/>
      <c r="I1940" s="3"/>
      <c r="M1940" s="3"/>
      <c r="AF1940" s="7"/>
    </row>
    <row r="1941" spans="4:32" ht="15" x14ac:dyDescent="0.25">
      <c r="D1941" s="3"/>
      <c r="E1941" s="3"/>
      <c r="H1941" s="3"/>
      <c r="I1941" s="3"/>
      <c r="M1941" s="3"/>
      <c r="AF1941" s="7"/>
    </row>
    <row r="1942" spans="4:32" ht="15" x14ac:dyDescent="0.25">
      <c r="D1942" s="3"/>
      <c r="E1942" s="3"/>
      <c r="H1942" s="3"/>
      <c r="I1942" s="3"/>
      <c r="M1942" s="3"/>
      <c r="AF1942" s="7"/>
    </row>
    <row r="1943" spans="4:32" ht="15" x14ac:dyDescent="0.25">
      <c r="D1943" s="3"/>
      <c r="E1943" s="3"/>
      <c r="H1943" s="3"/>
      <c r="I1943" s="3"/>
      <c r="M1943" s="3"/>
      <c r="AF1943" s="7"/>
    </row>
    <row r="1944" spans="4:32" ht="15" x14ac:dyDescent="0.25">
      <c r="D1944" s="4"/>
      <c r="E1944" s="4"/>
      <c r="H1944" s="3"/>
      <c r="I1944" s="3"/>
      <c r="M1944" s="3"/>
      <c r="AF1944" s="7"/>
    </row>
    <row r="1945" spans="4:32" ht="15" x14ac:dyDescent="0.25">
      <c r="D1945" s="3"/>
      <c r="E1945" s="3"/>
      <c r="H1945" s="3"/>
      <c r="I1945" s="3"/>
      <c r="M1945" s="3"/>
      <c r="AF1945" s="7"/>
    </row>
    <row r="1946" spans="4:32" ht="15" x14ac:dyDescent="0.25">
      <c r="D1946" s="3"/>
      <c r="E1946" s="3"/>
      <c r="H1946" s="3"/>
      <c r="I1946" s="3"/>
      <c r="M1946" s="4"/>
      <c r="AF1946" s="7"/>
    </row>
    <row r="1947" spans="4:32" ht="15" x14ac:dyDescent="0.25">
      <c r="D1947" s="4"/>
      <c r="E1947" s="4"/>
      <c r="H1947" s="3"/>
      <c r="I1947" s="3"/>
      <c r="M1947" s="3"/>
      <c r="AF1947" s="7"/>
    </row>
    <row r="1948" spans="4:32" ht="15" x14ac:dyDescent="0.25">
      <c r="D1948" s="3"/>
      <c r="E1948" s="3"/>
      <c r="H1948" s="3"/>
      <c r="I1948" s="3"/>
      <c r="M1948" s="3"/>
      <c r="AF1948" s="7"/>
    </row>
    <row r="1949" spans="4:32" ht="15" x14ac:dyDescent="0.25">
      <c r="D1949" s="4"/>
      <c r="E1949" s="4"/>
      <c r="H1949" s="3"/>
      <c r="I1949" s="3"/>
      <c r="M1949" s="3"/>
      <c r="AF1949" s="7"/>
    </row>
    <row r="1950" spans="4:32" ht="15" x14ac:dyDescent="0.25">
      <c r="D1950" s="3"/>
      <c r="E1950" s="3"/>
      <c r="H1950" s="3"/>
      <c r="I1950" s="3"/>
      <c r="M1950" s="4"/>
      <c r="AF1950" s="7"/>
    </row>
    <row r="1951" spans="4:32" ht="15" x14ac:dyDescent="0.25">
      <c r="D1951" s="3"/>
      <c r="E1951" s="3"/>
      <c r="H1951" s="3"/>
      <c r="I1951" s="3"/>
      <c r="M1951" s="4"/>
      <c r="AF1951" s="7"/>
    </row>
    <row r="1952" spans="4:32" ht="15" x14ac:dyDescent="0.25">
      <c r="D1952" s="4"/>
      <c r="E1952" s="4"/>
      <c r="H1952" s="3"/>
      <c r="I1952" s="3"/>
      <c r="M1952" s="3"/>
      <c r="AF1952" s="7"/>
    </row>
    <row r="1953" spans="4:32" ht="15" x14ac:dyDescent="0.25">
      <c r="D1953" s="3"/>
      <c r="E1953" s="3"/>
      <c r="H1953" s="3"/>
      <c r="I1953" s="3"/>
      <c r="M1953" s="4"/>
      <c r="AF1953" s="7"/>
    </row>
    <row r="1954" spans="4:32" ht="15" x14ac:dyDescent="0.25">
      <c r="D1954" s="3"/>
      <c r="E1954" s="3"/>
      <c r="H1954" s="3"/>
      <c r="I1954" s="3"/>
      <c r="M1954" s="3"/>
      <c r="AF1954" s="7"/>
    </row>
    <row r="1955" spans="4:32" ht="15" x14ac:dyDescent="0.25">
      <c r="D1955" s="3"/>
      <c r="E1955" s="3"/>
      <c r="H1955" s="3"/>
      <c r="I1955" s="3"/>
      <c r="M1955" s="4"/>
      <c r="AF1955" s="7"/>
    </row>
    <row r="1956" spans="4:32" ht="15" x14ac:dyDescent="0.25">
      <c r="D1956" s="3"/>
      <c r="E1956" s="3"/>
      <c r="H1956" s="3"/>
      <c r="I1956" s="3"/>
      <c r="M1956" s="3"/>
      <c r="AF1956" s="7"/>
    </row>
    <row r="1957" spans="4:32" ht="15" x14ac:dyDescent="0.25">
      <c r="D1957" s="3"/>
      <c r="E1957" s="3"/>
      <c r="H1957" s="3"/>
      <c r="I1957" s="3"/>
      <c r="M1957" s="4"/>
      <c r="AF1957" s="7"/>
    </row>
    <row r="1958" spans="4:32" ht="15" x14ac:dyDescent="0.25">
      <c r="D1958" s="4"/>
      <c r="E1958" s="4"/>
      <c r="H1958" s="3"/>
      <c r="I1958" s="3"/>
      <c r="M1958" s="3"/>
      <c r="AF1958" s="7"/>
    </row>
    <row r="1959" spans="4:32" ht="15" x14ac:dyDescent="0.25">
      <c r="D1959" s="4"/>
      <c r="E1959" s="4"/>
      <c r="H1959" s="3"/>
      <c r="I1959" s="3"/>
      <c r="M1959" s="3"/>
      <c r="AF1959" s="7"/>
    </row>
    <row r="1960" spans="4:32" ht="15" x14ac:dyDescent="0.25">
      <c r="D1960" s="3"/>
      <c r="E1960" s="3"/>
      <c r="H1960" s="4"/>
      <c r="I1960" s="4"/>
      <c r="M1960" s="4"/>
      <c r="AF1960" s="7"/>
    </row>
    <row r="1961" spans="4:32" ht="15" x14ac:dyDescent="0.25">
      <c r="D1961" s="3"/>
      <c r="E1961" s="3"/>
      <c r="H1961" s="3"/>
      <c r="I1961" s="3"/>
      <c r="M1961" s="4"/>
      <c r="AF1961" s="7"/>
    </row>
    <row r="1962" spans="4:32" ht="15" x14ac:dyDescent="0.25">
      <c r="D1962" s="4"/>
      <c r="E1962" s="4"/>
      <c r="H1962" s="3"/>
      <c r="I1962" s="3"/>
      <c r="M1962" s="4"/>
      <c r="AF1962" s="7"/>
    </row>
    <row r="1963" spans="4:32" ht="15" x14ac:dyDescent="0.25">
      <c r="D1963" s="3"/>
      <c r="E1963" s="3"/>
      <c r="H1963" s="3"/>
      <c r="I1963" s="3"/>
      <c r="M1963" s="4"/>
      <c r="AF1963" s="7"/>
    </row>
    <row r="1964" spans="4:32" ht="15" x14ac:dyDescent="0.25">
      <c r="D1964" s="3"/>
      <c r="E1964" s="3"/>
      <c r="H1964" s="3"/>
      <c r="I1964" s="3"/>
      <c r="M1964" s="4"/>
      <c r="AF1964" s="7"/>
    </row>
    <row r="1965" spans="4:32" ht="15" x14ac:dyDescent="0.25">
      <c r="D1965" s="4"/>
      <c r="E1965" s="4"/>
      <c r="H1965" s="3"/>
      <c r="I1965" s="3"/>
      <c r="M1965" s="3"/>
      <c r="AF1965" s="7"/>
    </row>
    <row r="1966" spans="4:32" ht="15" x14ac:dyDescent="0.25">
      <c r="D1966" s="3"/>
      <c r="E1966" s="3"/>
      <c r="H1966" s="3"/>
      <c r="I1966" s="3"/>
      <c r="M1966" s="4"/>
      <c r="AF1966" s="7"/>
    </row>
    <row r="1967" spans="4:32" ht="15" x14ac:dyDescent="0.25">
      <c r="D1967" s="3"/>
      <c r="E1967" s="3"/>
      <c r="H1967" s="3"/>
      <c r="I1967" s="3"/>
      <c r="M1967" s="3"/>
      <c r="AF1967" s="7"/>
    </row>
    <row r="1968" spans="4:32" ht="15" x14ac:dyDescent="0.25">
      <c r="D1968" s="3"/>
      <c r="E1968" s="3"/>
      <c r="H1968" s="4"/>
      <c r="I1968" s="4"/>
      <c r="M1968" s="3"/>
      <c r="AF1968" s="7"/>
    </row>
    <row r="1969" spans="4:32" ht="15" x14ac:dyDescent="0.25">
      <c r="D1969" s="4"/>
      <c r="E1969" s="4"/>
      <c r="H1969" s="3"/>
      <c r="I1969" s="3"/>
      <c r="M1969" s="4"/>
      <c r="AF1969" s="7"/>
    </row>
    <row r="1970" spans="4:32" ht="15" x14ac:dyDescent="0.25">
      <c r="D1970" s="4"/>
      <c r="E1970" s="4"/>
      <c r="H1970" s="3"/>
      <c r="I1970" s="3"/>
      <c r="M1970" s="4"/>
      <c r="AF1970" s="7"/>
    </row>
    <row r="1971" spans="4:32" ht="15" x14ac:dyDescent="0.25">
      <c r="D1971" s="3"/>
      <c r="E1971" s="3"/>
      <c r="H1971" s="3"/>
      <c r="I1971" s="3"/>
      <c r="M1971" s="4"/>
      <c r="AF1971" s="7"/>
    </row>
    <row r="1972" spans="4:32" ht="15" x14ac:dyDescent="0.25">
      <c r="D1972" s="3"/>
      <c r="E1972" s="3"/>
      <c r="H1972" s="3"/>
      <c r="I1972" s="3"/>
      <c r="M1972" s="4"/>
      <c r="AF1972" s="7"/>
    </row>
    <row r="1973" spans="4:32" ht="15" x14ac:dyDescent="0.25">
      <c r="D1973" s="3"/>
      <c r="E1973" s="3"/>
      <c r="H1973" s="3"/>
      <c r="I1973" s="3"/>
      <c r="M1973" s="3"/>
      <c r="AF1973" s="7"/>
    </row>
    <row r="1974" spans="4:32" ht="15" x14ac:dyDescent="0.25">
      <c r="D1974" s="3"/>
      <c r="E1974" s="3"/>
      <c r="H1974" s="3"/>
      <c r="I1974" s="3"/>
      <c r="M1974" s="4"/>
      <c r="AF1974" s="7"/>
    </row>
    <row r="1975" spans="4:32" ht="15" x14ac:dyDescent="0.25">
      <c r="D1975" s="3"/>
      <c r="E1975" s="3"/>
      <c r="H1975" s="3"/>
      <c r="I1975" s="3"/>
      <c r="M1975" s="4"/>
      <c r="AF1975" s="7"/>
    </row>
    <row r="1976" spans="4:32" ht="15" x14ac:dyDescent="0.25">
      <c r="D1976" s="4"/>
      <c r="E1976" s="4"/>
      <c r="H1976" s="3"/>
      <c r="I1976" s="3"/>
      <c r="M1976" s="4"/>
      <c r="AF1976" s="7"/>
    </row>
    <row r="1977" spans="4:32" ht="15" x14ac:dyDescent="0.25">
      <c r="D1977" s="3"/>
      <c r="E1977" s="3"/>
      <c r="H1977" s="3"/>
      <c r="I1977" s="3"/>
      <c r="M1977" s="3"/>
      <c r="AF1977" s="7"/>
    </row>
    <row r="1978" spans="4:32" ht="15" x14ac:dyDescent="0.25">
      <c r="D1978" s="3"/>
      <c r="E1978" s="3"/>
      <c r="H1978" s="3"/>
      <c r="I1978" s="3"/>
      <c r="M1978" s="4"/>
      <c r="AF1978" s="7"/>
    </row>
    <row r="1979" spans="4:32" ht="15" x14ac:dyDescent="0.25">
      <c r="D1979" s="3"/>
      <c r="E1979" s="3"/>
      <c r="H1979" s="3"/>
      <c r="I1979" s="3"/>
      <c r="M1979" s="4"/>
      <c r="AF1979" s="7"/>
    </row>
    <row r="1980" spans="4:32" ht="15" x14ac:dyDescent="0.25">
      <c r="D1980" s="4"/>
      <c r="E1980" s="4"/>
      <c r="H1980" s="3"/>
      <c r="I1980" s="3"/>
      <c r="M1980" s="3"/>
      <c r="AF1980" s="7"/>
    </row>
    <row r="1981" spans="4:32" ht="15" x14ac:dyDescent="0.25">
      <c r="D1981" s="3"/>
      <c r="E1981" s="3"/>
      <c r="H1981" s="3"/>
      <c r="I1981" s="3"/>
      <c r="M1981" s="3"/>
      <c r="AF1981" s="7"/>
    </row>
    <row r="1982" spans="4:32" ht="15" x14ac:dyDescent="0.25">
      <c r="D1982" s="3"/>
      <c r="E1982" s="3"/>
      <c r="H1982" s="3"/>
      <c r="I1982" s="3"/>
      <c r="M1982" s="4"/>
      <c r="AF1982" s="7"/>
    </row>
    <row r="1983" spans="4:32" ht="15" x14ac:dyDescent="0.25">
      <c r="D1983" s="4"/>
      <c r="E1983" s="4"/>
      <c r="H1983" s="3"/>
      <c r="I1983" s="3"/>
      <c r="M1983" s="4"/>
      <c r="AF1983" s="7"/>
    </row>
    <row r="1984" spans="4:32" ht="15" x14ac:dyDescent="0.25">
      <c r="D1984" s="4"/>
      <c r="E1984" s="4"/>
      <c r="H1984" s="3"/>
      <c r="I1984" s="3"/>
      <c r="M1984" s="4"/>
      <c r="AF1984" s="7"/>
    </row>
    <row r="1985" spans="4:32" ht="15" x14ac:dyDescent="0.25">
      <c r="D1985" s="3"/>
      <c r="E1985" s="3"/>
      <c r="H1985" s="3"/>
      <c r="I1985" s="3"/>
      <c r="M1985" s="3"/>
      <c r="AF1985" s="7"/>
    </row>
    <row r="1986" spans="4:32" ht="15" x14ac:dyDescent="0.25">
      <c r="D1986" s="3"/>
      <c r="E1986" s="3"/>
      <c r="H1986" s="3"/>
      <c r="I1986" s="3"/>
      <c r="M1986" s="3"/>
      <c r="AF1986" s="7"/>
    </row>
    <row r="1987" spans="4:32" ht="15" x14ac:dyDescent="0.25">
      <c r="D1987" s="3"/>
      <c r="E1987" s="3"/>
      <c r="H1987" s="3"/>
      <c r="I1987" s="3"/>
      <c r="M1987" s="4"/>
      <c r="AF1987" s="7"/>
    </row>
    <row r="1988" spans="4:32" ht="15" x14ac:dyDescent="0.25">
      <c r="D1988" s="3"/>
      <c r="E1988" s="3"/>
      <c r="H1988" s="3"/>
      <c r="I1988" s="3"/>
      <c r="M1988" s="4"/>
      <c r="AF1988" s="7"/>
    </row>
    <row r="1989" spans="4:32" ht="15" x14ac:dyDescent="0.25">
      <c r="D1989" s="3"/>
      <c r="E1989" s="3"/>
      <c r="H1989" s="3"/>
      <c r="I1989" s="3"/>
      <c r="M1989" s="3"/>
      <c r="AF1989" s="7"/>
    </row>
    <row r="1990" spans="4:32" ht="15" x14ac:dyDescent="0.25">
      <c r="D1990" s="3"/>
      <c r="E1990" s="3"/>
      <c r="H1990" s="3"/>
      <c r="I1990" s="3"/>
      <c r="M1990" s="3"/>
      <c r="AF1990" s="7"/>
    </row>
    <row r="1991" spans="4:32" ht="15" x14ac:dyDescent="0.25">
      <c r="D1991" s="3"/>
      <c r="E1991" s="3"/>
      <c r="H1991" s="3"/>
      <c r="I1991" s="3"/>
      <c r="M1991" s="3"/>
      <c r="AF1991" s="7"/>
    </row>
    <row r="1992" spans="4:32" ht="15" x14ac:dyDescent="0.25">
      <c r="D1992" s="3"/>
      <c r="E1992" s="3"/>
      <c r="H1992" s="3"/>
      <c r="I1992" s="3"/>
      <c r="M1992" s="3"/>
      <c r="AF1992" s="7"/>
    </row>
    <row r="1993" spans="4:32" ht="15" x14ac:dyDescent="0.25">
      <c r="D1993" s="3"/>
      <c r="E1993" s="3"/>
      <c r="H1993" s="3"/>
      <c r="I1993" s="3"/>
      <c r="M1993" s="3"/>
      <c r="AF1993" s="7"/>
    </row>
    <row r="1994" spans="4:32" ht="15" x14ac:dyDescent="0.25">
      <c r="D1994" s="4"/>
      <c r="E1994" s="4"/>
      <c r="H1994" s="3"/>
      <c r="I1994" s="3"/>
      <c r="M1994" s="4"/>
      <c r="AF1994" s="7"/>
    </row>
    <row r="1995" spans="4:32" ht="15" x14ac:dyDescent="0.25">
      <c r="D1995" s="3"/>
      <c r="E1995" s="3"/>
      <c r="H1995" s="3"/>
      <c r="I1995" s="3"/>
      <c r="M1995" s="3"/>
      <c r="AF1995" s="7"/>
    </row>
    <row r="1996" spans="4:32" ht="15" x14ac:dyDescent="0.25">
      <c r="D1996" s="3"/>
      <c r="E1996" s="3"/>
      <c r="H1996" s="3"/>
      <c r="I1996" s="3"/>
      <c r="M1996" s="4"/>
      <c r="AF1996" s="7"/>
    </row>
    <row r="1997" spans="4:32" ht="15" x14ac:dyDescent="0.25">
      <c r="D1997" s="3"/>
      <c r="E1997" s="3"/>
      <c r="H1997" s="3"/>
      <c r="I1997" s="3"/>
      <c r="M1997" s="4"/>
      <c r="AF1997" s="7"/>
    </row>
    <row r="1998" spans="4:32" ht="15" x14ac:dyDescent="0.25">
      <c r="D1998" s="3"/>
      <c r="E1998" s="3"/>
      <c r="H1998" s="3"/>
      <c r="I1998" s="3"/>
      <c r="M1998" s="3"/>
      <c r="AF1998" s="7"/>
    </row>
    <row r="1999" spans="4:32" ht="15" x14ac:dyDescent="0.25">
      <c r="D1999" s="4"/>
      <c r="E1999" s="4"/>
      <c r="H1999" s="3"/>
      <c r="I1999" s="3"/>
      <c r="M1999" s="3"/>
      <c r="AF1999" s="7"/>
    </row>
    <row r="2000" spans="4:32" ht="15" x14ac:dyDescent="0.25">
      <c r="D2000" s="4"/>
      <c r="E2000" s="4"/>
      <c r="H2000" s="3"/>
      <c r="I2000" s="3"/>
      <c r="M2000" s="3"/>
      <c r="AF2000" s="7"/>
    </row>
    <row r="2001" spans="4:32" ht="15" x14ac:dyDescent="0.25">
      <c r="D2001" s="3"/>
      <c r="E2001" s="3"/>
      <c r="H2001" s="3"/>
      <c r="I2001" s="3"/>
      <c r="M2001" s="3"/>
      <c r="AF2001" s="7"/>
    </row>
    <row r="2002" spans="4:32" ht="15" x14ac:dyDescent="0.25">
      <c r="D2002" s="3"/>
      <c r="E2002" s="3"/>
      <c r="H2002" s="3"/>
      <c r="I2002" s="3"/>
      <c r="M2002" s="4"/>
      <c r="AF2002" s="7"/>
    </row>
    <row r="2003" spans="4:32" ht="15" x14ac:dyDescent="0.25">
      <c r="D2003" s="4"/>
      <c r="E2003" s="4"/>
      <c r="H2003" s="3"/>
      <c r="I2003" s="3"/>
      <c r="M2003" s="3"/>
      <c r="AF2003" s="7"/>
    </row>
    <row r="2004" spans="4:32" ht="15" x14ac:dyDescent="0.25">
      <c r="D2004" s="3"/>
      <c r="E2004" s="3"/>
      <c r="H2004" s="3"/>
      <c r="I2004" s="3"/>
      <c r="M2004" s="3"/>
      <c r="AF2004" s="7"/>
    </row>
    <row r="2005" spans="4:32" ht="15" x14ac:dyDescent="0.25">
      <c r="D2005" s="3"/>
      <c r="E2005" s="3"/>
      <c r="H2005" s="3"/>
      <c r="I2005" s="3"/>
      <c r="M2005" s="4"/>
      <c r="AF2005" s="7"/>
    </row>
    <row r="2006" spans="4:32" ht="15" x14ac:dyDescent="0.25">
      <c r="D2006" s="3"/>
      <c r="E2006" s="3"/>
      <c r="H2006" s="3"/>
      <c r="I2006" s="3"/>
      <c r="M2006" s="3"/>
      <c r="AF2006" s="7"/>
    </row>
    <row r="2007" spans="4:32" ht="15" x14ac:dyDescent="0.25">
      <c r="D2007" s="4"/>
      <c r="E2007" s="4"/>
      <c r="H2007" s="3"/>
      <c r="I2007" s="3"/>
      <c r="M2007" s="3"/>
      <c r="AF2007" s="7"/>
    </row>
    <row r="2008" spans="4:32" ht="15" x14ac:dyDescent="0.25">
      <c r="D2008" s="3"/>
      <c r="E2008" s="3"/>
      <c r="H2008" s="3"/>
      <c r="I2008" s="3"/>
      <c r="M2008" s="4"/>
      <c r="AF2008" s="7"/>
    </row>
    <row r="2009" spans="4:32" ht="15" x14ac:dyDescent="0.25">
      <c r="D2009" s="3"/>
      <c r="E2009" s="3"/>
      <c r="H2009" s="3"/>
      <c r="I2009" s="3"/>
      <c r="M2009" s="3"/>
      <c r="AF2009" s="7"/>
    </row>
    <row r="2010" spans="4:32" ht="15" x14ac:dyDescent="0.25">
      <c r="D2010" s="4"/>
      <c r="E2010" s="4"/>
      <c r="H2010" s="3"/>
      <c r="I2010" s="3"/>
      <c r="M2010" s="3"/>
      <c r="AF2010" s="7"/>
    </row>
    <row r="2011" spans="4:32" ht="15" x14ac:dyDescent="0.25">
      <c r="D2011" s="3"/>
      <c r="E2011" s="3"/>
      <c r="H2011" s="3"/>
      <c r="I2011" s="3"/>
      <c r="M2011" s="4"/>
      <c r="AF2011" s="7"/>
    </row>
    <row r="2012" spans="4:32" ht="15" x14ac:dyDescent="0.25">
      <c r="D2012" s="3"/>
      <c r="E2012" s="3"/>
      <c r="H2012" s="3"/>
      <c r="I2012" s="3"/>
      <c r="M2012" s="3"/>
      <c r="AF2012" s="7"/>
    </row>
    <row r="2013" spans="4:32" ht="15" x14ac:dyDescent="0.25">
      <c r="D2013" s="4"/>
      <c r="E2013" s="4"/>
      <c r="H2013" s="3"/>
      <c r="I2013" s="3"/>
      <c r="M2013" s="3"/>
      <c r="AF2013" s="7"/>
    </row>
    <row r="2014" spans="4:32" ht="15" x14ac:dyDescent="0.25">
      <c r="D2014" s="4"/>
      <c r="E2014" s="4"/>
      <c r="H2014" s="3"/>
      <c r="I2014" s="3"/>
      <c r="M2014" s="3"/>
      <c r="AF2014" s="7"/>
    </row>
    <row r="2015" spans="4:32" ht="15" x14ac:dyDescent="0.25">
      <c r="D2015" s="3"/>
      <c r="E2015" s="3"/>
      <c r="H2015" s="3"/>
      <c r="I2015" s="3"/>
      <c r="M2015" s="4"/>
      <c r="AF2015" s="7"/>
    </row>
    <row r="2016" spans="4:32" ht="15" x14ac:dyDescent="0.25">
      <c r="D2016" s="3"/>
      <c r="E2016" s="3"/>
      <c r="H2016" s="3"/>
      <c r="I2016" s="3"/>
      <c r="M2016" s="3"/>
      <c r="AF2016" s="7"/>
    </row>
    <row r="2017" spans="4:32" ht="15" x14ac:dyDescent="0.25">
      <c r="D2017" s="3"/>
      <c r="E2017" s="3"/>
      <c r="H2017" s="3"/>
      <c r="I2017" s="3"/>
      <c r="M2017" s="3"/>
      <c r="AF2017" s="7"/>
    </row>
    <row r="2018" spans="4:32" ht="15" x14ac:dyDescent="0.25">
      <c r="D2018" s="3"/>
      <c r="E2018" s="3"/>
      <c r="H2018" s="3"/>
      <c r="I2018" s="3"/>
      <c r="M2018" s="3"/>
      <c r="AF2018" s="7"/>
    </row>
    <row r="2019" spans="4:32" ht="15" x14ac:dyDescent="0.25">
      <c r="D2019" s="3"/>
      <c r="E2019" s="3"/>
      <c r="H2019" s="3"/>
      <c r="I2019" s="3"/>
      <c r="M2019" s="3"/>
      <c r="AF2019" s="7"/>
    </row>
    <row r="2020" spans="4:32" ht="15" x14ac:dyDescent="0.25">
      <c r="D2020" s="3"/>
      <c r="E2020" s="3"/>
      <c r="H2020" s="3"/>
      <c r="I2020" s="3"/>
      <c r="M2020" s="3"/>
      <c r="AF2020" s="7"/>
    </row>
    <row r="2021" spans="4:32" ht="15" x14ac:dyDescent="0.25">
      <c r="D2021" s="3"/>
      <c r="E2021" s="3"/>
      <c r="H2021" s="3"/>
      <c r="I2021" s="3"/>
      <c r="M2021" s="3"/>
      <c r="AF2021" s="7"/>
    </row>
    <row r="2022" spans="4:32" ht="15" x14ac:dyDescent="0.25">
      <c r="D2022" s="3"/>
      <c r="E2022" s="3"/>
      <c r="H2022" s="3"/>
      <c r="I2022" s="3"/>
      <c r="M2022" s="3"/>
      <c r="AF2022" s="7"/>
    </row>
    <row r="2023" spans="4:32" ht="15" x14ac:dyDescent="0.25">
      <c r="D2023" s="3"/>
      <c r="E2023" s="3"/>
      <c r="H2023" s="3"/>
      <c r="I2023" s="3"/>
      <c r="M2023" s="3"/>
      <c r="AF2023" s="7"/>
    </row>
    <row r="2024" spans="4:32" ht="15" x14ac:dyDescent="0.25">
      <c r="D2024" s="3"/>
      <c r="E2024" s="3"/>
      <c r="H2024" s="3"/>
      <c r="I2024" s="3"/>
      <c r="M2024" s="3"/>
      <c r="AF2024" s="7"/>
    </row>
    <row r="2025" spans="4:32" ht="15" x14ac:dyDescent="0.25">
      <c r="D2025" s="3"/>
      <c r="E2025" s="3"/>
      <c r="H2025" s="3"/>
      <c r="I2025" s="3"/>
      <c r="M2025" s="4"/>
      <c r="AF2025" s="7"/>
    </row>
    <row r="2026" spans="4:32" ht="15" x14ac:dyDescent="0.25">
      <c r="D2026" s="3"/>
      <c r="E2026" s="3"/>
      <c r="H2026" s="3"/>
      <c r="I2026" s="3"/>
      <c r="M2026" s="4"/>
      <c r="AF2026" s="7"/>
    </row>
    <row r="2027" spans="4:32" ht="15" x14ac:dyDescent="0.25">
      <c r="D2027" s="3"/>
      <c r="E2027" s="3"/>
      <c r="H2027" s="3"/>
      <c r="I2027" s="3"/>
      <c r="M2027" s="3"/>
      <c r="AF2027" s="7"/>
    </row>
    <row r="2028" spans="4:32" ht="15" x14ac:dyDescent="0.25">
      <c r="D2028" s="3"/>
      <c r="E2028" s="3"/>
      <c r="H2028" s="3"/>
      <c r="I2028" s="3"/>
      <c r="M2028" s="4"/>
      <c r="AF2028" s="7"/>
    </row>
    <row r="2029" spans="4:32" ht="15" x14ac:dyDescent="0.25">
      <c r="D2029" s="3"/>
      <c r="E2029" s="3"/>
      <c r="H2029" s="3"/>
      <c r="I2029" s="3"/>
      <c r="M2029" s="4"/>
      <c r="AF2029" s="7"/>
    </row>
    <row r="2030" spans="4:32" ht="15" x14ac:dyDescent="0.25">
      <c r="D2030" s="3"/>
      <c r="E2030" s="3"/>
      <c r="H2030" s="3"/>
      <c r="I2030" s="3"/>
      <c r="M2030" s="4"/>
      <c r="AF2030" s="7"/>
    </row>
    <row r="2031" spans="4:32" ht="15" x14ac:dyDescent="0.25">
      <c r="D2031" s="3"/>
      <c r="E2031" s="3"/>
      <c r="H2031" s="3"/>
      <c r="I2031" s="3"/>
      <c r="M2031" s="3"/>
      <c r="AF2031" s="7"/>
    </row>
    <row r="2032" spans="4:32" ht="15" x14ac:dyDescent="0.25">
      <c r="D2032" s="3"/>
      <c r="E2032" s="3"/>
      <c r="H2032" s="3"/>
      <c r="I2032" s="3"/>
      <c r="M2032" s="4"/>
      <c r="AF2032" s="7"/>
    </row>
    <row r="2033" spans="4:32" ht="15" x14ac:dyDescent="0.25">
      <c r="D2033" s="3"/>
      <c r="E2033" s="3"/>
      <c r="H2033" s="3"/>
      <c r="I2033" s="3"/>
      <c r="M2033" s="4"/>
      <c r="AF2033" s="7"/>
    </row>
    <row r="2034" spans="4:32" ht="15" x14ac:dyDescent="0.25">
      <c r="D2034" s="3"/>
      <c r="E2034" s="3"/>
      <c r="H2034" s="3"/>
      <c r="I2034" s="3"/>
      <c r="M2034" s="3"/>
      <c r="AF2034" s="7"/>
    </row>
    <row r="2035" spans="4:32" ht="15" x14ac:dyDescent="0.25">
      <c r="D2035" s="3"/>
      <c r="E2035" s="3"/>
      <c r="H2035" s="3"/>
      <c r="I2035" s="3"/>
      <c r="M2035" s="3"/>
      <c r="AF2035" s="7"/>
    </row>
    <row r="2036" spans="4:32" ht="15" x14ac:dyDescent="0.25">
      <c r="D2036" s="3"/>
      <c r="E2036" s="3"/>
      <c r="H2036" s="3"/>
      <c r="I2036" s="3"/>
      <c r="M2036" s="3"/>
      <c r="AF2036" s="7"/>
    </row>
    <row r="2037" spans="4:32" ht="15" x14ac:dyDescent="0.25">
      <c r="D2037" s="3"/>
      <c r="E2037" s="3"/>
      <c r="H2037" s="3"/>
      <c r="I2037" s="3"/>
      <c r="M2037" s="4"/>
      <c r="AF2037" s="7"/>
    </row>
    <row r="2038" spans="4:32" ht="15" x14ac:dyDescent="0.25">
      <c r="D2038" s="3"/>
      <c r="E2038" s="3"/>
      <c r="H2038" s="3"/>
      <c r="I2038" s="3"/>
      <c r="M2038" s="3"/>
      <c r="AF2038" s="7"/>
    </row>
    <row r="2039" spans="4:32" ht="15" x14ac:dyDescent="0.25">
      <c r="D2039" s="3"/>
      <c r="E2039" s="3"/>
      <c r="H2039" s="3"/>
      <c r="I2039" s="3"/>
      <c r="M2039" s="3"/>
      <c r="AF2039" s="7"/>
    </row>
    <row r="2040" spans="4:32" ht="15" x14ac:dyDescent="0.25">
      <c r="D2040" s="3"/>
      <c r="E2040" s="3"/>
      <c r="H2040" s="3"/>
      <c r="I2040" s="3"/>
      <c r="M2040" s="3"/>
      <c r="AF2040" s="7"/>
    </row>
    <row r="2041" spans="4:32" ht="15" x14ac:dyDescent="0.25">
      <c r="D2041" s="4"/>
      <c r="E2041" s="4"/>
      <c r="H2041" s="3"/>
      <c r="I2041" s="3"/>
      <c r="M2041" s="3"/>
      <c r="AF2041" s="7"/>
    </row>
    <row r="2042" spans="4:32" ht="15" x14ac:dyDescent="0.25">
      <c r="D2042" s="3"/>
      <c r="E2042" s="3"/>
      <c r="H2042" s="3"/>
      <c r="I2042" s="3"/>
      <c r="M2042" s="3"/>
      <c r="AF2042" s="7"/>
    </row>
    <row r="2043" spans="4:32" ht="15" x14ac:dyDescent="0.25">
      <c r="D2043" s="3"/>
      <c r="E2043" s="3"/>
      <c r="H2043" s="3"/>
      <c r="I2043" s="3"/>
      <c r="M2043" s="3"/>
      <c r="AF2043" s="7"/>
    </row>
    <row r="2044" spans="4:32" ht="15" x14ac:dyDescent="0.25">
      <c r="D2044" s="3"/>
      <c r="E2044" s="3"/>
      <c r="H2044" s="3"/>
      <c r="I2044" s="3"/>
      <c r="M2044" s="4"/>
      <c r="AF2044" s="7"/>
    </row>
    <row r="2045" spans="4:32" ht="15" x14ac:dyDescent="0.25">
      <c r="D2045" s="3"/>
      <c r="E2045" s="3"/>
      <c r="H2045" s="3"/>
      <c r="I2045" s="3"/>
      <c r="M2045" s="4"/>
      <c r="AF2045" s="7"/>
    </row>
    <row r="2046" spans="4:32" ht="15" x14ac:dyDescent="0.25">
      <c r="D2046" s="3"/>
      <c r="E2046" s="3"/>
      <c r="H2046" s="3"/>
      <c r="I2046" s="3"/>
      <c r="M2046" s="4"/>
      <c r="AF2046" s="7"/>
    </row>
    <row r="2047" spans="4:32" ht="15" x14ac:dyDescent="0.25">
      <c r="D2047" s="3"/>
      <c r="E2047" s="3"/>
      <c r="H2047" s="3"/>
      <c r="I2047" s="3"/>
      <c r="M2047" s="3"/>
      <c r="AF2047" s="7"/>
    </row>
    <row r="2048" spans="4:32" ht="15" x14ac:dyDescent="0.25">
      <c r="D2048" s="3"/>
      <c r="E2048" s="3"/>
      <c r="H2048" s="3"/>
      <c r="I2048" s="3"/>
      <c r="M2048" s="3"/>
      <c r="AF2048" s="7"/>
    </row>
    <row r="2049" spans="4:32" ht="15" x14ac:dyDescent="0.25">
      <c r="D2049" s="3"/>
      <c r="E2049" s="3"/>
      <c r="H2049" s="3"/>
      <c r="I2049" s="3"/>
      <c r="M2049" s="3"/>
      <c r="AF2049" s="7"/>
    </row>
    <row r="2050" spans="4:32" ht="15" x14ac:dyDescent="0.25">
      <c r="D2050" s="4"/>
      <c r="E2050" s="4"/>
      <c r="H2050" s="3"/>
      <c r="I2050" s="3"/>
      <c r="M2050" s="3"/>
      <c r="AF2050" s="7"/>
    </row>
    <row r="2051" spans="4:32" ht="15" x14ac:dyDescent="0.25">
      <c r="D2051" s="3"/>
      <c r="E2051" s="3"/>
      <c r="H2051" s="3"/>
      <c r="I2051" s="3"/>
      <c r="M2051" s="3"/>
      <c r="AF2051" s="7"/>
    </row>
    <row r="2052" spans="4:32" ht="15" x14ac:dyDescent="0.25">
      <c r="D2052" s="4"/>
      <c r="E2052" s="4"/>
      <c r="H2052" s="3"/>
      <c r="I2052" s="3"/>
      <c r="M2052" s="4"/>
      <c r="AF2052" s="7"/>
    </row>
    <row r="2053" spans="4:32" ht="15" x14ac:dyDescent="0.25">
      <c r="D2053" s="3"/>
      <c r="E2053" s="3"/>
      <c r="H2053" s="3"/>
      <c r="I2053" s="3"/>
      <c r="M2053" s="4"/>
      <c r="AF2053" s="7"/>
    </row>
    <row r="2054" spans="4:32" ht="15" x14ac:dyDescent="0.25">
      <c r="D2054" s="3"/>
      <c r="E2054" s="3"/>
      <c r="H2054" s="3"/>
      <c r="I2054" s="3"/>
      <c r="M2054" s="3"/>
      <c r="AF2054" s="7"/>
    </row>
    <row r="2055" spans="4:32" ht="15" x14ac:dyDescent="0.25">
      <c r="D2055" s="3"/>
      <c r="E2055" s="3"/>
      <c r="H2055" s="3"/>
      <c r="I2055" s="3"/>
      <c r="M2055" s="4"/>
      <c r="AF2055" s="7"/>
    </row>
    <row r="2056" spans="4:32" ht="15" x14ac:dyDescent="0.25">
      <c r="D2056" s="4"/>
      <c r="E2056" s="4"/>
      <c r="H2056" s="3"/>
      <c r="I2056" s="3"/>
      <c r="M2056" s="4"/>
      <c r="AF2056" s="7"/>
    </row>
    <row r="2057" spans="4:32" ht="15" x14ac:dyDescent="0.25">
      <c r="D2057" s="3"/>
      <c r="E2057" s="3"/>
      <c r="H2057" s="3"/>
      <c r="I2057" s="3"/>
      <c r="M2057" s="4"/>
      <c r="AF2057" s="7"/>
    </row>
    <row r="2058" spans="4:32" ht="15" x14ac:dyDescent="0.25">
      <c r="D2058" s="3"/>
      <c r="E2058" s="3"/>
      <c r="H2058" s="3"/>
      <c r="I2058" s="3"/>
      <c r="M2058" s="3"/>
      <c r="AF2058" s="7"/>
    </row>
    <row r="2059" spans="4:32" ht="15" x14ac:dyDescent="0.25">
      <c r="D2059" s="4"/>
      <c r="E2059" s="4"/>
      <c r="H2059" s="3"/>
      <c r="I2059" s="3"/>
      <c r="M2059" s="3"/>
      <c r="AF2059" s="7"/>
    </row>
    <row r="2060" spans="4:32" ht="15" x14ac:dyDescent="0.25">
      <c r="D2060" s="4"/>
      <c r="E2060" s="4"/>
      <c r="H2060" s="3"/>
      <c r="I2060" s="3"/>
      <c r="M2060" s="3"/>
      <c r="AF2060" s="7"/>
    </row>
    <row r="2061" spans="4:32" ht="15" x14ac:dyDescent="0.25">
      <c r="D2061" s="3"/>
      <c r="E2061" s="3"/>
      <c r="H2061" s="3"/>
      <c r="I2061" s="3"/>
      <c r="M2061" s="4"/>
      <c r="AF2061" s="7"/>
    </row>
    <row r="2062" spans="4:32" ht="15" x14ac:dyDescent="0.25">
      <c r="D2062" s="3"/>
      <c r="E2062" s="3"/>
      <c r="H2062" s="3"/>
      <c r="I2062" s="3"/>
      <c r="M2062" s="4"/>
      <c r="AF2062" s="7"/>
    </row>
    <row r="2063" spans="4:32" ht="15" x14ac:dyDescent="0.25">
      <c r="D2063" s="3"/>
      <c r="E2063" s="3"/>
      <c r="H2063" s="3"/>
      <c r="I2063" s="3"/>
      <c r="M2063" s="4"/>
      <c r="AF2063" s="7"/>
    </row>
    <row r="2064" spans="4:32" ht="15" x14ac:dyDescent="0.25">
      <c r="D2064" s="3"/>
      <c r="E2064" s="3"/>
      <c r="H2064" s="3"/>
      <c r="I2064" s="3"/>
      <c r="M2064" s="3"/>
      <c r="AF2064" s="7"/>
    </row>
    <row r="2065" spans="4:32" ht="15" x14ac:dyDescent="0.25">
      <c r="D2065" s="3"/>
      <c r="E2065" s="3"/>
      <c r="H2065" s="3"/>
      <c r="I2065" s="3"/>
      <c r="M2065" s="4"/>
      <c r="AF2065" s="7"/>
    </row>
    <row r="2066" spans="4:32" ht="15" x14ac:dyDescent="0.25">
      <c r="D2066" s="3"/>
      <c r="E2066" s="3"/>
      <c r="H2066" s="3"/>
      <c r="I2066" s="3"/>
      <c r="M2066" s="4"/>
      <c r="AF2066" s="7"/>
    </row>
    <row r="2067" spans="4:32" ht="15" x14ac:dyDescent="0.25">
      <c r="D2067" s="3"/>
      <c r="E2067" s="3"/>
      <c r="H2067" s="3"/>
      <c r="I2067" s="3"/>
      <c r="M2067" s="3"/>
      <c r="AF2067" s="7"/>
    </row>
    <row r="2068" spans="4:32" ht="15" x14ac:dyDescent="0.25">
      <c r="D2068" s="3"/>
      <c r="E2068" s="3"/>
      <c r="H2068" s="3"/>
      <c r="I2068" s="3"/>
      <c r="M2068" s="4"/>
      <c r="AF2068" s="7"/>
    </row>
    <row r="2069" spans="4:32" ht="15" x14ac:dyDescent="0.25">
      <c r="D2069" s="3"/>
      <c r="E2069" s="3"/>
      <c r="H2069" s="3"/>
      <c r="I2069" s="3"/>
      <c r="M2069" s="4"/>
      <c r="AF2069" s="7"/>
    </row>
    <row r="2070" spans="4:32" ht="15" x14ac:dyDescent="0.25">
      <c r="D2070" s="3"/>
      <c r="E2070" s="3"/>
      <c r="H2070" s="3"/>
      <c r="I2070" s="3"/>
      <c r="M2070" s="4"/>
      <c r="AF2070" s="7"/>
    </row>
    <row r="2071" spans="4:32" ht="15" x14ac:dyDescent="0.25">
      <c r="D2071" s="3"/>
      <c r="E2071" s="3"/>
      <c r="H2071" s="3"/>
      <c r="I2071" s="3"/>
      <c r="M2071" s="4"/>
      <c r="AF2071" s="7"/>
    </row>
    <row r="2072" spans="4:32" ht="15" x14ac:dyDescent="0.25">
      <c r="D2072" s="3"/>
      <c r="E2072" s="3"/>
      <c r="H2072" s="3"/>
      <c r="I2072" s="3"/>
      <c r="M2072" s="4"/>
      <c r="AF2072" s="7"/>
    </row>
    <row r="2073" spans="4:32" ht="15" x14ac:dyDescent="0.25">
      <c r="D2073" s="3"/>
      <c r="E2073" s="3"/>
      <c r="H2073" s="3"/>
      <c r="I2073" s="3"/>
      <c r="M2073" s="4"/>
      <c r="AF2073" s="7"/>
    </row>
    <row r="2074" spans="4:32" ht="15" x14ac:dyDescent="0.25">
      <c r="D2074" s="3"/>
      <c r="E2074" s="3"/>
      <c r="H2074" s="3"/>
      <c r="I2074" s="3"/>
      <c r="M2074" s="3"/>
      <c r="AF2074" s="7"/>
    </row>
    <row r="2075" spans="4:32" ht="15" x14ac:dyDescent="0.25">
      <c r="D2075" s="3"/>
      <c r="E2075" s="3"/>
      <c r="H2075" s="3"/>
      <c r="I2075" s="3"/>
      <c r="M2075" s="4"/>
      <c r="AF2075" s="7"/>
    </row>
    <row r="2076" spans="4:32" ht="15" x14ac:dyDescent="0.25">
      <c r="D2076" s="3"/>
      <c r="E2076" s="3"/>
      <c r="H2076" s="3"/>
      <c r="I2076" s="3"/>
      <c r="M2076" s="4"/>
      <c r="AF2076" s="7"/>
    </row>
    <row r="2077" spans="4:32" ht="15" x14ac:dyDescent="0.25">
      <c r="D2077" s="3"/>
      <c r="E2077" s="3"/>
      <c r="H2077" s="3"/>
      <c r="I2077" s="3"/>
      <c r="M2077" s="3"/>
      <c r="AF2077" s="7"/>
    </row>
    <row r="2078" spans="4:32" ht="15" x14ac:dyDescent="0.25">
      <c r="D2078" s="3"/>
      <c r="E2078" s="3"/>
      <c r="H2078" s="3"/>
      <c r="I2078" s="3"/>
      <c r="M2078" s="4"/>
      <c r="AF2078" s="7"/>
    </row>
    <row r="2079" spans="4:32" ht="15" x14ac:dyDescent="0.25">
      <c r="D2079" s="3"/>
      <c r="E2079" s="3"/>
      <c r="H2079" s="3"/>
      <c r="I2079" s="3"/>
      <c r="M2079" s="3"/>
      <c r="AF2079" s="7"/>
    </row>
    <row r="2080" spans="4:32" ht="15" x14ac:dyDescent="0.25">
      <c r="D2080" s="3"/>
      <c r="E2080" s="3"/>
      <c r="H2080" s="3"/>
      <c r="I2080" s="3"/>
      <c r="M2080" s="3"/>
      <c r="AF2080" s="7"/>
    </row>
    <row r="2081" spans="4:32" ht="15" x14ac:dyDescent="0.25">
      <c r="D2081" s="3"/>
      <c r="E2081" s="3"/>
      <c r="H2081" s="3"/>
      <c r="I2081" s="3"/>
      <c r="M2081" s="3"/>
      <c r="AF2081" s="7"/>
    </row>
    <row r="2082" spans="4:32" ht="15" x14ac:dyDescent="0.25">
      <c r="D2082" s="3"/>
      <c r="E2082" s="3"/>
      <c r="H2082" s="3"/>
      <c r="I2082" s="3"/>
      <c r="M2082" s="4"/>
      <c r="AF2082" s="7"/>
    </row>
    <row r="2083" spans="4:32" ht="15" x14ac:dyDescent="0.25">
      <c r="D2083" s="3"/>
      <c r="E2083" s="3"/>
      <c r="H2083" s="3"/>
      <c r="I2083" s="3"/>
      <c r="M2083" s="3"/>
      <c r="AF2083" s="7"/>
    </row>
    <row r="2084" spans="4:32" ht="15" x14ac:dyDescent="0.25">
      <c r="D2084" s="3"/>
      <c r="E2084" s="3"/>
      <c r="H2084" s="3"/>
      <c r="I2084" s="3"/>
      <c r="M2084" s="3"/>
      <c r="AF2084" s="7"/>
    </row>
    <row r="2085" spans="4:32" ht="15" x14ac:dyDescent="0.25">
      <c r="D2085" s="4"/>
      <c r="E2085" s="4"/>
      <c r="H2085" s="3"/>
      <c r="I2085" s="3"/>
      <c r="M2085" s="3"/>
      <c r="AF2085" s="7"/>
    </row>
    <row r="2086" spans="4:32" ht="15" x14ac:dyDescent="0.25">
      <c r="D2086" s="4"/>
      <c r="E2086" s="4"/>
      <c r="H2086" s="3"/>
      <c r="I2086" s="3"/>
      <c r="M2086" s="3"/>
      <c r="AF2086" s="7"/>
    </row>
    <row r="2087" spans="4:32" ht="15" x14ac:dyDescent="0.25">
      <c r="D2087" s="3"/>
      <c r="E2087" s="3"/>
      <c r="H2087" s="3"/>
      <c r="I2087" s="3"/>
      <c r="M2087" s="3"/>
      <c r="AF2087" s="7"/>
    </row>
    <row r="2088" spans="4:32" ht="15" x14ac:dyDescent="0.25">
      <c r="D2088" s="4"/>
      <c r="E2088" s="4"/>
      <c r="H2088" s="3"/>
      <c r="I2088" s="3"/>
      <c r="M2088" s="3"/>
      <c r="AF2088" s="7"/>
    </row>
    <row r="2089" spans="4:32" ht="15" x14ac:dyDescent="0.25">
      <c r="D2089" s="3"/>
      <c r="E2089" s="3"/>
      <c r="H2089" s="3"/>
      <c r="I2089" s="3"/>
      <c r="M2089" s="3"/>
      <c r="AF2089" s="7"/>
    </row>
    <row r="2090" spans="4:32" ht="15" x14ac:dyDescent="0.25">
      <c r="D2090" s="3"/>
      <c r="E2090" s="3"/>
      <c r="H2090" s="3"/>
      <c r="I2090" s="3"/>
      <c r="M2090" s="4"/>
      <c r="AF2090" s="7"/>
    </row>
    <row r="2091" spans="4:32" ht="15" x14ac:dyDescent="0.25">
      <c r="D2091" s="3"/>
      <c r="E2091" s="3"/>
      <c r="H2091" s="3"/>
      <c r="I2091" s="3"/>
      <c r="M2091" s="3"/>
      <c r="AF2091" s="7"/>
    </row>
    <row r="2092" spans="4:32" ht="15" x14ac:dyDescent="0.25">
      <c r="D2092" s="4"/>
      <c r="E2092" s="4"/>
      <c r="H2092" s="3"/>
      <c r="I2092" s="3"/>
      <c r="M2092" s="3"/>
      <c r="AF2092" s="7"/>
    </row>
    <row r="2093" spans="4:32" ht="15" x14ac:dyDescent="0.25">
      <c r="D2093" s="3"/>
      <c r="E2093" s="3"/>
      <c r="H2093" s="3"/>
      <c r="I2093" s="3"/>
      <c r="M2093" s="4"/>
      <c r="AF2093" s="7"/>
    </row>
    <row r="2094" spans="4:32" ht="15" x14ac:dyDescent="0.25">
      <c r="D2094" s="3"/>
      <c r="E2094" s="3"/>
      <c r="H2094" s="3"/>
      <c r="I2094" s="3"/>
      <c r="M2094" s="4"/>
      <c r="AF2094" s="7"/>
    </row>
    <row r="2095" spans="4:32" ht="15" x14ac:dyDescent="0.25">
      <c r="D2095" s="4"/>
      <c r="E2095" s="4"/>
      <c r="H2095" s="3"/>
      <c r="I2095" s="3"/>
      <c r="M2095" s="3"/>
      <c r="AF2095" s="7"/>
    </row>
    <row r="2096" spans="4:32" ht="15" x14ac:dyDescent="0.25">
      <c r="D2096" s="4"/>
      <c r="E2096" s="4"/>
      <c r="H2096" s="3"/>
      <c r="I2096" s="3"/>
      <c r="M2096" s="3"/>
      <c r="AF2096" s="7"/>
    </row>
    <row r="2097" spans="4:32" ht="15" x14ac:dyDescent="0.25">
      <c r="D2097" s="3"/>
      <c r="E2097" s="3"/>
      <c r="H2097" s="3"/>
      <c r="I2097" s="3"/>
      <c r="M2097" s="4"/>
      <c r="AF2097" s="7"/>
    </row>
    <row r="2098" spans="4:32" ht="15" x14ac:dyDescent="0.25">
      <c r="D2098" s="4"/>
      <c r="E2098" s="4"/>
      <c r="H2098" s="3"/>
      <c r="I2098" s="3"/>
      <c r="M2098" s="4"/>
      <c r="AF2098" s="7"/>
    </row>
    <row r="2099" spans="4:32" ht="15" x14ac:dyDescent="0.25">
      <c r="D2099" s="4"/>
      <c r="E2099" s="4"/>
      <c r="H2099" s="3"/>
      <c r="I2099" s="3"/>
      <c r="M2099" s="3"/>
      <c r="AF2099" s="7"/>
    </row>
    <row r="2100" spans="4:32" ht="15" x14ac:dyDescent="0.25">
      <c r="D2100" s="3"/>
      <c r="E2100" s="3"/>
      <c r="H2100" s="3"/>
      <c r="I2100" s="3"/>
      <c r="M2100" s="4"/>
      <c r="AF2100" s="7"/>
    </row>
    <row r="2101" spans="4:32" ht="15" x14ac:dyDescent="0.25">
      <c r="D2101" s="3"/>
      <c r="E2101" s="3"/>
      <c r="H2101" s="3"/>
      <c r="I2101" s="3"/>
      <c r="M2101" s="4"/>
      <c r="AF2101" s="7"/>
    </row>
    <row r="2102" spans="4:32" ht="15" x14ac:dyDescent="0.25">
      <c r="D2102" s="4"/>
      <c r="E2102" s="4"/>
      <c r="H2102" s="3"/>
      <c r="I2102" s="3"/>
      <c r="M2102" s="3"/>
      <c r="AF2102" s="7"/>
    </row>
    <row r="2103" spans="4:32" ht="15" x14ac:dyDescent="0.25">
      <c r="D2103" s="3"/>
      <c r="E2103" s="3"/>
      <c r="H2103" s="3"/>
      <c r="I2103" s="3"/>
      <c r="M2103" s="4"/>
      <c r="AF2103" s="7"/>
    </row>
    <row r="2104" spans="4:32" ht="15" x14ac:dyDescent="0.25">
      <c r="D2104" s="4"/>
      <c r="E2104" s="4"/>
      <c r="H2104" s="3"/>
      <c r="I2104" s="3"/>
      <c r="M2104" s="4"/>
      <c r="AF2104" s="7"/>
    </row>
    <row r="2105" spans="4:32" ht="15" x14ac:dyDescent="0.25">
      <c r="D2105" s="3"/>
      <c r="E2105" s="3"/>
      <c r="H2105" s="3"/>
      <c r="I2105" s="3"/>
      <c r="M2105" s="4"/>
      <c r="AF2105" s="7"/>
    </row>
    <row r="2106" spans="4:32" ht="15" x14ac:dyDescent="0.25">
      <c r="D2106" s="3"/>
      <c r="E2106" s="3"/>
      <c r="H2106" s="3"/>
      <c r="I2106" s="3"/>
      <c r="M2106" s="3"/>
      <c r="AF2106" s="7"/>
    </row>
    <row r="2107" spans="4:32" ht="15" x14ac:dyDescent="0.25">
      <c r="D2107" s="3"/>
      <c r="E2107" s="3"/>
      <c r="H2107" s="3"/>
      <c r="I2107" s="3"/>
      <c r="M2107" s="3"/>
      <c r="AF2107" s="7"/>
    </row>
    <row r="2108" spans="4:32" ht="15" x14ac:dyDescent="0.25">
      <c r="D2108" s="3"/>
      <c r="E2108" s="3"/>
      <c r="H2108" s="3"/>
      <c r="I2108" s="3"/>
      <c r="M2108" s="3"/>
      <c r="AF2108" s="7"/>
    </row>
    <row r="2109" spans="4:32" ht="15" x14ac:dyDescent="0.25">
      <c r="D2109" s="3"/>
      <c r="E2109" s="3"/>
      <c r="H2109" s="3"/>
      <c r="I2109" s="3"/>
      <c r="M2109" s="4"/>
      <c r="AF2109" s="7"/>
    </row>
    <row r="2110" spans="4:32" ht="15" x14ac:dyDescent="0.25">
      <c r="D2110" s="4"/>
      <c r="E2110" s="4"/>
      <c r="H2110" s="3"/>
      <c r="I2110" s="3"/>
      <c r="M2110" s="3"/>
      <c r="AF2110" s="7"/>
    </row>
    <row r="2111" spans="4:32" ht="15" x14ac:dyDescent="0.25">
      <c r="D2111" s="3"/>
      <c r="E2111" s="3"/>
      <c r="H2111" s="3"/>
      <c r="I2111" s="3"/>
      <c r="M2111" s="4"/>
      <c r="AF2111" s="7"/>
    </row>
    <row r="2112" spans="4:32" ht="15" x14ac:dyDescent="0.25">
      <c r="D2112" s="3"/>
      <c r="E2112" s="3"/>
      <c r="H2112" s="3"/>
      <c r="I2112" s="3"/>
      <c r="M2112" s="3"/>
      <c r="AF2112" s="7"/>
    </row>
    <row r="2113" spans="4:32" ht="15" x14ac:dyDescent="0.25">
      <c r="D2113" s="3"/>
      <c r="E2113" s="3"/>
      <c r="H2113" s="3"/>
      <c r="I2113" s="3"/>
      <c r="M2113" s="3"/>
      <c r="AF2113" s="7"/>
    </row>
    <row r="2114" spans="4:32" ht="15" x14ac:dyDescent="0.25">
      <c r="D2114" s="3"/>
      <c r="E2114" s="3"/>
      <c r="H2114" s="3"/>
      <c r="I2114" s="3"/>
      <c r="M2114" s="4"/>
      <c r="AF2114" s="7"/>
    </row>
    <row r="2115" spans="4:32" ht="15" x14ac:dyDescent="0.25">
      <c r="D2115" s="3"/>
      <c r="E2115" s="3"/>
      <c r="H2115" s="3"/>
      <c r="I2115" s="3"/>
      <c r="M2115" s="4"/>
      <c r="AF2115" s="7"/>
    </row>
    <row r="2116" spans="4:32" ht="15" x14ac:dyDescent="0.25">
      <c r="D2116" s="3"/>
      <c r="E2116" s="3"/>
      <c r="H2116" s="3"/>
      <c r="I2116" s="3"/>
      <c r="M2116" s="4"/>
      <c r="AF2116" s="7"/>
    </row>
    <row r="2117" spans="4:32" ht="15" x14ac:dyDescent="0.25">
      <c r="D2117" s="4"/>
      <c r="E2117" s="4"/>
      <c r="H2117" s="3"/>
      <c r="I2117" s="3"/>
      <c r="M2117" s="3"/>
      <c r="AF2117" s="7"/>
    </row>
    <row r="2118" spans="4:32" ht="15" x14ac:dyDescent="0.25">
      <c r="D2118" s="3"/>
      <c r="E2118" s="3"/>
      <c r="H2118" s="3"/>
      <c r="I2118" s="3"/>
      <c r="M2118" s="4"/>
      <c r="AF2118" s="7"/>
    </row>
    <row r="2119" spans="4:32" ht="15" x14ac:dyDescent="0.25">
      <c r="D2119" s="3"/>
      <c r="E2119" s="3"/>
      <c r="H2119" s="3"/>
      <c r="I2119" s="3"/>
      <c r="M2119" s="3"/>
      <c r="AF2119" s="7"/>
    </row>
    <row r="2120" spans="4:32" ht="15" x14ac:dyDescent="0.25">
      <c r="D2120" s="3"/>
      <c r="E2120" s="3"/>
      <c r="H2120" s="3"/>
      <c r="I2120" s="3"/>
      <c r="M2120" s="4"/>
      <c r="AF2120" s="7"/>
    </row>
    <row r="2121" spans="4:32" ht="15" x14ac:dyDescent="0.25">
      <c r="D2121" s="3"/>
      <c r="E2121" s="3"/>
      <c r="H2121" s="3"/>
      <c r="I2121" s="3"/>
      <c r="M2121" s="3"/>
      <c r="AF2121" s="7"/>
    </row>
    <row r="2122" spans="4:32" ht="15" x14ac:dyDescent="0.25">
      <c r="D2122" s="4"/>
      <c r="E2122" s="4"/>
      <c r="H2122" s="3"/>
      <c r="I2122" s="3"/>
      <c r="M2122" s="3"/>
      <c r="AF2122" s="7"/>
    </row>
    <row r="2123" spans="4:32" ht="15" x14ac:dyDescent="0.25">
      <c r="D2123" s="3"/>
      <c r="E2123" s="3"/>
      <c r="H2123" s="3"/>
      <c r="I2123" s="3"/>
      <c r="M2123" s="3"/>
      <c r="AF2123" s="7"/>
    </row>
    <row r="2124" spans="4:32" ht="15" x14ac:dyDescent="0.25">
      <c r="D2124" s="4"/>
      <c r="E2124" s="4"/>
      <c r="H2124" s="3"/>
      <c r="I2124" s="3"/>
      <c r="M2124" s="3"/>
      <c r="AF2124" s="7"/>
    </row>
    <row r="2125" spans="4:32" ht="15" x14ac:dyDescent="0.25">
      <c r="D2125" s="4"/>
      <c r="E2125" s="4"/>
      <c r="H2125" s="3"/>
      <c r="I2125" s="3"/>
      <c r="M2125" s="3"/>
      <c r="AF2125" s="7"/>
    </row>
    <row r="2126" spans="4:32" ht="15" x14ac:dyDescent="0.25">
      <c r="D2126" s="3"/>
      <c r="E2126" s="3"/>
      <c r="H2126" s="3"/>
      <c r="I2126" s="3"/>
      <c r="M2126" s="4"/>
      <c r="AF2126" s="7"/>
    </row>
    <row r="2127" spans="4:32" ht="15" x14ac:dyDescent="0.25">
      <c r="D2127" s="3"/>
      <c r="E2127" s="3"/>
      <c r="H2127" s="3"/>
      <c r="I2127" s="3"/>
      <c r="M2127" s="4"/>
      <c r="AF2127" s="7"/>
    </row>
    <row r="2128" spans="4:32" ht="15" x14ac:dyDescent="0.25">
      <c r="D2128" s="3"/>
      <c r="E2128" s="3"/>
      <c r="H2128" s="3"/>
      <c r="I2128" s="3"/>
      <c r="M2128" s="4"/>
      <c r="AF2128" s="7"/>
    </row>
    <row r="2129" spans="4:32" ht="15" x14ac:dyDescent="0.25">
      <c r="D2129" s="3"/>
      <c r="E2129" s="3"/>
      <c r="H2129" s="3"/>
      <c r="I2129" s="3"/>
      <c r="M2129" s="4"/>
      <c r="AF2129" s="7"/>
    </row>
    <row r="2130" spans="4:32" ht="15" x14ac:dyDescent="0.25">
      <c r="D2130" s="3"/>
      <c r="E2130" s="3"/>
      <c r="H2130" s="4"/>
      <c r="I2130" s="4"/>
      <c r="M2130" s="4"/>
      <c r="AF2130" s="7"/>
    </row>
    <row r="2131" spans="4:32" ht="15" x14ac:dyDescent="0.25">
      <c r="D2131" s="3"/>
      <c r="E2131" s="3"/>
      <c r="H2131" s="3"/>
      <c r="I2131" s="3"/>
      <c r="M2131" s="4"/>
      <c r="AF2131" s="7"/>
    </row>
    <row r="2132" spans="4:32" ht="15" x14ac:dyDescent="0.25">
      <c r="D2132" s="3"/>
      <c r="E2132" s="3"/>
      <c r="H2132" s="3"/>
      <c r="I2132" s="3"/>
      <c r="M2132" s="3"/>
      <c r="AF2132" s="7"/>
    </row>
    <row r="2133" spans="4:32" ht="15" x14ac:dyDescent="0.25">
      <c r="D2133" s="3"/>
      <c r="E2133" s="3"/>
      <c r="H2133" s="3"/>
      <c r="I2133" s="3"/>
      <c r="M2133" s="3"/>
      <c r="AF2133" s="7"/>
    </row>
    <row r="2134" spans="4:32" ht="15" x14ac:dyDescent="0.25">
      <c r="D2134" s="3"/>
      <c r="E2134" s="3"/>
      <c r="H2134" s="3"/>
      <c r="I2134" s="3"/>
      <c r="M2134" s="4"/>
      <c r="AF2134" s="7"/>
    </row>
    <row r="2135" spans="4:32" ht="15" x14ac:dyDescent="0.25">
      <c r="D2135" s="4"/>
      <c r="E2135" s="4"/>
      <c r="H2135" s="3"/>
      <c r="I2135" s="3"/>
      <c r="M2135" s="3"/>
      <c r="AF2135" s="7"/>
    </row>
    <row r="2136" spans="4:32" ht="15" x14ac:dyDescent="0.25">
      <c r="D2136" s="4"/>
      <c r="E2136" s="4"/>
      <c r="H2136" s="3"/>
      <c r="I2136" s="3"/>
      <c r="M2136" s="3"/>
      <c r="AF2136" s="7"/>
    </row>
    <row r="2137" spans="4:32" ht="15" x14ac:dyDescent="0.25">
      <c r="D2137" s="3"/>
      <c r="E2137" s="3"/>
      <c r="H2137" s="3"/>
      <c r="I2137" s="3"/>
      <c r="M2137" s="3"/>
      <c r="AF2137" s="7"/>
    </row>
    <row r="2138" spans="4:32" ht="15" x14ac:dyDescent="0.25">
      <c r="D2138" s="4"/>
      <c r="E2138" s="4"/>
      <c r="H2138" s="4"/>
      <c r="I2138" s="4"/>
      <c r="M2138" s="4"/>
      <c r="AF2138" s="7"/>
    </row>
    <row r="2139" spans="4:32" ht="15" x14ac:dyDescent="0.25">
      <c r="D2139" s="4"/>
      <c r="E2139" s="4"/>
      <c r="H2139" s="4"/>
      <c r="I2139" s="4"/>
      <c r="M2139" s="4"/>
      <c r="AF2139" s="7"/>
    </row>
    <row r="2140" spans="4:32" ht="15" x14ac:dyDescent="0.25">
      <c r="D2140" s="3"/>
      <c r="E2140" s="3"/>
      <c r="H2140" s="3"/>
      <c r="I2140" s="3"/>
      <c r="M2140" s="3"/>
      <c r="AF2140" s="7"/>
    </row>
    <row r="2141" spans="4:32" ht="15" x14ac:dyDescent="0.25">
      <c r="D2141" s="3"/>
      <c r="E2141" s="3"/>
      <c r="H2141" s="3"/>
      <c r="I2141" s="3"/>
      <c r="M2141" s="4"/>
      <c r="AF2141" s="7"/>
    </row>
    <row r="2142" spans="4:32" ht="15" x14ac:dyDescent="0.25">
      <c r="D2142" s="3"/>
      <c r="E2142" s="3"/>
      <c r="H2142" s="3"/>
      <c r="I2142" s="3"/>
      <c r="M2142" s="3"/>
      <c r="AF2142" s="7"/>
    </row>
    <row r="2143" spans="4:32" ht="15" x14ac:dyDescent="0.25">
      <c r="D2143" s="3"/>
      <c r="E2143" s="3"/>
      <c r="H2143" s="4"/>
      <c r="I2143" s="4"/>
      <c r="M2143" s="3"/>
      <c r="AF2143" s="7"/>
    </row>
    <row r="2144" spans="4:32" ht="15" x14ac:dyDescent="0.25">
      <c r="D2144" s="4"/>
      <c r="E2144" s="4"/>
      <c r="H2144" s="4"/>
      <c r="I2144" s="4"/>
      <c r="M2144" s="4"/>
      <c r="AF2144" s="7"/>
    </row>
    <row r="2145" spans="4:32" ht="15" x14ac:dyDescent="0.25">
      <c r="D2145" s="3"/>
      <c r="E2145" s="3"/>
      <c r="H2145" s="3"/>
      <c r="I2145" s="3"/>
      <c r="M2145" s="3"/>
      <c r="AF2145" s="7"/>
    </row>
    <row r="2146" spans="4:32" ht="15" x14ac:dyDescent="0.25">
      <c r="D2146" s="4"/>
      <c r="E2146" s="4"/>
      <c r="H2146" s="3"/>
      <c r="I2146" s="3"/>
      <c r="M2146" s="3"/>
      <c r="AF2146" s="7"/>
    </row>
    <row r="2147" spans="4:32" ht="15" x14ac:dyDescent="0.25">
      <c r="D2147" s="3"/>
      <c r="E2147" s="3"/>
      <c r="H2147" s="4"/>
      <c r="I2147" s="4"/>
      <c r="M2147" s="3"/>
      <c r="AF2147" s="7"/>
    </row>
    <row r="2148" spans="4:32" ht="15" x14ac:dyDescent="0.25">
      <c r="D2148" s="3"/>
      <c r="E2148" s="3"/>
      <c r="H2148" s="3"/>
      <c r="I2148" s="3"/>
      <c r="M2148" s="3"/>
      <c r="AF2148" s="7"/>
    </row>
    <row r="2149" spans="4:32" ht="15" x14ac:dyDescent="0.25">
      <c r="D2149" s="3"/>
      <c r="E2149" s="3"/>
      <c r="H2149" s="3"/>
      <c r="I2149" s="3"/>
      <c r="M2149" s="3"/>
      <c r="AF2149" s="7"/>
    </row>
    <row r="2150" spans="4:32" ht="15" x14ac:dyDescent="0.25">
      <c r="D2150" s="4"/>
      <c r="E2150" s="4"/>
      <c r="H2150" s="3"/>
      <c r="I2150" s="3"/>
      <c r="M2150" s="3"/>
      <c r="AF2150" s="7"/>
    </row>
    <row r="2151" spans="4:32" ht="15" x14ac:dyDescent="0.25">
      <c r="D2151" s="3"/>
      <c r="E2151" s="3"/>
      <c r="H2151" s="4"/>
      <c r="I2151" s="4"/>
      <c r="M2151" s="4"/>
      <c r="AF2151" s="7"/>
    </row>
    <row r="2152" spans="4:32" ht="15" x14ac:dyDescent="0.25">
      <c r="D2152" s="3"/>
      <c r="E2152" s="3"/>
      <c r="H2152" s="3"/>
      <c r="I2152" s="3"/>
      <c r="M2152" s="3"/>
      <c r="AF2152" s="7"/>
    </row>
    <row r="2153" spans="4:32" ht="15" x14ac:dyDescent="0.25">
      <c r="D2153" s="3"/>
      <c r="E2153" s="3"/>
      <c r="H2153" s="3"/>
      <c r="I2153" s="3"/>
      <c r="M2153" s="3"/>
      <c r="AF2153" s="7"/>
    </row>
    <row r="2154" spans="4:32" ht="15" x14ac:dyDescent="0.25">
      <c r="D2154" s="3"/>
      <c r="E2154" s="3"/>
      <c r="H2154" s="3"/>
      <c r="I2154" s="3"/>
      <c r="M2154" s="3"/>
      <c r="AF2154" s="7"/>
    </row>
    <row r="2155" spans="4:32" ht="15" x14ac:dyDescent="0.25">
      <c r="D2155" s="3"/>
      <c r="E2155" s="3"/>
      <c r="H2155" s="4"/>
      <c r="I2155" s="4"/>
      <c r="M2155" s="3"/>
      <c r="AF2155" s="7"/>
    </row>
    <row r="2156" spans="4:32" ht="15" x14ac:dyDescent="0.25">
      <c r="D2156" s="3"/>
      <c r="E2156" s="3"/>
      <c r="H2156" s="3"/>
      <c r="I2156" s="3"/>
      <c r="M2156" s="4"/>
      <c r="AF2156" s="7"/>
    </row>
    <row r="2157" spans="4:32" ht="15" x14ac:dyDescent="0.25">
      <c r="D2157" s="3"/>
      <c r="E2157" s="3"/>
      <c r="H2157" s="3"/>
      <c r="I2157" s="3"/>
      <c r="M2157" s="4"/>
      <c r="AF2157" s="7"/>
    </row>
    <row r="2158" spans="4:32" ht="15" x14ac:dyDescent="0.25">
      <c r="D2158" s="3"/>
      <c r="E2158" s="3"/>
      <c r="H2158" s="3"/>
      <c r="I2158" s="3"/>
      <c r="M2158" s="3"/>
      <c r="AF2158" s="7"/>
    </row>
    <row r="2159" spans="4:32" ht="15" x14ac:dyDescent="0.25">
      <c r="D2159" s="4"/>
      <c r="E2159" s="4"/>
      <c r="H2159" s="3"/>
      <c r="I2159" s="3"/>
      <c r="M2159" s="3"/>
      <c r="AF2159" s="7"/>
    </row>
    <row r="2160" spans="4:32" ht="15" x14ac:dyDescent="0.25">
      <c r="D2160" s="3"/>
      <c r="E2160" s="3"/>
      <c r="H2160" s="3"/>
      <c r="I2160" s="3"/>
      <c r="M2160" s="4"/>
      <c r="AF2160" s="7"/>
    </row>
    <row r="2161" spans="4:32" ht="15" x14ac:dyDescent="0.25">
      <c r="D2161" s="3"/>
      <c r="E2161" s="3"/>
      <c r="H2161" s="4"/>
      <c r="I2161" s="4"/>
      <c r="M2161" s="4"/>
      <c r="AF2161" s="7"/>
    </row>
    <row r="2162" spans="4:32" ht="15" x14ac:dyDescent="0.25">
      <c r="D2162" s="3"/>
      <c r="E2162" s="3"/>
      <c r="H2162" s="3"/>
      <c r="I2162" s="3"/>
      <c r="M2162" s="4"/>
      <c r="AF2162" s="7"/>
    </row>
    <row r="2163" spans="4:32" ht="15" x14ac:dyDescent="0.25">
      <c r="D2163" s="4"/>
      <c r="E2163" s="4"/>
      <c r="H2163" s="4"/>
      <c r="I2163" s="4"/>
      <c r="M2163" s="4"/>
      <c r="AF2163" s="7"/>
    </row>
    <row r="2164" spans="4:32" ht="15" x14ac:dyDescent="0.25">
      <c r="D2164" s="4"/>
      <c r="E2164" s="4"/>
      <c r="H2164" s="3"/>
      <c r="I2164" s="3"/>
      <c r="M2164" s="3"/>
      <c r="AF2164" s="7"/>
    </row>
    <row r="2165" spans="4:32" ht="15" x14ac:dyDescent="0.25">
      <c r="D2165" s="3"/>
      <c r="E2165" s="3"/>
      <c r="H2165" s="3"/>
      <c r="I2165" s="3"/>
      <c r="M2165" s="4"/>
      <c r="AF2165" s="7"/>
    </row>
    <row r="2166" spans="4:32" ht="15" x14ac:dyDescent="0.25">
      <c r="D2166" s="3"/>
      <c r="E2166" s="3"/>
      <c r="H2166" s="3"/>
      <c r="I2166" s="3"/>
      <c r="M2166" s="3"/>
      <c r="AF2166" s="7"/>
    </row>
    <row r="2167" spans="4:32" ht="15" x14ac:dyDescent="0.25">
      <c r="D2167" s="3"/>
      <c r="E2167" s="3"/>
      <c r="H2167" s="3"/>
      <c r="I2167" s="3"/>
      <c r="M2167" s="3"/>
      <c r="AF2167" s="7"/>
    </row>
    <row r="2168" spans="4:32" ht="15" x14ac:dyDescent="0.25">
      <c r="D2168" s="3"/>
      <c r="E2168" s="3"/>
      <c r="H2168" s="3"/>
      <c r="I2168" s="3"/>
      <c r="M2168" s="4"/>
      <c r="AF2168" s="7"/>
    </row>
    <row r="2169" spans="4:32" ht="15" x14ac:dyDescent="0.25">
      <c r="D2169" s="4"/>
      <c r="E2169" s="4"/>
      <c r="H2169" s="3"/>
      <c r="I2169" s="3"/>
      <c r="M2169" s="3"/>
      <c r="AF2169" s="7"/>
    </row>
    <row r="2170" spans="4:32" ht="15" x14ac:dyDescent="0.25">
      <c r="D2170" s="3"/>
      <c r="E2170" s="3"/>
      <c r="H2170" s="3"/>
      <c r="I2170" s="3"/>
      <c r="M2170" s="3"/>
      <c r="AF2170" s="7"/>
    </row>
    <row r="2171" spans="4:32" ht="15" x14ac:dyDescent="0.25">
      <c r="D2171" s="4"/>
      <c r="E2171" s="4"/>
      <c r="H2171" s="3"/>
      <c r="I2171" s="3"/>
      <c r="M2171" s="3"/>
      <c r="AF2171" s="7"/>
    </row>
    <row r="2172" spans="4:32" ht="15" x14ac:dyDescent="0.25">
      <c r="D2172" s="3"/>
      <c r="E2172" s="3"/>
      <c r="H2172" s="3"/>
      <c r="I2172" s="3"/>
      <c r="M2172" s="4"/>
      <c r="AF2172" s="7"/>
    </row>
    <row r="2173" spans="4:32" ht="15" x14ac:dyDescent="0.25">
      <c r="D2173" s="3"/>
      <c r="E2173" s="3"/>
      <c r="H2173" s="3"/>
      <c r="I2173" s="3"/>
      <c r="M2173" s="4"/>
      <c r="AF2173" s="7"/>
    </row>
    <row r="2174" spans="4:32" ht="15" x14ac:dyDescent="0.25">
      <c r="D2174" s="4"/>
      <c r="E2174" s="4"/>
      <c r="H2174" s="3"/>
      <c r="I2174" s="3"/>
      <c r="M2174" s="3"/>
      <c r="AF2174" s="7"/>
    </row>
    <row r="2175" spans="4:32" ht="15" x14ac:dyDescent="0.25">
      <c r="D2175" s="3"/>
      <c r="E2175" s="3"/>
      <c r="H2175" s="3"/>
      <c r="I2175" s="3"/>
      <c r="M2175" s="3"/>
      <c r="AF2175" s="7"/>
    </row>
    <row r="2176" spans="4:32" ht="15" x14ac:dyDescent="0.25">
      <c r="D2176" s="3"/>
      <c r="E2176" s="3"/>
      <c r="H2176" s="3"/>
      <c r="I2176" s="3"/>
      <c r="M2176" s="3"/>
      <c r="AF2176" s="7"/>
    </row>
    <row r="2177" spans="4:32" ht="15" x14ac:dyDescent="0.25">
      <c r="D2177" s="3"/>
      <c r="E2177" s="3"/>
      <c r="H2177" s="3"/>
      <c r="I2177" s="3"/>
      <c r="M2177" s="3"/>
      <c r="AF2177" s="7"/>
    </row>
    <row r="2178" spans="4:32" ht="15" x14ac:dyDescent="0.25">
      <c r="D2178" s="3"/>
      <c r="E2178" s="3"/>
      <c r="H2178" s="3"/>
      <c r="I2178" s="3"/>
      <c r="M2178" s="3"/>
      <c r="AF2178" s="7"/>
    </row>
    <row r="2179" spans="4:32" ht="15" x14ac:dyDescent="0.25">
      <c r="D2179" s="4"/>
      <c r="E2179" s="4"/>
      <c r="H2179" s="3"/>
      <c r="I2179" s="3"/>
      <c r="M2179" s="3"/>
      <c r="AF2179" s="7"/>
    </row>
    <row r="2180" spans="4:32" ht="15" x14ac:dyDescent="0.25">
      <c r="D2180" s="4"/>
      <c r="E2180" s="4"/>
      <c r="H2180" s="3"/>
      <c r="I2180" s="3"/>
      <c r="M2180" s="3"/>
      <c r="AF2180" s="7"/>
    </row>
    <row r="2181" spans="4:32" ht="15" x14ac:dyDescent="0.25">
      <c r="D2181" s="3"/>
      <c r="E2181" s="3"/>
      <c r="H2181" s="3"/>
      <c r="I2181" s="3"/>
      <c r="M2181" s="3"/>
      <c r="AF2181" s="7"/>
    </row>
    <row r="2182" spans="4:32" ht="15" x14ac:dyDescent="0.25">
      <c r="D2182" s="3"/>
      <c r="E2182" s="3"/>
      <c r="H2182" s="4"/>
      <c r="I2182" s="4"/>
      <c r="M2182" s="3"/>
      <c r="AF2182" s="7"/>
    </row>
    <row r="2183" spans="4:32" ht="15" x14ac:dyDescent="0.25">
      <c r="D2183" s="4"/>
      <c r="E2183" s="4"/>
      <c r="H2183" s="4"/>
      <c r="I2183" s="4"/>
      <c r="M2183" s="4"/>
      <c r="AF2183" s="7"/>
    </row>
    <row r="2184" spans="4:32" ht="15" x14ac:dyDescent="0.25">
      <c r="D2184" s="3"/>
      <c r="E2184" s="3"/>
      <c r="H2184" s="3"/>
      <c r="I2184" s="3"/>
      <c r="M2184" s="4"/>
      <c r="AF2184" s="7"/>
    </row>
    <row r="2185" spans="4:32" ht="15" x14ac:dyDescent="0.25">
      <c r="D2185" s="3"/>
      <c r="E2185" s="3"/>
      <c r="H2185" s="3"/>
      <c r="I2185" s="3"/>
      <c r="M2185" s="4"/>
      <c r="AF2185" s="7"/>
    </row>
    <row r="2186" spans="4:32" ht="15" x14ac:dyDescent="0.25">
      <c r="D2186" s="3"/>
      <c r="E2186" s="3"/>
      <c r="H2186" s="3"/>
      <c r="I2186" s="3"/>
      <c r="M2186" s="3"/>
      <c r="AF2186" s="7"/>
    </row>
    <row r="2187" spans="4:32" ht="15" x14ac:dyDescent="0.25">
      <c r="D2187" s="4"/>
      <c r="E2187" s="4"/>
      <c r="H2187" s="3"/>
      <c r="I2187" s="3"/>
      <c r="M2187" s="3"/>
      <c r="AF2187" s="7"/>
    </row>
    <row r="2188" spans="4:32" ht="15" x14ac:dyDescent="0.25">
      <c r="D2188" s="4"/>
      <c r="E2188" s="4"/>
      <c r="H2188" s="3"/>
      <c r="I2188" s="3"/>
      <c r="M2188" s="3"/>
      <c r="AF2188" s="7"/>
    </row>
    <row r="2189" spans="4:32" ht="15" x14ac:dyDescent="0.25">
      <c r="D2189" s="4"/>
      <c r="E2189" s="4"/>
      <c r="H2189" s="3"/>
      <c r="I2189" s="3"/>
      <c r="M2189" s="3"/>
      <c r="AF2189" s="7"/>
    </row>
    <row r="2190" spans="4:32" ht="15" x14ac:dyDescent="0.25">
      <c r="D2190" s="4"/>
      <c r="E2190" s="4"/>
      <c r="H2190" s="3"/>
      <c r="I2190" s="3"/>
      <c r="M2190" s="3"/>
      <c r="AF2190" s="7"/>
    </row>
    <row r="2191" spans="4:32" ht="15" x14ac:dyDescent="0.25">
      <c r="D2191" s="3"/>
      <c r="E2191" s="3"/>
      <c r="H2191" s="3"/>
      <c r="I2191" s="3"/>
      <c r="M2191" s="3"/>
      <c r="AF2191" s="7"/>
    </row>
    <row r="2192" spans="4:32" ht="15" x14ac:dyDescent="0.25">
      <c r="D2192" s="4"/>
      <c r="E2192" s="4"/>
      <c r="H2192" s="3"/>
      <c r="I2192" s="3"/>
      <c r="M2192" s="3"/>
      <c r="AF2192" s="7"/>
    </row>
    <row r="2193" spans="4:32" ht="15" x14ac:dyDescent="0.25">
      <c r="D2193" s="3"/>
      <c r="E2193" s="3"/>
      <c r="H2193" s="3"/>
      <c r="I2193" s="3"/>
      <c r="M2193" s="3"/>
      <c r="AF2193" s="7"/>
    </row>
    <row r="2194" spans="4:32" ht="15" x14ac:dyDescent="0.25">
      <c r="D2194" s="3"/>
      <c r="E2194" s="3"/>
      <c r="H2194" s="4"/>
      <c r="I2194" s="4"/>
      <c r="M2194" s="4"/>
      <c r="AF2194" s="7"/>
    </row>
    <row r="2195" spans="4:32" ht="15" x14ac:dyDescent="0.25">
      <c r="D2195" s="4"/>
      <c r="E2195" s="4"/>
      <c r="H2195" s="4"/>
      <c r="I2195" s="4"/>
      <c r="M2195" s="4"/>
      <c r="AF2195" s="7"/>
    </row>
    <row r="2196" spans="4:32" ht="15" x14ac:dyDescent="0.25">
      <c r="D2196" s="3"/>
      <c r="E2196" s="3"/>
      <c r="H2196" s="3"/>
      <c r="I2196" s="3"/>
      <c r="M2196" s="4"/>
      <c r="AF2196" s="7"/>
    </row>
    <row r="2197" spans="4:32" ht="15" x14ac:dyDescent="0.25">
      <c r="D2197" s="3"/>
      <c r="E2197" s="3"/>
      <c r="H2197" s="3"/>
      <c r="I2197" s="3"/>
      <c r="M2197" s="3"/>
      <c r="AF2197" s="7"/>
    </row>
    <row r="2198" spans="4:32" ht="15" x14ac:dyDescent="0.25">
      <c r="D2198" s="3"/>
      <c r="E2198" s="3"/>
      <c r="H2198" s="3"/>
      <c r="I2198" s="3"/>
      <c r="M2198" s="3"/>
      <c r="AF2198" s="7"/>
    </row>
    <row r="2199" spans="4:32" ht="15" x14ac:dyDescent="0.25">
      <c r="D2199" s="3"/>
      <c r="E2199" s="3"/>
      <c r="H2199" s="3"/>
      <c r="I2199" s="3"/>
      <c r="M2199" s="4"/>
      <c r="AF2199" s="7"/>
    </row>
    <row r="2200" spans="4:32" ht="15" x14ac:dyDescent="0.25">
      <c r="D2200" s="3"/>
      <c r="E2200" s="3"/>
      <c r="H2200" s="3"/>
      <c r="I2200" s="3"/>
      <c r="M2200" s="3"/>
      <c r="AF2200" s="7"/>
    </row>
    <row r="2201" spans="4:32" ht="15" x14ac:dyDescent="0.25">
      <c r="D2201" s="3"/>
      <c r="E2201" s="3"/>
      <c r="H2201" s="3"/>
      <c r="I2201" s="3"/>
      <c r="M2201" s="4"/>
      <c r="AF2201" s="7"/>
    </row>
    <row r="2202" spans="4:32" ht="15" x14ac:dyDescent="0.25">
      <c r="D2202" s="4"/>
      <c r="E2202" s="4"/>
      <c r="H2202" s="3"/>
      <c r="I2202" s="3"/>
      <c r="M2202" s="3"/>
      <c r="AF2202" s="7"/>
    </row>
    <row r="2203" spans="4:32" ht="15" x14ac:dyDescent="0.25">
      <c r="D2203" s="3"/>
      <c r="E2203" s="3"/>
      <c r="H2203" s="4"/>
      <c r="I2203" s="4"/>
      <c r="M2203" s="3"/>
      <c r="AF2203" s="7"/>
    </row>
    <row r="2204" spans="4:32" ht="15" x14ac:dyDescent="0.25">
      <c r="D2204" s="3"/>
      <c r="E2204" s="3"/>
      <c r="H2204" s="4"/>
      <c r="I2204" s="4"/>
      <c r="M2204" s="4"/>
      <c r="AF2204" s="7"/>
    </row>
    <row r="2205" spans="4:32" ht="15" x14ac:dyDescent="0.25">
      <c r="D2205" s="4"/>
      <c r="E2205" s="4"/>
      <c r="H2205" s="4"/>
      <c r="I2205" s="4"/>
      <c r="M2205" s="4"/>
      <c r="AF2205" s="7"/>
    </row>
    <row r="2206" spans="4:32" ht="15" x14ac:dyDescent="0.25">
      <c r="D2206" s="3"/>
      <c r="E2206" s="3"/>
      <c r="H2206" s="3"/>
      <c r="I2206" s="3"/>
      <c r="M2206" s="4"/>
      <c r="AF2206" s="7"/>
    </row>
    <row r="2207" spans="4:32" ht="15" x14ac:dyDescent="0.25">
      <c r="D2207" s="4"/>
      <c r="E2207" s="4"/>
      <c r="H2207" s="3"/>
      <c r="I2207" s="3"/>
      <c r="M2207" s="3"/>
      <c r="AF2207" s="7"/>
    </row>
    <row r="2208" spans="4:32" ht="15" x14ac:dyDescent="0.25">
      <c r="D2208" s="4"/>
      <c r="E2208" s="4"/>
      <c r="H2208" s="3"/>
      <c r="I2208" s="3"/>
      <c r="M2208" s="3"/>
      <c r="AF2208" s="7"/>
    </row>
    <row r="2209" spans="4:32" ht="15" x14ac:dyDescent="0.25">
      <c r="D2209" s="3"/>
      <c r="E2209" s="3"/>
      <c r="H2209" s="3"/>
      <c r="I2209" s="3"/>
      <c r="M2209" s="3"/>
      <c r="AF2209" s="7"/>
    </row>
    <row r="2210" spans="4:32" ht="15" x14ac:dyDescent="0.25">
      <c r="D2210" s="4"/>
      <c r="E2210" s="4"/>
      <c r="H2210" s="3"/>
      <c r="I2210" s="3"/>
      <c r="M2210" s="3"/>
      <c r="AF2210" s="7"/>
    </row>
    <row r="2211" spans="4:32" ht="15" x14ac:dyDescent="0.25">
      <c r="D2211" s="3"/>
      <c r="E2211" s="3"/>
      <c r="H2211" s="3"/>
      <c r="I2211" s="3"/>
      <c r="M2211" s="3"/>
      <c r="AF2211" s="7"/>
    </row>
    <row r="2212" spans="4:32" ht="15" x14ac:dyDescent="0.25">
      <c r="D2212" s="3"/>
      <c r="E2212" s="3"/>
      <c r="H2212" s="3"/>
      <c r="I2212" s="3"/>
      <c r="M2212" s="3"/>
      <c r="AF2212" s="7"/>
    </row>
    <row r="2213" spans="4:32" ht="15" x14ac:dyDescent="0.25">
      <c r="D2213" s="3"/>
      <c r="E2213" s="3"/>
      <c r="H2213" s="3"/>
      <c r="I2213" s="3"/>
      <c r="M2213" s="4"/>
      <c r="AF2213" s="7"/>
    </row>
    <row r="2214" spans="4:32" ht="15" x14ac:dyDescent="0.25">
      <c r="D2214" s="3"/>
      <c r="E2214" s="3"/>
      <c r="H2214" s="3"/>
      <c r="I2214" s="3"/>
      <c r="M2214" s="4"/>
      <c r="AF2214" s="7"/>
    </row>
    <row r="2215" spans="4:32" ht="15" x14ac:dyDescent="0.25">
      <c r="D2215" s="3"/>
      <c r="E2215" s="3"/>
      <c r="H2215" s="3"/>
      <c r="I2215" s="3"/>
      <c r="M2215" s="3"/>
      <c r="AF2215" s="7"/>
    </row>
    <row r="2216" spans="4:32" ht="15" x14ac:dyDescent="0.25">
      <c r="D2216" s="3"/>
      <c r="E2216" s="3"/>
      <c r="H2216" s="3"/>
      <c r="I2216" s="3"/>
      <c r="M2216" s="3"/>
      <c r="AF2216" s="7"/>
    </row>
    <row r="2217" spans="4:32" ht="15" x14ac:dyDescent="0.25">
      <c r="D2217" s="3"/>
      <c r="E2217" s="3"/>
      <c r="H2217" s="3"/>
      <c r="I2217" s="3"/>
      <c r="M2217" s="4"/>
      <c r="AF2217" s="7"/>
    </row>
    <row r="2218" spans="4:32" ht="15" x14ac:dyDescent="0.25">
      <c r="D2218" s="3"/>
      <c r="E2218" s="3"/>
      <c r="H2218" s="3"/>
      <c r="I2218" s="3"/>
      <c r="M2218" s="4"/>
      <c r="AF2218" s="7"/>
    </row>
    <row r="2219" spans="4:32" ht="15" x14ac:dyDescent="0.25">
      <c r="D2219" s="3"/>
      <c r="E2219" s="3"/>
      <c r="H2219" s="3"/>
      <c r="I2219" s="3"/>
      <c r="M2219" s="4"/>
      <c r="AF2219" s="7"/>
    </row>
    <row r="2220" spans="4:32" ht="15" x14ac:dyDescent="0.25">
      <c r="D2220" s="3"/>
      <c r="E2220" s="3"/>
      <c r="H2220" s="3"/>
      <c r="I2220" s="3"/>
      <c r="M2220" s="4"/>
      <c r="AF2220" s="7"/>
    </row>
    <row r="2221" spans="4:32" ht="15" x14ac:dyDescent="0.25">
      <c r="D2221" s="3"/>
      <c r="E2221" s="3"/>
      <c r="H2221" s="3"/>
      <c r="I2221" s="3"/>
      <c r="M2221" s="3"/>
      <c r="AF2221" s="7"/>
    </row>
    <row r="2222" spans="4:32" ht="15" x14ac:dyDescent="0.25">
      <c r="D2222" s="3"/>
      <c r="E2222" s="3"/>
      <c r="H2222" s="4"/>
      <c r="I2222" s="4"/>
      <c r="M2222" s="3"/>
      <c r="AF2222" s="7"/>
    </row>
    <row r="2223" spans="4:32" ht="15" x14ac:dyDescent="0.25">
      <c r="D2223" s="4"/>
      <c r="E2223" s="4"/>
      <c r="H2223" s="3"/>
      <c r="I2223" s="3"/>
      <c r="M2223" s="3"/>
      <c r="AF2223" s="7"/>
    </row>
    <row r="2224" spans="4:32" ht="15" x14ac:dyDescent="0.25">
      <c r="D2224" s="3"/>
      <c r="E2224" s="3"/>
      <c r="H2224" s="3"/>
      <c r="I2224" s="3"/>
      <c r="M2224" s="3"/>
      <c r="AF2224" s="7"/>
    </row>
    <row r="2225" spans="4:32" ht="15" x14ac:dyDescent="0.25">
      <c r="D2225" s="3"/>
      <c r="E2225" s="3"/>
      <c r="H2225" s="3"/>
      <c r="I2225" s="3"/>
      <c r="M2225" s="4"/>
      <c r="AF2225" s="7"/>
    </row>
    <row r="2226" spans="4:32" ht="15" x14ac:dyDescent="0.25">
      <c r="D2226" s="3"/>
      <c r="E2226" s="3"/>
      <c r="H2226" s="3"/>
      <c r="I2226" s="3"/>
      <c r="M2226" s="3"/>
      <c r="AF2226" s="7"/>
    </row>
    <row r="2227" spans="4:32" ht="15" x14ac:dyDescent="0.25">
      <c r="D2227" s="3"/>
      <c r="E2227" s="3"/>
      <c r="H2227" s="3"/>
      <c r="I2227" s="3"/>
      <c r="M2227" s="3"/>
      <c r="AF2227" s="7"/>
    </row>
    <row r="2228" spans="4:32" ht="15" x14ac:dyDescent="0.25">
      <c r="D2228" s="3"/>
      <c r="E2228" s="3"/>
      <c r="H2228" s="3"/>
      <c r="I2228" s="3"/>
      <c r="M2228" s="4"/>
      <c r="AF2228" s="7"/>
    </row>
    <row r="2229" spans="4:32" ht="15" x14ac:dyDescent="0.25">
      <c r="D2229" s="3"/>
      <c r="E2229" s="3"/>
      <c r="H2229" s="3"/>
      <c r="I2229" s="3"/>
      <c r="M2229" s="3"/>
      <c r="AF2229" s="7"/>
    </row>
    <row r="2230" spans="4:32" ht="15" x14ac:dyDescent="0.25">
      <c r="D2230" s="4"/>
      <c r="E2230" s="4"/>
      <c r="H2230" s="3"/>
      <c r="I2230" s="3"/>
      <c r="M2230" s="3"/>
      <c r="AF2230" s="7"/>
    </row>
    <row r="2231" spans="4:32" ht="15" x14ac:dyDescent="0.25">
      <c r="D2231" s="3"/>
      <c r="E2231" s="3"/>
      <c r="H2231" s="4"/>
      <c r="I2231" s="4"/>
      <c r="M2231" s="3"/>
      <c r="AF2231" s="7"/>
    </row>
    <row r="2232" spans="4:32" ht="15" x14ac:dyDescent="0.25">
      <c r="D2232" s="3"/>
      <c r="E2232" s="3"/>
      <c r="H2232" s="3"/>
      <c r="I2232" s="3"/>
      <c r="M2232" s="3"/>
      <c r="AF2232" s="7"/>
    </row>
    <row r="2233" spans="4:32" ht="15" x14ac:dyDescent="0.25">
      <c r="D2233" s="3"/>
      <c r="E2233" s="3"/>
      <c r="H2233" s="4"/>
      <c r="I2233" s="4"/>
      <c r="M2233" s="3"/>
      <c r="AF2233" s="7"/>
    </row>
    <row r="2234" spans="4:32" ht="15" x14ac:dyDescent="0.25">
      <c r="D2234" s="3"/>
      <c r="E2234" s="3"/>
      <c r="H2234" s="3"/>
      <c r="I2234" s="3"/>
      <c r="M2234" s="4"/>
      <c r="AF2234" s="7"/>
    </row>
    <row r="2235" spans="4:32" ht="15" x14ac:dyDescent="0.25">
      <c r="D2235" s="4"/>
      <c r="E2235" s="4"/>
      <c r="H2235" s="3"/>
      <c r="I2235" s="3"/>
      <c r="M2235" s="3"/>
      <c r="AF2235" s="7"/>
    </row>
    <row r="2236" spans="4:32" ht="15" x14ac:dyDescent="0.25">
      <c r="D2236" s="3"/>
      <c r="E2236" s="3"/>
      <c r="H2236" s="3"/>
      <c r="I2236" s="3"/>
      <c r="M2236" s="4"/>
      <c r="AF2236" s="7"/>
    </row>
    <row r="2237" spans="4:32" ht="15" x14ac:dyDescent="0.25">
      <c r="D2237" s="4"/>
      <c r="E2237" s="4"/>
      <c r="H2237" s="3"/>
      <c r="I2237" s="3"/>
      <c r="M2237" s="3"/>
      <c r="AF2237" s="7"/>
    </row>
    <row r="2238" spans="4:32" ht="15" x14ac:dyDescent="0.25">
      <c r="D2238" s="3"/>
      <c r="E2238" s="3"/>
      <c r="H2238" s="3"/>
      <c r="I2238" s="3"/>
      <c r="M2238" s="4"/>
      <c r="AF2238" s="7"/>
    </row>
    <row r="2239" spans="4:32" ht="15" x14ac:dyDescent="0.25">
      <c r="D2239" s="3"/>
      <c r="E2239" s="3"/>
      <c r="H2239" s="3"/>
      <c r="I2239" s="3"/>
      <c r="M2239" s="3"/>
      <c r="AF2239" s="7"/>
    </row>
    <row r="2240" spans="4:32" ht="15" x14ac:dyDescent="0.25">
      <c r="D2240" s="3"/>
      <c r="E2240" s="3"/>
      <c r="H2240" s="3"/>
      <c r="I2240" s="3"/>
      <c r="M2240" s="4"/>
      <c r="AF2240" s="7"/>
    </row>
    <row r="2241" spans="4:32" ht="15" x14ac:dyDescent="0.25">
      <c r="D2241" s="3"/>
      <c r="E2241" s="3"/>
      <c r="H2241" s="3"/>
      <c r="I2241" s="3"/>
      <c r="M2241" s="3"/>
      <c r="AF2241" s="7"/>
    </row>
    <row r="2242" spans="4:32" ht="15" x14ac:dyDescent="0.25">
      <c r="D2242" s="3"/>
      <c r="E2242" s="3"/>
      <c r="H2242" s="3"/>
      <c r="I2242" s="3"/>
      <c r="M2242" s="3"/>
      <c r="AF2242" s="7"/>
    </row>
    <row r="2243" spans="4:32" ht="15" x14ac:dyDescent="0.25">
      <c r="D2243" s="3"/>
      <c r="E2243" s="3"/>
      <c r="H2243" s="3"/>
      <c r="I2243" s="3"/>
      <c r="M2243" s="3"/>
      <c r="AF2243" s="7"/>
    </row>
    <row r="2244" spans="4:32" ht="15" x14ac:dyDescent="0.25">
      <c r="D2244" s="3"/>
      <c r="E2244" s="3"/>
      <c r="H2244" s="3"/>
      <c r="I2244" s="3"/>
      <c r="M2244" s="4"/>
      <c r="AF2244" s="7"/>
    </row>
    <row r="2245" spans="4:32" ht="15" x14ac:dyDescent="0.25">
      <c r="D2245" s="4"/>
      <c r="E2245" s="4"/>
      <c r="H2245" s="3"/>
      <c r="I2245" s="3"/>
      <c r="M2245" s="3"/>
      <c r="AF2245" s="7"/>
    </row>
    <row r="2246" spans="4:32" ht="15" x14ac:dyDescent="0.25">
      <c r="D2246" s="3"/>
      <c r="E2246" s="3"/>
      <c r="H2246" s="3"/>
      <c r="I2246" s="3"/>
      <c r="M2246" s="4"/>
      <c r="AF2246" s="7"/>
    </row>
    <row r="2247" spans="4:32" ht="15" x14ac:dyDescent="0.25">
      <c r="D2247" s="3"/>
      <c r="E2247" s="3"/>
      <c r="H2247" s="4"/>
      <c r="I2247" s="4"/>
      <c r="M2247" s="3"/>
      <c r="AF2247" s="7"/>
    </row>
    <row r="2248" spans="4:32" ht="15" x14ac:dyDescent="0.25">
      <c r="D2248" s="4"/>
      <c r="E2248" s="4"/>
      <c r="H2248" s="3"/>
      <c r="I2248" s="3"/>
      <c r="M2248" s="3"/>
      <c r="AF2248" s="7"/>
    </row>
    <row r="2249" spans="4:32" ht="15" x14ac:dyDescent="0.25">
      <c r="D2249" s="3"/>
      <c r="E2249" s="3"/>
      <c r="H2249" s="4"/>
      <c r="I2249" s="4"/>
      <c r="M2249" s="3"/>
      <c r="AF2249" s="7"/>
    </row>
    <row r="2250" spans="4:32" ht="15" x14ac:dyDescent="0.25">
      <c r="D2250" s="3"/>
      <c r="E2250" s="3"/>
      <c r="H2250" s="4"/>
      <c r="I2250" s="4"/>
      <c r="M2250" s="3"/>
      <c r="AF2250" s="7"/>
    </row>
    <row r="2251" spans="4:32" ht="15" x14ac:dyDescent="0.25">
      <c r="D2251" s="4"/>
      <c r="E2251" s="4"/>
      <c r="H2251" s="3"/>
      <c r="I2251" s="3"/>
      <c r="M2251" s="3"/>
      <c r="AF2251" s="7"/>
    </row>
    <row r="2252" spans="4:32" ht="15" x14ac:dyDescent="0.25">
      <c r="D2252" s="3"/>
      <c r="E2252" s="3"/>
      <c r="H2252" s="3"/>
      <c r="I2252" s="3"/>
      <c r="M2252" s="3"/>
      <c r="AF2252" s="7"/>
    </row>
    <row r="2253" spans="4:32" ht="15" x14ac:dyDescent="0.25">
      <c r="D2253" s="3"/>
      <c r="E2253" s="3"/>
      <c r="H2253" s="3"/>
      <c r="I2253" s="3"/>
      <c r="M2253" s="3"/>
      <c r="AF2253" s="7"/>
    </row>
    <row r="2254" spans="4:32" ht="15" x14ac:dyDescent="0.25">
      <c r="D2254" s="4"/>
      <c r="E2254" s="4"/>
      <c r="H2254" s="3"/>
      <c r="I2254" s="3"/>
      <c r="M2254" s="3"/>
      <c r="AF2254" s="7"/>
    </row>
    <row r="2255" spans="4:32" ht="15" x14ac:dyDescent="0.25">
      <c r="D2255" s="3"/>
      <c r="E2255" s="3"/>
      <c r="H2255" s="3"/>
      <c r="I2255" s="3"/>
      <c r="M2255" s="3"/>
      <c r="AF2255" s="7"/>
    </row>
    <row r="2256" spans="4:32" ht="15" x14ac:dyDescent="0.25">
      <c r="D2256" s="3"/>
      <c r="E2256" s="3"/>
      <c r="H2256" s="3"/>
      <c r="I2256" s="3"/>
      <c r="M2256" s="3"/>
      <c r="AF2256" s="7"/>
    </row>
    <row r="2257" spans="4:32" ht="15" x14ac:dyDescent="0.25">
      <c r="D2257" s="3"/>
      <c r="E2257" s="3"/>
      <c r="H2257" s="3"/>
      <c r="I2257" s="3"/>
      <c r="M2257" s="4"/>
      <c r="AF2257" s="7"/>
    </row>
    <row r="2258" spans="4:32" ht="15" x14ac:dyDescent="0.25">
      <c r="D2258" s="3"/>
      <c r="E2258" s="3"/>
      <c r="H2258" s="3"/>
      <c r="I2258" s="3"/>
      <c r="M2258" s="3"/>
      <c r="AF2258" s="7"/>
    </row>
    <row r="2259" spans="4:32" ht="15" x14ac:dyDescent="0.25">
      <c r="D2259" s="4"/>
      <c r="E2259" s="4"/>
      <c r="H2259" s="3"/>
      <c r="I2259" s="3"/>
      <c r="M2259" s="3"/>
      <c r="AF2259" s="7"/>
    </row>
    <row r="2260" spans="4:32" ht="15" x14ac:dyDescent="0.25">
      <c r="D2260" s="3"/>
      <c r="E2260" s="3"/>
      <c r="H2260" s="3"/>
      <c r="I2260" s="3"/>
      <c r="M2260" s="3"/>
      <c r="AF2260" s="7"/>
    </row>
    <row r="2261" spans="4:32" ht="15" x14ac:dyDescent="0.25">
      <c r="D2261" s="4"/>
      <c r="E2261" s="4"/>
      <c r="H2261" s="3"/>
      <c r="I2261" s="3"/>
      <c r="M2261" s="3"/>
      <c r="AF2261" s="7"/>
    </row>
    <row r="2262" spans="4:32" ht="15" x14ac:dyDescent="0.25">
      <c r="D2262" s="3"/>
      <c r="E2262" s="3"/>
      <c r="H2262" s="3"/>
      <c r="I2262" s="3"/>
      <c r="M2262" s="3"/>
      <c r="AF2262" s="7"/>
    </row>
    <row r="2263" spans="4:32" ht="15" x14ac:dyDescent="0.25">
      <c r="D2263" s="3"/>
      <c r="E2263" s="3"/>
      <c r="H2263" s="3"/>
      <c r="I2263" s="3"/>
      <c r="M2263" s="4"/>
      <c r="AF2263" s="7"/>
    </row>
    <row r="2264" spans="4:32" ht="15" x14ac:dyDescent="0.25">
      <c r="D2264" s="4"/>
      <c r="E2264" s="4"/>
      <c r="H2264" s="3"/>
      <c r="I2264" s="3"/>
      <c r="M2264" s="3"/>
      <c r="AF2264" s="7"/>
    </row>
    <row r="2265" spans="4:32" ht="15" x14ac:dyDescent="0.25">
      <c r="D2265" s="4"/>
      <c r="E2265" s="4"/>
      <c r="H2265" s="3"/>
      <c r="I2265" s="3"/>
      <c r="M2265" s="4"/>
      <c r="AF2265" s="7"/>
    </row>
    <row r="2266" spans="4:32" ht="15" x14ac:dyDescent="0.25">
      <c r="D2266" s="3"/>
      <c r="E2266" s="3"/>
      <c r="H2266" s="3"/>
      <c r="I2266" s="3"/>
      <c r="M2266" s="3"/>
      <c r="AF2266" s="7"/>
    </row>
    <row r="2267" spans="4:32" ht="15" x14ac:dyDescent="0.25">
      <c r="D2267" s="4"/>
      <c r="E2267" s="4"/>
      <c r="H2267" s="3"/>
      <c r="I2267" s="3"/>
      <c r="M2267" s="3"/>
      <c r="AF2267" s="7"/>
    </row>
    <row r="2268" spans="4:32" ht="15" x14ac:dyDescent="0.25">
      <c r="D2268" s="3"/>
      <c r="E2268" s="3"/>
      <c r="H2268" s="3"/>
      <c r="I2268" s="3"/>
      <c r="M2268" s="4"/>
      <c r="AF2268" s="7"/>
    </row>
    <row r="2269" spans="4:32" ht="15" x14ac:dyDescent="0.25">
      <c r="D2269" s="3"/>
      <c r="E2269" s="3"/>
      <c r="H2269" s="3"/>
      <c r="I2269" s="3"/>
      <c r="M2269" s="3"/>
      <c r="AF2269" s="7"/>
    </row>
    <row r="2270" spans="4:32" ht="15" x14ac:dyDescent="0.25">
      <c r="D2270" s="4"/>
      <c r="E2270" s="4"/>
      <c r="H2270" s="3"/>
      <c r="I2270" s="3"/>
      <c r="M2270" s="3"/>
      <c r="AF2270" s="7"/>
    </row>
    <row r="2271" spans="4:32" ht="15" x14ac:dyDescent="0.25">
      <c r="D2271" s="3"/>
      <c r="E2271" s="3"/>
      <c r="H2271" s="4"/>
      <c r="I2271" s="4"/>
      <c r="M2271" s="3"/>
      <c r="AF2271" s="7"/>
    </row>
    <row r="2272" spans="4:32" ht="15" x14ac:dyDescent="0.25">
      <c r="D2272" s="4"/>
      <c r="E2272" s="4"/>
      <c r="H2272" s="3"/>
      <c r="I2272" s="3"/>
      <c r="M2272" s="3"/>
      <c r="AF2272" s="7"/>
    </row>
    <row r="2273" spans="4:32" ht="15" x14ac:dyDescent="0.25">
      <c r="D2273" s="4"/>
      <c r="E2273" s="4"/>
      <c r="H2273" s="3"/>
      <c r="I2273" s="3"/>
      <c r="M2273" s="3"/>
      <c r="AF2273" s="7"/>
    </row>
    <row r="2274" spans="4:32" ht="15" x14ac:dyDescent="0.25">
      <c r="D2274" s="3"/>
      <c r="E2274" s="3"/>
      <c r="H2274" s="4"/>
      <c r="I2274" s="4"/>
      <c r="M2274" s="4"/>
      <c r="AF2274" s="7"/>
    </row>
    <row r="2275" spans="4:32" ht="15" x14ac:dyDescent="0.25">
      <c r="D2275" s="3"/>
      <c r="E2275" s="3"/>
      <c r="H2275" s="3"/>
      <c r="I2275" s="3"/>
      <c r="M2275" s="4"/>
      <c r="AF2275" s="7"/>
    </row>
    <row r="2276" spans="4:32" ht="15" x14ac:dyDescent="0.25">
      <c r="D2276" s="3"/>
      <c r="E2276" s="3"/>
      <c r="H2276" s="3"/>
      <c r="I2276" s="3"/>
      <c r="M2276" s="3"/>
      <c r="AF2276" s="7"/>
    </row>
    <row r="2277" spans="4:32" ht="15" x14ac:dyDescent="0.25">
      <c r="D2277" s="4"/>
      <c r="E2277" s="4"/>
      <c r="H2277" s="3"/>
      <c r="I2277" s="3"/>
      <c r="M2277" s="3"/>
      <c r="AF2277" s="7"/>
    </row>
    <row r="2278" spans="4:32" ht="15" x14ac:dyDescent="0.25">
      <c r="D2278" s="4"/>
      <c r="E2278" s="4"/>
      <c r="H2278" s="3"/>
      <c r="I2278" s="3"/>
      <c r="M2278" s="3"/>
      <c r="AF2278" s="7"/>
    </row>
    <row r="2279" spans="4:32" ht="15" x14ac:dyDescent="0.25">
      <c r="D2279" s="3"/>
      <c r="E2279" s="3"/>
      <c r="H2279" s="3"/>
      <c r="I2279" s="3"/>
      <c r="M2279" s="4"/>
      <c r="AF2279" s="7"/>
    </row>
    <row r="2280" spans="4:32" ht="15" x14ac:dyDescent="0.25">
      <c r="D2280" s="3"/>
      <c r="E2280" s="3"/>
      <c r="H2280" s="3"/>
      <c r="I2280" s="3"/>
      <c r="M2280" s="4"/>
      <c r="AF2280" s="7"/>
    </row>
    <row r="2281" spans="4:32" ht="15" x14ac:dyDescent="0.25">
      <c r="D2281" s="3"/>
      <c r="E2281" s="3"/>
      <c r="H2281" s="3"/>
      <c r="I2281" s="3"/>
      <c r="M2281" s="3"/>
      <c r="AF2281" s="7"/>
    </row>
    <row r="2282" spans="4:32" ht="15" x14ac:dyDescent="0.25">
      <c r="D2282" s="3"/>
      <c r="E2282" s="3"/>
      <c r="H2282" s="3"/>
      <c r="I2282" s="3"/>
      <c r="M2282" s="4"/>
      <c r="AF2282" s="7"/>
    </row>
    <row r="2283" spans="4:32" ht="15" x14ac:dyDescent="0.25">
      <c r="D2283" s="3"/>
      <c r="E2283" s="3"/>
      <c r="H2283" s="3"/>
      <c r="I2283" s="3"/>
      <c r="M2283" s="3"/>
      <c r="AF2283" s="7"/>
    </row>
    <row r="2284" spans="4:32" ht="15" x14ac:dyDescent="0.25">
      <c r="D2284" s="3"/>
      <c r="E2284" s="3"/>
      <c r="H2284" s="3"/>
      <c r="I2284" s="3"/>
      <c r="M2284" s="3"/>
      <c r="AF2284" s="7"/>
    </row>
    <row r="2285" spans="4:32" ht="15" x14ac:dyDescent="0.25">
      <c r="D2285" s="3"/>
      <c r="E2285" s="3"/>
      <c r="H2285" s="3"/>
      <c r="I2285" s="3"/>
      <c r="M2285" s="4"/>
      <c r="AF2285" s="7"/>
    </row>
    <row r="2286" spans="4:32" ht="15" x14ac:dyDescent="0.25">
      <c r="D2286" s="4"/>
      <c r="E2286" s="4"/>
      <c r="H2286" s="3"/>
      <c r="I2286" s="3"/>
      <c r="M2286" s="3"/>
      <c r="AF2286" s="7"/>
    </row>
    <row r="2287" spans="4:32" ht="15" x14ac:dyDescent="0.25">
      <c r="D2287" s="4"/>
      <c r="E2287" s="4"/>
      <c r="H2287" s="3"/>
      <c r="I2287" s="3"/>
      <c r="M2287" s="3"/>
      <c r="AF2287" s="7"/>
    </row>
    <row r="2288" spans="4:32" ht="15" x14ac:dyDescent="0.25">
      <c r="D2288" s="3"/>
      <c r="E2288" s="3"/>
      <c r="H2288" s="3"/>
      <c r="I2288" s="3"/>
      <c r="M2288" s="4"/>
      <c r="AF2288" s="7"/>
    </row>
    <row r="2289" spans="4:32" ht="15" x14ac:dyDescent="0.25">
      <c r="D2289" s="4"/>
      <c r="E2289" s="4"/>
      <c r="H2289" s="3"/>
      <c r="I2289" s="3"/>
      <c r="M2289" s="3"/>
      <c r="AF2289" s="7"/>
    </row>
    <row r="2290" spans="4:32" ht="15" x14ac:dyDescent="0.25">
      <c r="D2290" s="3"/>
      <c r="E2290" s="3"/>
      <c r="H2290" s="3"/>
      <c r="I2290" s="3"/>
      <c r="M2290" s="3"/>
      <c r="AF2290" s="7"/>
    </row>
    <row r="2291" spans="4:32" ht="15" x14ac:dyDescent="0.25">
      <c r="D2291" s="4"/>
      <c r="E2291" s="4"/>
      <c r="H2291" s="3"/>
      <c r="I2291" s="3"/>
      <c r="M2291" s="3"/>
      <c r="AF2291" s="7"/>
    </row>
    <row r="2292" spans="4:32" ht="15" x14ac:dyDescent="0.25">
      <c r="D2292" s="3"/>
      <c r="E2292" s="3"/>
      <c r="H2292" s="3"/>
      <c r="I2292" s="3"/>
      <c r="M2292" s="3"/>
      <c r="AF2292" s="7"/>
    </row>
    <row r="2293" spans="4:32" ht="15" x14ac:dyDescent="0.25">
      <c r="D2293" s="3"/>
      <c r="E2293" s="3"/>
      <c r="H2293" s="3"/>
      <c r="I2293" s="3"/>
      <c r="M2293" s="3"/>
      <c r="AF2293" s="7"/>
    </row>
    <row r="2294" spans="4:32" ht="15" x14ac:dyDescent="0.25">
      <c r="D2294" s="3"/>
      <c r="E2294" s="3"/>
      <c r="H2294" s="3"/>
      <c r="I2294" s="3"/>
      <c r="M2294" s="3"/>
      <c r="AF2294" s="7"/>
    </row>
    <row r="2295" spans="4:32" ht="15" x14ac:dyDescent="0.25">
      <c r="D2295" s="3"/>
      <c r="E2295" s="3"/>
      <c r="H2295" s="3"/>
      <c r="I2295" s="3"/>
      <c r="M2295" s="4"/>
      <c r="AF2295" s="7"/>
    </row>
    <row r="2296" spans="4:32" ht="15" x14ac:dyDescent="0.25">
      <c r="D2296" s="3"/>
      <c r="E2296" s="3"/>
      <c r="H2296" s="3"/>
      <c r="I2296" s="3"/>
      <c r="M2296" s="4"/>
      <c r="AF2296" s="7"/>
    </row>
    <row r="2297" spans="4:32" ht="15" x14ac:dyDescent="0.25">
      <c r="D2297" s="3"/>
      <c r="E2297" s="3"/>
      <c r="H2297" s="3"/>
      <c r="I2297" s="3"/>
      <c r="M2297" s="4"/>
      <c r="AF2297" s="7"/>
    </row>
    <row r="2298" spans="4:32" ht="15" x14ac:dyDescent="0.25">
      <c r="D2298" s="3"/>
      <c r="E2298" s="3"/>
      <c r="H2298" s="4"/>
      <c r="I2298" s="4"/>
      <c r="M2298" s="3"/>
      <c r="AF2298" s="7"/>
    </row>
    <row r="2299" spans="4:32" ht="15" x14ac:dyDescent="0.25">
      <c r="D2299" s="3"/>
      <c r="E2299" s="3"/>
      <c r="H2299" s="3"/>
      <c r="I2299" s="3"/>
      <c r="M2299" s="4"/>
      <c r="AF2299" s="7"/>
    </row>
    <row r="2300" spans="4:32" ht="15" x14ac:dyDescent="0.25">
      <c r="D2300" s="4"/>
      <c r="E2300" s="4"/>
      <c r="H2300" s="3"/>
      <c r="I2300" s="3"/>
      <c r="M2300" s="3"/>
      <c r="AF2300" s="7"/>
    </row>
    <row r="2301" spans="4:32" ht="15" x14ac:dyDescent="0.25">
      <c r="D2301" s="3"/>
      <c r="E2301" s="3"/>
      <c r="H2301" s="3"/>
      <c r="I2301" s="3"/>
      <c r="M2301" s="3"/>
      <c r="AF2301" s="7"/>
    </row>
    <row r="2302" spans="4:32" ht="15" x14ac:dyDescent="0.25">
      <c r="D2302" s="4"/>
      <c r="E2302" s="4"/>
      <c r="H2302" s="3"/>
      <c r="I2302" s="3"/>
      <c r="M2302" s="4"/>
      <c r="AF2302" s="7"/>
    </row>
    <row r="2303" spans="4:32" ht="15" x14ac:dyDescent="0.25">
      <c r="D2303" s="3"/>
      <c r="E2303" s="3"/>
      <c r="H2303" s="3"/>
      <c r="I2303" s="3"/>
      <c r="M2303" s="4"/>
      <c r="AF2303" s="7"/>
    </row>
    <row r="2304" spans="4:32" ht="15" x14ac:dyDescent="0.25">
      <c r="D2304" s="3"/>
      <c r="E2304" s="3"/>
      <c r="H2304" s="3"/>
      <c r="I2304" s="3"/>
      <c r="M2304" s="3"/>
      <c r="AF2304" s="7"/>
    </row>
    <row r="2305" spans="4:32" ht="15" x14ac:dyDescent="0.25">
      <c r="D2305" s="3"/>
      <c r="E2305" s="3"/>
      <c r="H2305" s="3"/>
      <c r="I2305" s="3"/>
      <c r="M2305" s="3"/>
      <c r="AF2305" s="7"/>
    </row>
    <row r="2306" spans="4:32" ht="15" x14ac:dyDescent="0.25">
      <c r="D2306" s="3"/>
      <c r="E2306" s="3"/>
      <c r="H2306" s="3"/>
      <c r="I2306" s="3"/>
      <c r="M2306" s="4"/>
      <c r="AF2306" s="7"/>
    </row>
    <row r="2307" spans="4:32" ht="15" x14ac:dyDescent="0.25">
      <c r="D2307" s="4"/>
      <c r="E2307" s="4"/>
      <c r="H2307" s="3"/>
      <c r="I2307" s="3"/>
      <c r="M2307" s="3"/>
      <c r="AF2307" s="7"/>
    </row>
    <row r="2308" spans="4:32" ht="15" x14ac:dyDescent="0.25">
      <c r="D2308" s="4"/>
      <c r="E2308" s="4"/>
      <c r="H2308" s="3"/>
      <c r="I2308" s="3"/>
      <c r="M2308" s="3"/>
      <c r="AF2308" s="7"/>
    </row>
    <row r="2309" spans="4:32" ht="15" x14ac:dyDescent="0.25">
      <c r="D2309" s="3"/>
      <c r="E2309" s="3"/>
      <c r="H2309" s="3"/>
      <c r="I2309" s="3"/>
      <c r="M2309" s="3"/>
      <c r="AF2309" s="7"/>
    </row>
    <row r="2310" spans="4:32" ht="15" x14ac:dyDescent="0.25">
      <c r="D2310" s="3"/>
      <c r="E2310" s="3"/>
      <c r="H2310" s="3"/>
      <c r="I2310" s="3"/>
      <c r="M2310" s="3"/>
      <c r="AF2310" s="7"/>
    </row>
    <row r="2311" spans="4:32" ht="15" x14ac:dyDescent="0.25">
      <c r="D2311" s="3"/>
      <c r="E2311" s="3"/>
      <c r="H2311" s="3"/>
      <c r="I2311" s="3"/>
      <c r="M2311" s="3"/>
      <c r="AF2311" s="7"/>
    </row>
    <row r="2312" spans="4:32" ht="15" x14ac:dyDescent="0.25">
      <c r="D2312" s="3"/>
      <c r="E2312" s="3"/>
      <c r="H2312" s="3"/>
      <c r="I2312" s="3"/>
      <c r="M2312" s="3"/>
      <c r="AF2312" s="7"/>
    </row>
    <row r="2313" spans="4:32" ht="15" x14ac:dyDescent="0.25">
      <c r="D2313" s="3"/>
      <c r="E2313" s="3"/>
      <c r="H2313" s="3"/>
      <c r="I2313" s="3"/>
      <c r="M2313" s="3"/>
      <c r="AF2313" s="7"/>
    </row>
    <row r="2314" spans="4:32" ht="15" x14ac:dyDescent="0.25">
      <c r="D2314" s="3"/>
      <c r="E2314" s="3"/>
      <c r="H2314" s="3"/>
      <c r="I2314" s="3"/>
      <c r="M2314" s="4"/>
      <c r="AF2314" s="7"/>
    </row>
    <row r="2315" spans="4:32" ht="15" x14ac:dyDescent="0.25">
      <c r="D2315" s="3"/>
      <c r="E2315" s="3"/>
      <c r="H2315" s="3"/>
      <c r="I2315" s="3"/>
      <c r="M2315" s="3"/>
      <c r="AF2315" s="7"/>
    </row>
    <row r="2316" spans="4:32" ht="15" x14ac:dyDescent="0.25">
      <c r="D2316" s="3"/>
      <c r="E2316" s="3"/>
      <c r="H2316" s="3"/>
      <c r="I2316" s="3"/>
      <c r="M2316" s="4"/>
      <c r="AF2316" s="7"/>
    </row>
    <row r="2317" spans="4:32" ht="15" x14ac:dyDescent="0.25">
      <c r="D2317" s="4"/>
      <c r="E2317" s="4"/>
      <c r="H2317" s="3"/>
      <c r="I2317" s="3"/>
      <c r="M2317" s="3"/>
      <c r="AF2317" s="7"/>
    </row>
    <row r="2318" spans="4:32" ht="15" x14ac:dyDescent="0.25">
      <c r="D2318" s="3"/>
      <c r="E2318" s="3"/>
      <c r="H2318" s="3"/>
      <c r="I2318" s="3"/>
      <c r="M2318" s="3"/>
      <c r="AF2318" s="7"/>
    </row>
    <row r="2319" spans="4:32" ht="15" x14ac:dyDescent="0.25">
      <c r="D2319" s="3"/>
      <c r="E2319" s="3"/>
      <c r="H2319" s="4"/>
      <c r="I2319" s="4"/>
      <c r="M2319" s="3"/>
      <c r="AF2319" s="7"/>
    </row>
    <row r="2320" spans="4:32" ht="15" x14ac:dyDescent="0.25">
      <c r="D2320" s="3"/>
      <c r="E2320" s="3"/>
      <c r="H2320" s="3"/>
      <c r="I2320" s="3"/>
      <c r="M2320" s="3"/>
      <c r="AF2320" s="7"/>
    </row>
    <row r="2321" spans="4:32" ht="15" x14ac:dyDescent="0.25">
      <c r="D2321" s="4"/>
      <c r="E2321" s="4"/>
      <c r="H2321" s="3"/>
      <c r="I2321" s="3"/>
      <c r="M2321" s="3"/>
      <c r="AF2321" s="7"/>
    </row>
    <row r="2322" spans="4:32" ht="15" x14ac:dyDescent="0.25">
      <c r="D2322" s="3"/>
      <c r="E2322" s="3"/>
      <c r="H2322" s="3"/>
      <c r="I2322" s="3"/>
      <c r="M2322" s="3"/>
      <c r="AF2322" s="7"/>
    </row>
    <row r="2323" spans="4:32" ht="15" x14ac:dyDescent="0.25">
      <c r="D2323" s="3"/>
      <c r="E2323" s="3"/>
      <c r="H2323" s="3"/>
      <c r="I2323" s="3"/>
      <c r="M2323" s="3"/>
      <c r="AF2323" s="7"/>
    </row>
    <row r="2324" spans="4:32" ht="15" x14ac:dyDescent="0.25">
      <c r="D2324" s="4"/>
      <c r="E2324" s="4"/>
      <c r="H2324" s="3"/>
      <c r="I2324" s="3"/>
      <c r="M2324" s="3"/>
      <c r="AF2324" s="7"/>
    </row>
    <row r="2325" spans="4:32" ht="15" x14ac:dyDescent="0.25">
      <c r="D2325" s="3"/>
      <c r="E2325" s="3"/>
      <c r="H2325" s="3"/>
      <c r="I2325" s="3"/>
      <c r="M2325" s="4"/>
      <c r="AF2325" s="7"/>
    </row>
    <row r="2326" spans="4:32" ht="15" x14ac:dyDescent="0.25">
      <c r="D2326" s="3"/>
      <c r="E2326" s="3"/>
      <c r="H2326" s="3"/>
      <c r="I2326" s="3"/>
      <c r="M2326" s="4"/>
      <c r="AF2326" s="7"/>
    </row>
    <row r="2327" spans="4:32" ht="15" x14ac:dyDescent="0.25">
      <c r="D2327" s="3"/>
      <c r="E2327" s="3"/>
      <c r="H2327" s="3"/>
      <c r="I2327" s="3"/>
      <c r="M2327" s="3"/>
      <c r="AF2327" s="7"/>
    </row>
    <row r="2328" spans="4:32" ht="15" x14ac:dyDescent="0.25">
      <c r="D2328" s="3"/>
      <c r="E2328" s="3"/>
      <c r="H2328" s="3"/>
      <c r="I2328" s="3"/>
      <c r="M2328" s="4"/>
      <c r="AF2328" s="7"/>
    </row>
    <row r="2329" spans="4:32" ht="15" x14ac:dyDescent="0.25">
      <c r="D2329" s="3"/>
      <c r="E2329" s="3"/>
      <c r="H2329" s="3"/>
      <c r="I2329" s="3"/>
      <c r="M2329" s="4"/>
      <c r="AF2329" s="7"/>
    </row>
    <row r="2330" spans="4:32" ht="15" x14ac:dyDescent="0.25">
      <c r="D2330" s="3"/>
      <c r="E2330" s="3"/>
      <c r="H2330" s="3"/>
      <c r="I2330" s="3"/>
      <c r="M2330" s="3"/>
      <c r="AF2330" s="7"/>
    </row>
    <row r="2331" spans="4:32" ht="15" x14ac:dyDescent="0.25">
      <c r="D2331" s="4"/>
      <c r="E2331" s="4"/>
      <c r="H2331" s="3"/>
      <c r="I2331" s="3"/>
      <c r="M2331" s="3"/>
      <c r="AF2331" s="7"/>
    </row>
    <row r="2332" spans="4:32" ht="15" x14ac:dyDescent="0.25">
      <c r="D2332" s="3"/>
      <c r="E2332" s="3"/>
      <c r="H2332" s="3"/>
      <c r="I2332" s="3"/>
      <c r="M2332" s="3"/>
      <c r="AF2332" s="7"/>
    </row>
    <row r="2333" spans="4:32" ht="15" x14ac:dyDescent="0.25">
      <c r="D2333" s="4"/>
      <c r="E2333" s="4"/>
      <c r="H2333" s="3"/>
      <c r="I2333" s="3"/>
      <c r="M2333" s="3"/>
      <c r="AF2333" s="7"/>
    </row>
    <row r="2334" spans="4:32" ht="15" x14ac:dyDescent="0.25">
      <c r="D2334" s="3"/>
      <c r="E2334" s="3"/>
      <c r="H2334" s="3"/>
      <c r="I2334" s="3"/>
      <c r="M2334" s="3"/>
      <c r="AF2334" s="7"/>
    </row>
    <row r="2335" spans="4:32" ht="15" x14ac:dyDescent="0.25">
      <c r="D2335" s="3"/>
      <c r="E2335" s="3"/>
      <c r="H2335" s="3"/>
      <c r="I2335" s="3"/>
      <c r="M2335" s="3"/>
      <c r="AF2335" s="7"/>
    </row>
    <row r="2336" spans="4:32" ht="15" x14ac:dyDescent="0.25">
      <c r="D2336" s="3"/>
      <c r="E2336" s="3"/>
      <c r="H2336" s="3"/>
      <c r="I2336" s="3"/>
      <c r="M2336" s="4"/>
      <c r="AF2336" s="7"/>
    </row>
    <row r="2337" spans="4:32" ht="15" x14ac:dyDescent="0.25">
      <c r="D2337" s="3"/>
      <c r="E2337" s="3"/>
      <c r="H2337" s="3"/>
      <c r="I2337" s="3"/>
      <c r="M2337" s="3"/>
      <c r="AF2337" s="7"/>
    </row>
    <row r="2338" spans="4:32" ht="15" x14ac:dyDescent="0.25">
      <c r="D2338" s="4"/>
      <c r="E2338" s="4"/>
      <c r="H2338" s="3"/>
      <c r="I2338" s="3"/>
      <c r="M2338" s="3"/>
      <c r="AF2338" s="7"/>
    </row>
    <row r="2339" spans="4:32" ht="15" x14ac:dyDescent="0.25">
      <c r="D2339" s="3"/>
      <c r="E2339" s="3"/>
      <c r="H2339" s="3"/>
      <c r="I2339" s="3"/>
      <c r="M2339" s="4"/>
      <c r="AF2339" s="7"/>
    </row>
    <row r="2340" spans="4:32" ht="15" x14ac:dyDescent="0.25">
      <c r="D2340" s="4"/>
      <c r="E2340" s="4"/>
      <c r="H2340" s="3"/>
      <c r="I2340" s="3"/>
      <c r="M2340" s="3"/>
      <c r="AF2340" s="7"/>
    </row>
    <row r="2341" spans="4:32" ht="15" x14ac:dyDescent="0.25">
      <c r="D2341" s="3"/>
      <c r="E2341" s="3"/>
      <c r="H2341" s="3"/>
      <c r="I2341" s="3"/>
      <c r="M2341" s="4"/>
      <c r="AF2341" s="7"/>
    </row>
    <row r="2342" spans="4:32" ht="15" x14ac:dyDescent="0.25">
      <c r="D2342" s="3"/>
      <c r="E2342" s="3"/>
      <c r="H2342" s="3"/>
      <c r="I2342" s="3"/>
      <c r="M2342" s="3"/>
      <c r="AF2342" s="7"/>
    </row>
    <row r="2343" spans="4:32" ht="15" x14ac:dyDescent="0.25">
      <c r="D2343" s="3"/>
      <c r="E2343" s="3"/>
      <c r="H2343" s="3"/>
      <c r="I2343" s="3"/>
      <c r="M2343" s="3"/>
      <c r="AF2343" s="7"/>
    </row>
    <row r="2344" spans="4:32" ht="15" x14ac:dyDescent="0.25">
      <c r="D2344" s="4"/>
      <c r="E2344" s="4"/>
      <c r="H2344" s="3"/>
      <c r="I2344" s="3"/>
      <c r="M2344" s="3"/>
      <c r="AF2344" s="7"/>
    </row>
    <row r="2345" spans="4:32" ht="15" x14ac:dyDescent="0.25">
      <c r="D2345" s="3"/>
      <c r="E2345" s="3"/>
      <c r="H2345" s="3"/>
      <c r="I2345" s="3"/>
      <c r="M2345" s="3"/>
      <c r="AF2345" s="7"/>
    </row>
    <row r="2346" spans="4:32" ht="15" x14ac:dyDescent="0.25">
      <c r="D2346" s="3"/>
      <c r="E2346" s="3"/>
      <c r="H2346" s="3"/>
      <c r="I2346" s="3"/>
      <c r="M2346" s="3"/>
      <c r="AF2346" s="7"/>
    </row>
    <row r="2347" spans="4:32" ht="15" x14ac:dyDescent="0.25">
      <c r="D2347" s="3"/>
      <c r="E2347" s="3"/>
      <c r="H2347" s="3"/>
      <c r="I2347" s="3"/>
      <c r="M2347" s="4"/>
      <c r="AF2347" s="7"/>
    </row>
    <row r="2348" spans="4:32" ht="15" x14ac:dyDescent="0.25">
      <c r="D2348" s="3"/>
      <c r="E2348" s="3"/>
      <c r="H2348" s="3"/>
      <c r="I2348" s="3"/>
      <c r="M2348" s="4"/>
      <c r="AF2348" s="7"/>
    </row>
    <row r="2349" spans="4:32" ht="15" x14ac:dyDescent="0.25">
      <c r="D2349" s="3"/>
      <c r="E2349" s="3"/>
      <c r="H2349" s="3"/>
      <c r="I2349" s="3"/>
      <c r="M2349" s="3"/>
      <c r="AF2349" s="7"/>
    </row>
    <row r="2350" spans="4:32" ht="15" x14ac:dyDescent="0.25">
      <c r="D2350" s="3"/>
      <c r="E2350" s="3"/>
      <c r="H2350" s="3"/>
      <c r="I2350" s="3"/>
      <c r="M2350" s="4"/>
      <c r="AF2350" s="7"/>
    </row>
    <row r="2351" spans="4:32" ht="15" x14ac:dyDescent="0.25">
      <c r="D2351" s="3"/>
      <c r="E2351" s="3"/>
      <c r="H2351" s="3"/>
      <c r="I2351" s="3"/>
      <c r="M2351" s="3"/>
      <c r="AF2351" s="7"/>
    </row>
    <row r="2352" spans="4:32" ht="15" x14ac:dyDescent="0.25">
      <c r="D2352" s="4"/>
      <c r="E2352" s="4"/>
      <c r="H2352" s="3"/>
      <c r="I2352" s="3"/>
      <c r="M2352" s="3"/>
      <c r="AF2352" s="7"/>
    </row>
    <row r="2353" spans="4:32" ht="15" x14ac:dyDescent="0.25">
      <c r="D2353" s="3"/>
      <c r="E2353" s="3"/>
      <c r="H2353" s="3"/>
      <c r="I2353" s="3"/>
      <c r="M2353" s="4"/>
      <c r="AF2353" s="7"/>
    </row>
    <row r="2354" spans="4:32" ht="15" x14ac:dyDescent="0.25">
      <c r="D2354" s="3"/>
      <c r="E2354" s="3"/>
      <c r="H2354" s="3"/>
      <c r="I2354" s="3"/>
      <c r="M2354" s="3"/>
      <c r="AF2354" s="7"/>
    </row>
    <row r="2355" spans="4:32" ht="15" x14ac:dyDescent="0.25">
      <c r="D2355" s="4"/>
      <c r="E2355" s="4"/>
      <c r="H2355" s="3"/>
      <c r="I2355" s="3"/>
      <c r="M2355" s="3"/>
      <c r="AF2355" s="7"/>
    </row>
    <row r="2356" spans="4:32" ht="15" x14ac:dyDescent="0.25">
      <c r="D2356" s="3"/>
      <c r="E2356" s="3"/>
      <c r="H2356" s="3"/>
      <c r="I2356" s="3"/>
      <c r="M2356" s="4"/>
      <c r="AF2356" s="7"/>
    </row>
    <row r="2357" spans="4:32" ht="15" x14ac:dyDescent="0.25">
      <c r="D2357" s="3"/>
      <c r="E2357" s="3"/>
      <c r="H2357" s="3"/>
      <c r="I2357" s="3"/>
      <c r="M2357" s="3"/>
      <c r="AF2357" s="7"/>
    </row>
    <row r="2358" spans="4:32" ht="15" x14ac:dyDescent="0.25">
      <c r="D2358" s="3"/>
      <c r="E2358" s="3"/>
      <c r="H2358" s="3"/>
      <c r="I2358" s="3"/>
      <c r="M2358" s="4"/>
      <c r="AF2358" s="7"/>
    </row>
    <row r="2359" spans="4:32" ht="15" x14ac:dyDescent="0.25">
      <c r="D2359" s="3"/>
      <c r="E2359" s="3"/>
      <c r="H2359" s="3"/>
      <c r="I2359" s="3"/>
      <c r="M2359" s="4"/>
      <c r="AF2359" s="7"/>
    </row>
    <row r="2360" spans="4:32" ht="15" x14ac:dyDescent="0.25">
      <c r="D2360" s="3"/>
      <c r="E2360" s="3"/>
      <c r="H2360" s="3"/>
      <c r="I2360" s="3"/>
      <c r="M2360" s="3"/>
      <c r="AF2360" s="7"/>
    </row>
    <row r="2361" spans="4:32" ht="15" x14ac:dyDescent="0.25">
      <c r="D2361" s="3"/>
      <c r="E2361" s="3"/>
      <c r="H2361" s="3"/>
      <c r="I2361" s="3"/>
      <c r="M2361" s="3"/>
      <c r="AF2361" s="7"/>
    </row>
    <row r="2362" spans="4:32" ht="15" x14ac:dyDescent="0.25">
      <c r="D2362" s="3"/>
      <c r="E2362" s="3"/>
      <c r="H2362" s="3"/>
      <c r="I2362" s="3"/>
      <c r="M2362" s="3"/>
      <c r="AF2362" s="7"/>
    </row>
    <row r="2363" spans="4:32" ht="15" x14ac:dyDescent="0.25">
      <c r="D2363" s="3"/>
      <c r="E2363" s="3"/>
      <c r="H2363" s="3"/>
      <c r="I2363" s="3"/>
      <c r="M2363" s="4"/>
      <c r="AF2363" s="7"/>
    </row>
    <row r="2364" spans="4:32" ht="15" x14ac:dyDescent="0.25">
      <c r="D2364" s="4"/>
      <c r="E2364" s="4"/>
      <c r="H2364" s="3"/>
      <c r="I2364" s="3"/>
      <c r="M2364" s="3"/>
      <c r="AF2364" s="7"/>
    </row>
    <row r="2365" spans="4:32" ht="15" x14ac:dyDescent="0.25">
      <c r="D2365" s="3"/>
      <c r="E2365" s="3"/>
      <c r="H2365" s="3"/>
      <c r="I2365" s="3"/>
      <c r="M2365" s="4"/>
      <c r="AF2365" s="7"/>
    </row>
    <row r="2366" spans="4:32" ht="15" x14ac:dyDescent="0.25">
      <c r="D2366" s="3"/>
      <c r="E2366" s="3"/>
      <c r="H2366" s="3"/>
      <c r="I2366" s="3"/>
      <c r="M2366" s="4"/>
      <c r="AF2366" s="7"/>
    </row>
    <row r="2367" spans="4:32" ht="15" x14ac:dyDescent="0.25">
      <c r="D2367" s="4"/>
      <c r="E2367" s="4"/>
      <c r="H2367" s="3"/>
      <c r="I2367" s="3"/>
      <c r="M2367" s="3"/>
      <c r="AF2367" s="7"/>
    </row>
    <row r="2368" spans="4:32" ht="15" x14ac:dyDescent="0.25">
      <c r="D2368" s="3"/>
      <c r="E2368" s="3"/>
      <c r="H2368" s="3"/>
      <c r="I2368" s="3"/>
      <c r="M2368" s="3"/>
      <c r="AF2368" s="7"/>
    </row>
    <row r="2369" spans="4:32" ht="15" x14ac:dyDescent="0.25">
      <c r="D2369" s="4"/>
      <c r="E2369" s="4"/>
      <c r="H2369" s="3"/>
      <c r="I2369" s="3"/>
      <c r="M2369" s="3"/>
      <c r="AF2369" s="7"/>
    </row>
    <row r="2370" spans="4:32" ht="15" x14ac:dyDescent="0.25">
      <c r="D2370" s="4"/>
      <c r="E2370" s="4"/>
      <c r="H2370" s="3"/>
      <c r="I2370" s="3"/>
      <c r="M2370" s="3"/>
      <c r="AF2370" s="7"/>
    </row>
    <row r="2371" spans="4:32" ht="15" x14ac:dyDescent="0.25">
      <c r="D2371" s="3"/>
      <c r="E2371" s="3"/>
      <c r="H2371" s="3"/>
      <c r="I2371" s="3"/>
      <c r="M2371" s="4"/>
      <c r="AF2371" s="7"/>
    </row>
    <row r="2372" spans="4:32" ht="15" x14ac:dyDescent="0.25">
      <c r="D2372" s="4"/>
      <c r="E2372" s="4"/>
      <c r="H2372" s="3"/>
      <c r="I2372" s="3"/>
      <c r="M2372" s="4"/>
      <c r="AF2372" s="7"/>
    </row>
    <row r="2373" spans="4:32" ht="15" x14ac:dyDescent="0.25">
      <c r="D2373" s="3"/>
      <c r="E2373" s="3"/>
      <c r="H2373" s="3"/>
      <c r="I2373" s="3"/>
      <c r="M2373" s="4"/>
      <c r="AF2373" s="7"/>
    </row>
    <row r="2374" spans="4:32" ht="15" x14ac:dyDescent="0.25">
      <c r="D2374" s="4"/>
      <c r="E2374" s="4"/>
      <c r="H2374" s="3"/>
      <c r="I2374" s="3"/>
      <c r="M2374" s="3"/>
      <c r="AF2374" s="7"/>
    </row>
    <row r="2375" spans="4:32" ht="15" x14ac:dyDescent="0.25">
      <c r="D2375" s="3"/>
      <c r="E2375" s="3"/>
      <c r="H2375" s="3"/>
      <c r="I2375" s="3"/>
      <c r="M2375" s="3"/>
      <c r="AF2375" s="7"/>
    </row>
    <row r="2376" spans="4:32" ht="15" x14ac:dyDescent="0.25">
      <c r="D2376" s="3"/>
      <c r="E2376" s="3"/>
      <c r="H2376" s="3"/>
      <c r="I2376" s="3"/>
      <c r="M2376" s="3"/>
      <c r="AF2376" s="7"/>
    </row>
    <row r="2377" spans="4:32" ht="15" x14ac:dyDescent="0.25">
      <c r="D2377" s="3"/>
      <c r="E2377" s="3"/>
      <c r="H2377" s="3"/>
      <c r="I2377" s="3"/>
      <c r="M2377" s="4"/>
      <c r="AF2377" s="7"/>
    </row>
    <row r="2378" spans="4:32" ht="15" x14ac:dyDescent="0.25">
      <c r="D2378" s="3"/>
      <c r="E2378" s="3"/>
      <c r="H2378" s="3"/>
      <c r="I2378" s="3"/>
      <c r="M2378" s="3"/>
      <c r="AF2378" s="7"/>
    </row>
    <row r="2379" spans="4:32" ht="15" x14ac:dyDescent="0.25">
      <c r="D2379" s="3"/>
      <c r="E2379" s="3"/>
      <c r="H2379" s="3"/>
      <c r="I2379" s="3"/>
      <c r="M2379" s="4"/>
      <c r="AF2379" s="7"/>
    </row>
    <row r="2380" spans="4:32" ht="15" x14ac:dyDescent="0.25">
      <c r="D2380" s="3"/>
      <c r="E2380" s="3"/>
      <c r="H2380" s="3"/>
      <c r="I2380" s="3"/>
      <c r="M2380" s="3"/>
      <c r="AF2380" s="7"/>
    </row>
    <row r="2381" spans="4:32" ht="15" x14ac:dyDescent="0.25">
      <c r="D2381" s="3"/>
      <c r="E2381" s="3"/>
      <c r="H2381" s="3"/>
      <c r="I2381" s="3"/>
      <c r="M2381" s="4"/>
      <c r="AF2381" s="7"/>
    </row>
    <row r="2382" spans="4:32" ht="15" x14ac:dyDescent="0.25">
      <c r="D2382" s="3"/>
      <c r="E2382" s="3"/>
      <c r="H2382" s="3"/>
      <c r="I2382" s="3"/>
      <c r="M2382" s="4"/>
      <c r="AF2382" s="7"/>
    </row>
    <row r="2383" spans="4:32" ht="15" x14ac:dyDescent="0.25">
      <c r="D2383" s="3"/>
      <c r="E2383" s="3"/>
      <c r="H2383" s="3"/>
      <c r="I2383" s="3"/>
      <c r="M2383" s="4"/>
      <c r="AF2383" s="7"/>
    </row>
    <row r="2384" spans="4:32" ht="15" x14ac:dyDescent="0.25">
      <c r="D2384" s="3"/>
      <c r="E2384" s="3"/>
      <c r="H2384" s="3"/>
      <c r="I2384" s="3"/>
      <c r="M2384" s="3"/>
      <c r="AF2384" s="7"/>
    </row>
    <row r="2385" spans="4:32" ht="15" x14ac:dyDescent="0.25">
      <c r="D2385" s="3"/>
      <c r="E2385" s="3"/>
      <c r="H2385" s="3"/>
      <c r="I2385" s="3"/>
      <c r="M2385" s="4"/>
      <c r="AF2385" s="7"/>
    </row>
    <row r="2386" spans="4:32" ht="15" x14ac:dyDescent="0.25">
      <c r="D2386" s="3"/>
      <c r="E2386" s="3"/>
      <c r="H2386" s="3"/>
      <c r="I2386" s="3"/>
      <c r="M2386" s="3"/>
      <c r="AF2386" s="7"/>
    </row>
    <row r="2387" spans="4:32" ht="15" x14ac:dyDescent="0.25">
      <c r="D2387" s="3"/>
      <c r="E2387" s="3"/>
      <c r="H2387" s="3"/>
      <c r="I2387" s="3"/>
      <c r="M2387" s="3"/>
      <c r="AF2387" s="7"/>
    </row>
    <row r="2388" spans="4:32" ht="15" x14ac:dyDescent="0.25">
      <c r="D2388" s="3"/>
      <c r="E2388" s="3"/>
      <c r="H2388" s="3"/>
      <c r="I2388" s="3"/>
      <c r="M2388" s="4"/>
      <c r="AF2388" s="7"/>
    </row>
    <row r="2389" spans="4:32" ht="15" x14ac:dyDescent="0.25">
      <c r="D2389" s="3"/>
      <c r="E2389" s="3"/>
      <c r="H2389" s="3"/>
      <c r="I2389" s="3"/>
      <c r="M2389" s="3"/>
      <c r="AF2389" s="7"/>
    </row>
    <row r="2390" spans="4:32" ht="15" x14ac:dyDescent="0.25">
      <c r="D2390" s="3"/>
      <c r="E2390" s="3"/>
      <c r="H2390" s="3"/>
      <c r="I2390" s="3"/>
      <c r="M2390" s="4"/>
      <c r="AF2390" s="7"/>
    </row>
    <row r="2391" spans="4:32" ht="15" x14ac:dyDescent="0.25">
      <c r="D2391" s="3"/>
      <c r="E2391" s="3"/>
      <c r="H2391" s="3"/>
      <c r="I2391" s="3"/>
      <c r="M2391" s="3"/>
      <c r="AF2391" s="7"/>
    </row>
    <row r="2392" spans="4:32" ht="15" x14ac:dyDescent="0.25">
      <c r="D2392" s="3"/>
      <c r="E2392" s="3"/>
      <c r="H2392" s="3"/>
      <c r="I2392" s="3"/>
      <c r="M2392" s="3"/>
      <c r="AF2392" s="7"/>
    </row>
    <row r="2393" spans="4:32" ht="15" x14ac:dyDescent="0.25">
      <c r="D2393" s="3"/>
      <c r="E2393" s="3"/>
      <c r="H2393" s="3"/>
      <c r="I2393" s="3"/>
      <c r="M2393" s="3"/>
      <c r="AF2393" s="7"/>
    </row>
    <row r="2394" spans="4:32" ht="15" x14ac:dyDescent="0.25">
      <c r="D2394" s="3"/>
      <c r="E2394" s="3"/>
      <c r="H2394" s="3"/>
      <c r="I2394" s="3"/>
      <c r="M2394" s="4"/>
      <c r="AF2394" s="7"/>
    </row>
    <row r="2395" spans="4:32" ht="15" x14ac:dyDescent="0.25">
      <c r="D2395" s="3"/>
      <c r="E2395" s="3"/>
      <c r="H2395" s="3"/>
      <c r="I2395" s="3"/>
      <c r="M2395" s="3"/>
      <c r="AF2395" s="7"/>
    </row>
    <row r="2396" spans="4:32" ht="15" x14ac:dyDescent="0.25">
      <c r="D2396" s="3"/>
      <c r="E2396" s="3"/>
      <c r="H2396" s="3"/>
      <c r="I2396" s="3"/>
      <c r="M2396" s="4"/>
      <c r="AF2396" s="7"/>
    </row>
    <row r="2397" spans="4:32" ht="15" x14ac:dyDescent="0.25">
      <c r="D2397" s="3"/>
      <c r="E2397" s="3"/>
      <c r="H2397" s="3"/>
      <c r="I2397" s="3"/>
      <c r="M2397" s="4"/>
      <c r="AF2397" s="7"/>
    </row>
    <row r="2398" spans="4:32" ht="15" x14ac:dyDescent="0.25">
      <c r="D2398" s="3"/>
      <c r="E2398" s="3"/>
      <c r="H2398" s="3"/>
      <c r="I2398" s="3"/>
      <c r="M2398" s="3"/>
      <c r="AF2398" s="7"/>
    </row>
    <row r="2399" spans="4:32" ht="15" x14ac:dyDescent="0.25">
      <c r="D2399" s="3"/>
      <c r="E2399" s="3"/>
      <c r="H2399" s="3"/>
      <c r="I2399" s="3"/>
      <c r="M2399" s="3"/>
      <c r="AF2399" s="7"/>
    </row>
    <row r="2400" spans="4:32" ht="15" x14ac:dyDescent="0.25">
      <c r="D2400" s="3"/>
      <c r="E2400" s="3"/>
      <c r="H2400" s="3"/>
      <c r="I2400" s="3"/>
      <c r="M2400" s="3"/>
      <c r="AF2400" s="7"/>
    </row>
    <row r="2401" spans="4:32" ht="15" x14ac:dyDescent="0.25">
      <c r="D2401" s="3"/>
      <c r="E2401" s="3"/>
      <c r="H2401" s="3"/>
      <c r="I2401" s="3"/>
      <c r="M2401" s="3"/>
      <c r="AF2401" s="7"/>
    </row>
    <row r="2402" spans="4:32" ht="15" x14ac:dyDescent="0.25">
      <c r="D2402" s="4"/>
      <c r="E2402" s="4"/>
      <c r="H2402" s="3"/>
      <c r="I2402" s="3"/>
      <c r="M2402" s="3"/>
      <c r="AF2402" s="7"/>
    </row>
    <row r="2403" spans="4:32" ht="15" x14ac:dyDescent="0.25">
      <c r="D2403" s="3"/>
      <c r="E2403" s="3"/>
      <c r="H2403" s="3"/>
      <c r="I2403" s="3"/>
      <c r="M2403" s="3"/>
      <c r="AF2403" s="7"/>
    </row>
    <row r="2404" spans="4:32" ht="15" x14ac:dyDescent="0.25">
      <c r="D2404" s="3"/>
      <c r="E2404" s="3"/>
      <c r="H2404" s="3"/>
      <c r="I2404" s="3"/>
      <c r="M2404" s="4"/>
      <c r="AF2404" s="7"/>
    </row>
    <row r="2405" spans="4:32" ht="15" x14ac:dyDescent="0.25">
      <c r="D2405" s="3"/>
      <c r="E2405" s="3"/>
      <c r="H2405" s="3"/>
      <c r="I2405" s="3"/>
      <c r="M2405" s="3"/>
      <c r="AF2405" s="7"/>
    </row>
    <row r="2406" spans="4:32" ht="15" x14ac:dyDescent="0.25">
      <c r="D2406" s="3"/>
      <c r="E2406" s="3"/>
      <c r="H2406" s="3"/>
      <c r="I2406" s="3"/>
      <c r="M2406" s="3"/>
      <c r="AF2406" s="7"/>
    </row>
    <row r="2407" spans="4:32" ht="15" x14ac:dyDescent="0.25">
      <c r="D2407" s="3"/>
      <c r="E2407" s="3"/>
      <c r="H2407" s="3"/>
      <c r="I2407" s="3"/>
      <c r="M2407" s="3"/>
      <c r="AF2407" s="7"/>
    </row>
    <row r="2408" spans="4:32" ht="15" x14ac:dyDescent="0.25">
      <c r="D2408" s="3"/>
      <c r="E2408" s="3"/>
      <c r="H2408" s="3"/>
      <c r="I2408" s="3"/>
      <c r="M2408" s="4"/>
      <c r="AF2408" s="7"/>
    </row>
    <row r="2409" spans="4:32" ht="15" x14ac:dyDescent="0.25">
      <c r="D2409" s="3"/>
      <c r="E2409" s="3"/>
      <c r="H2409" s="3"/>
      <c r="I2409" s="3"/>
      <c r="M2409" s="3"/>
      <c r="AF2409" s="7"/>
    </row>
    <row r="2410" spans="4:32" ht="15" x14ac:dyDescent="0.25">
      <c r="D2410" s="3"/>
      <c r="E2410" s="3"/>
      <c r="H2410" s="3"/>
      <c r="I2410" s="3"/>
      <c r="M2410" s="3"/>
      <c r="AF2410" s="7"/>
    </row>
    <row r="2411" spans="4:32" ht="15" x14ac:dyDescent="0.25">
      <c r="D2411" s="3"/>
      <c r="E2411" s="3"/>
      <c r="H2411" s="3"/>
      <c r="I2411" s="3"/>
      <c r="M2411" s="3"/>
      <c r="AF2411" s="7"/>
    </row>
    <row r="2412" spans="4:32" ht="15" x14ac:dyDescent="0.25">
      <c r="D2412" s="3"/>
      <c r="E2412" s="3"/>
      <c r="H2412" s="3"/>
      <c r="I2412" s="3"/>
      <c r="M2412" s="3"/>
      <c r="AF2412" s="7"/>
    </row>
    <row r="2413" spans="4:32" ht="15" x14ac:dyDescent="0.25">
      <c r="D2413" s="3"/>
      <c r="E2413" s="3"/>
      <c r="H2413" s="3"/>
      <c r="I2413" s="3"/>
      <c r="M2413" s="4"/>
      <c r="AF2413" s="7"/>
    </row>
    <row r="2414" spans="4:32" ht="15" x14ac:dyDescent="0.25">
      <c r="D2414" s="3"/>
      <c r="E2414" s="3"/>
      <c r="H2414" s="3"/>
      <c r="I2414" s="3"/>
      <c r="M2414" s="4"/>
      <c r="AF2414" s="7"/>
    </row>
    <row r="2415" spans="4:32" ht="15" x14ac:dyDescent="0.25">
      <c r="D2415" s="3"/>
      <c r="E2415" s="3"/>
      <c r="H2415" s="3"/>
      <c r="I2415" s="3"/>
      <c r="M2415" s="4"/>
      <c r="AF2415" s="7"/>
    </row>
    <row r="2416" spans="4:32" ht="15" x14ac:dyDescent="0.25">
      <c r="D2416" s="3"/>
      <c r="E2416" s="3"/>
      <c r="H2416" s="3"/>
      <c r="I2416" s="3"/>
      <c r="M2416" s="4"/>
      <c r="AF2416" s="7"/>
    </row>
    <row r="2417" spans="4:32" ht="15" x14ac:dyDescent="0.25">
      <c r="D2417" s="3"/>
      <c r="E2417" s="3"/>
      <c r="H2417" s="3"/>
      <c r="I2417" s="3"/>
      <c r="M2417" s="3"/>
      <c r="AF2417" s="7"/>
    </row>
    <row r="2418" spans="4:32" ht="15" x14ac:dyDescent="0.25">
      <c r="D2418" s="3"/>
      <c r="E2418" s="3"/>
      <c r="H2418" s="3"/>
      <c r="I2418" s="3"/>
      <c r="M2418" s="3"/>
      <c r="AF2418" s="7"/>
    </row>
    <row r="2419" spans="4:32" ht="15" x14ac:dyDescent="0.25">
      <c r="D2419" s="3"/>
      <c r="E2419" s="3"/>
      <c r="H2419" s="3"/>
      <c r="I2419" s="3"/>
      <c r="M2419" s="3"/>
      <c r="AF2419" s="7"/>
    </row>
    <row r="2420" spans="4:32" ht="15" x14ac:dyDescent="0.25">
      <c r="D2420" s="4"/>
      <c r="E2420" s="4"/>
      <c r="H2420" s="3"/>
      <c r="I2420" s="3"/>
      <c r="M2420" s="3"/>
      <c r="AF2420" s="7"/>
    </row>
    <row r="2421" spans="4:32" ht="15" x14ac:dyDescent="0.25">
      <c r="D2421" s="3"/>
      <c r="E2421" s="3"/>
      <c r="H2421" s="3"/>
      <c r="I2421" s="3"/>
      <c r="M2421" s="3"/>
      <c r="AF2421" s="7"/>
    </row>
    <row r="2422" spans="4:32" ht="15" x14ac:dyDescent="0.25">
      <c r="D2422" s="3"/>
      <c r="E2422" s="3"/>
      <c r="H2422" s="3"/>
      <c r="I2422" s="3"/>
      <c r="M2422" s="4"/>
      <c r="AF2422" s="7"/>
    </row>
    <row r="2423" spans="4:32" ht="15" x14ac:dyDescent="0.25">
      <c r="D2423" s="3"/>
      <c r="E2423" s="3"/>
      <c r="H2423" s="3"/>
      <c r="I2423" s="3"/>
      <c r="M2423" s="4"/>
      <c r="AF2423" s="7"/>
    </row>
    <row r="2424" spans="4:32" ht="15" x14ac:dyDescent="0.25">
      <c r="D2424" s="3"/>
      <c r="E2424" s="3"/>
      <c r="H2424" s="3"/>
      <c r="I2424" s="3"/>
      <c r="M2424" s="4"/>
      <c r="AF2424" s="7"/>
    </row>
    <row r="2425" spans="4:32" ht="15" x14ac:dyDescent="0.25">
      <c r="D2425" s="4"/>
      <c r="E2425" s="4"/>
      <c r="H2425" s="3"/>
      <c r="I2425" s="3"/>
      <c r="M2425" s="3"/>
      <c r="AF2425" s="7"/>
    </row>
    <row r="2426" spans="4:32" ht="15" x14ac:dyDescent="0.25">
      <c r="D2426" s="3"/>
      <c r="E2426" s="3"/>
      <c r="H2426" s="3"/>
      <c r="I2426" s="3"/>
      <c r="M2426" s="4"/>
      <c r="AF2426" s="7"/>
    </row>
    <row r="2427" spans="4:32" ht="15" x14ac:dyDescent="0.25">
      <c r="D2427" s="3"/>
      <c r="E2427" s="3"/>
      <c r="H2427" s="3"/>
      <c r="I2427" s="3"/>
      <c r="M2427" s="4"/>
      <c r="AF2427" s="7"/>
    </row>
    <row r="2428" spans="4:32" ht="15" x14ac:dyDescent="0.25">
      <c r="D2428" s="3"/>
      <c r="E2428" s="3"/>
      <c r="H2428" s="3"/>
      <c r="I2428" s="3"/>
      <c r="M2428" s="4"/>
      <c r="AF2428" s="7"/>
    </row>
    <row r="2429" spans="4:32" ht="15" x14ac:dyDescent="0.25">
      <c r="D2429" s="3"/>
      <c r="E2429" s="3"/>
      <c r="H2429" s="3"/>
      <c r="I2429" s="3"/>
      <c r="M2429" s="3"/>
      <c r="AF2429" s="7"/>
    </row>
    <row r="2430" spans="4:32" ht="15" x14ac:dyDescent="0.25">
      <c r="D2430" s="4"/>
      <c r="E2430" s="4"/>
      <c r="H2430" s="3"/>
      <c r="I2430" s="3"/>
      <c r="M2430" s="4"/>
      <c r="AF2430" s="7"/>
    </row>
    <row r="2431" spans="4:32" ht="15" x14ac:dyDescent="0.25">
      <c r="D2431" s="3"/>
      <c r="E2431" s="3"/>
      <c r="H2431" s="3"/>
      <c r="I2431" s="3"/>
      <c r="M2431" s="3"/>
      <c r="AF2431" s="7"/>
    </row>
    <row r="2432" spans="4:32" ht="15" x14ac:dyDescent="0.25">
      <c r="D2432" s="4"/>
      <c r="E2432" s="4"/>
      <c r="H2432" s="3"/>
      <c r="I2432" s="3"/>
      <c r="M2432" s="3"/>
      <c r="AF2432" s="7"/>
    </row>
    <row r="2433" spans="4:32" ht="15" x14ac:dyDescent="0.25">
      <c r="D2433" s="3"/>
      <c r="E2433" s="3"/>
      <c r="H2433" s="3"/>
      <c r="I2433" s="3"/>
      <c r="M2433" s="3"/>
      <c r="AF2433" s="7"/>
    </row>
    <row r="2434" spans="4:32" ht="15" x14ac:dyDescent="0.25">
      <c r="D2434" s="3"/>
      <c r="E2434" s="3"/>
      <c r="H2434" s="3"/>
      <c r="I2434" s="3"/>
      <c r="M2434" s="3"/>
      <c r="AF2434" s="7"/>
    </row>
    <row r="2435" spans="4:32" ht="15" x14ac:dyDescent="0.25">
      <c r="D2435" s="3"/>
      <c r="E2435" s="3"/>
      <c r="H2435" s="3"/>
      <c r="I2435" s="3"/>
      <c r="M2435" s="4"/>
      <c r="AF2435" s="7"/>
    </row>
    <row r="2436" spans="4:32" ht="15" x14ac:dyDescent="0.25">
      <c r="D2436" s="4"/>
      <c r="E2436" s="4"/>
      <c r="H2436" s="3"/>
      <c r="I2436" s="3"/>
      <c r="M2436" s="3"/>
      <c r="AF2436" s="7"/>
    </row>
    <row r="2437" spans="4:32" ht="15" x14ac:dyDescent="0.25">
      <c r="D2437" s="3"/>
      <c r="E2437" s="3"/>
      <c r="H2437" s="3"/>
      <c r="I2437" s="3"/>
      <c r="M2437" s="3"/>
      <c r="AF2437" s="7"/>
    </row>
    <row r="2438" spans="4:32" ht="15" x14ac:dyDescent="0.25">
      <c r="D2438" s="3"/>
      <c r="E2438" s="3"/>
      <c r="H2438" s="3"/>
      <c r="I2438" s="3"/>
      <c r="M2438" s="3"/>
      <c r="AF2438" s="7"/>
    </row>
    <row r="2439" spans="4:32" ht="15" x14ac:dyDescent="0.25">
      <c r="D2439" s="3"/>
      <c r="E2439" s="3"/>
      <c r="H2439" s="3"/>
      <c r="I2439" s="3"/>
      <c r="M2439" s="4"/>
      <c r="AF2439" s="7"/>
    </row>
    <row r="2440" spans="4:32" ht="15" x14ac:dyDescent="0.25">
      <c r="D2440" s="4"/>
      <c r="E2440" s="4"/>
      <c r="H2440" s="3"/>
      <c r="I2440" s="3"/>
      <c r="M2440" s="3"/>
      <c r="AF2440" s="7"/>
    </row>
    <row r="2441" spans="4:32" ht="15" x14ac:dyDescent="0.25">
      <c r="D2441" s="3"/>
      <c r="E2441" s="3"/>
      <c r="H2441" s="3"/>
      <c r="I2441" s="3"/>
      <c r="M2441" s="4"/>
      <c r="AF2441" s="7"/>
    </row>
    <row r="2442" spans="4:32" ht="15" x14ac:dyDescent="0.25">
      <c r="D2442" s="3"/>
      <c r="E2442" s="3"/>
      <c r="H2442" s="3"/>
      <c r="I2442" s="3"/>
      <c r="M2442" s="4"/>
      <c r="AF2442" s="7"/>
    </row>
    <row r="2443" spans="4:32" ht="15" x14ac:dyDescent="0.25">
      <c r="D2443" s="3"/>
      <c r="E2443" s="3"/>
      <c r="H2443" s="3"/>
      <c r="I2443" s="3"/>
      <c r="M2443" s="3"/>
      <c r="AF2443" s="7"/>
    </row>
    <row r="2444" spans="4:32" ht="15" x14ac:dyDescent="0.25">
      <c r="D2444" s="3"/>
      <c r="E2444" s="3"/>
      <c r="H2444" s="3"/>
      <c r="I2444" s="3"/>
      <c r="M2444" s="4"/>
      <c r="AF2444" s="7"/>
    </row>
    <row r="2445" spans="4:32" ht="15" x14ac:dyDescent="0.25">
      <c r="D2445" s="3"/>
      <c r="E2445" s="3"/>
      <c r="H2445" s="3"/>
      <c r="I2445" s="3"/>
      <c r="M2445" s="3"/>
      <c r="AF2445" s="7"/>
    </row>
    <row r="2446" spans="4:32" ht="15" x14ac:dyDescent="0.25">
      <c r="D2446" s="4"/>
      <c r="E2446" s="4"/>
      <c r="H2446" s="3"/>
      <c r="I2446" s="3"/>
      <c r="M2446" s="3"/>
      <c r="AF2446" s="7"/>
    </row>
    <row r="2447" spans="4:32" ht="15" x14ac:dyDescent="0.25">
      <c r="D2447" s="4"/>
      <c r="E2447" s="4"/>
      <c r="H2447" s="3"/>
      <c r="I2447" s="3"/>
      <c r="M2447" s="3"/>
      <c r="AF2447" s="7"/>
    </row>
    <row r="2448" spans="4:32" ht="15" x14ac:dyDescent="0.25">
      <c r="D2448" s="3"/>
      <c r="E2448" s="3"/>
      <c r="H2448" s="3"/>
      <c r="I2448" s="3"/>
      <c r="M2448" s="3"/>
      <c r="AF2448" s="7"/>
    </row>
    <row r="2449" spans="4:32" ht="15" x14ac:dyDescent="0.25">
      <c r="D2449" s="4"/>
      <c r="E2449" s="4"/>
      <c r="H2449" s="3"/>
      <c r="I2449" s="3"/>
      <c r="M2449" s="3"/>
      <c r="AF2449" s="7"/>
    </row>
    <row r="2450" spans="4:32" ht="15" x14ac:dyDescent="0.25">
      <c r="D2450" s="3"/>
      <c r="E2450" s="3"/>
      <c r="H2450" s="3"/>
      <c r="I2450" s="3"/>
      <c r="M2450" s="4"/>
      <c r="AF2450" s="7"/>
    </row>
    <row r="2451" spans="4:32" ht="15" x14ac:dyDescent="0.25">
      <c r="D2451" s="3"/>
      <c r="E2451" s="3"/>
      <c r="H2451" s="3"/>
      <c r="I2451" s="3"/>
      <c r="M2451" s="3"/>
      <c r="AF2451" s="7"/>
    </row>
    <row r="2452" spans="4:32" ht="15" x14ac:dyDescent="0.25">
      <c r="D2452" s="3"/>
      <c r="E2452" s="3"/>
      <c r="H2452" s="3"/>
      <c r="I2452" s="3"/>
      <c r="M2452" s="4"/>
      <c r="AF2452" s="7"/>
    </row>
    <row r="2453" spans="4:32" ht="15" x14ac:dyDescent="0.25">
      <c r="D2453" s="3"/>
      <c r="E2453" s="3"/>
      <c r="H2453" s="3"/>
      <c r="I2453" s="3"/>
      <c r="M2453" s="4"/>
      <c r="AF2453" s="7"/>
    </row>
    <row r="2454" spans="4:32" ht="15" x14ac:dyDescent="0.25">
      <c r="D2454" s="3"/>
      <c r="E2454" s="3"/>
      <c r="H2454" s="3"/>
      <c r="I2454" s="3"/>
      <c r="M2454" s="3"/>
      <c r="AF2454" s="7"/>
    </row>
    <row r="2455" spans="4:32" ht="15" x14ac:dyDescent="0.25">
      <c r="D2455" s="3"/>
      <c r="E2455" s="3"/>
      <c r="H2455" s="3"/>
      <c r="I2455" s="3"/>
      <c r="M2455" s="3"/>
      <c r="AF2455" s="7"/>
    </row>
    <row r="2456" spans="4:32" ht="15" x14ac:dyDescent="0.25">
      <c r="D2456" s="3"/>
      <c r="E2456" s="3"/>
      <c r="H2456" s="3"/>
      <c r="I2456" s="3"/>
      <c r="M2456" s="4"/>
      <c r="AF2456" s="7"/>
    </row>
    <row r="2457" spans="4:32" ht="15" x14ac:dyDescent="0.25">
      <c r="D2457" s="3"/>
      <c r="E2457" s="3"/>
      <c r="H2457" s="3"/>
      <c r="I2457" s="3"/>
      <c r="M2457" s="4"/>
      <c r="AF2457" s="7"/>
    </row>
    <row r="2458" spans="4:32" ht="15" x14ac:dyDescent="0.25">
      <c r="D2458" s="3"/>
      <c r="E2458" s="3"/>
      <c r="H2458" s="3"/>
      <c r="I2458" s="3"/>
      <c r="M2458" s="3"/>
      <c r="AF2458" s="7"/>
    </row>
    <row r="2459" spans="4:32" ht="15" x14ac:dyDescent="0.25">
      <c r="D2459" s="3"/>
      <c r="E2459" s="3"/>
      <c r="H2459" s="3"/>
      <c r="I2459" s="3"/>
      <c r="M2459" s="3"/>
      <c r="AF2459" s="7"/>
    </row>
    <row r="2460" spans="4:32" ht="15" x14ac:dyDescent="0.25">
      <c r="D2460" s="4"/>
      <c r="E2460" s="4"/>
      <c r="H2460" s="3"/>
      <c r="I2460" s="3"/>
      <c r="M2460" s="3"/>
      <c r="AF2460" s="7"/>
    </row>
    <row r="2461" spans="4:32" ht="15" x14ac:dyDescent="0.25">
      <c r="D2461" s="3"/>
      <c r="E2461" s="3"/>
      <c r="H2461" s="3"/>
      <c r="I2461" s="3"/>
      <c r="M2461" s="3"/>
      <c r="AF2461" s="7"/>
    </row>
    <row r="2462" spans="4:32" ht="15" x14ac:dyDescent="0.25">
      <c r="D2462" s="4"/>
      <c r="E2462" s="4"/>
      <c r="H2462" s="4"/>
      <c r="I2462" s="4"/>
      <c r="M2462" s="4"/>
      <c r="AF2462" s="7"/>
    </row>
    <row r="2463" spans="4:32" ht="15" x14ac:dyDescent="0.25">
      <c r="D2463" s="3"/>
      <c r="E2463" s="3"/>
      <c r="H2463" s="4"/>
      <c r="I2463" s="4"/>
      <c r="M2463" s="4"/>
      <c r="AF2463" s="7"/>
    </row>
    <row r="2464" spans="4:32" ht="15" x14ac:dyDescent="0.25">
      <c r="D2464" s="3"/>
      <c r="E2464" s="3"/>
      <c r="H2464" s="4"/>
      <c r="I2464" s="4"/>
      <c r="M2464" s="3"/>
      <c r="AF2464" s="7"/>
    </row>
    <row r="2465" spans="4:32" ht="15" x14ac:dyDescent="0.25">
      <c r="D2465" s="3"/>
      <c r="E2465" s="3"/>
      <c r="H2465" s="3"/>
      <c r="I2465" s="3"/>
      <c r="M2465" s="4"/>
      <c r="AF2465" s="7"/>
    </row>
    <row r="2466" spans="4:32" ht="15" x14ac:dyDescent="0.25">
      <c r="D2466" s="4"/>
      <c r="E2466" s="4"/>
      <c r="H2466" s="3"/>
      <c r="I2466" s="3"/>
      <c r="M2466" s="3"/>
      <c r="AF2466" s="7"/>
    </row>
    <row r="2467" spans="4:32" ht="15" x14ac:dyDescent="0.25">
      <c r="D2467" s="4"/>
      <c r="E2467" s="4"/>
      <c r="H2467" s="3"/>
      <c r="I2467" s="3"/>
      <c r="M2467" s="3"/>
      <c r="AF2467" s="7"/>
    </row>
    <row r="2468" spans="4:32" ht="15" x14ac:dyDescent="0.25">
      <c r="D2468" s="3"/>
      <c r="E2468" s="3"/>
      <c r="H2468" s="3"/>
      <c r="I2468" s="3"/>
      <c r="M2468" s="4"/>
      <c r="AF2468" s="7"/>
    </row>
    <row r="2469" spans="4:32" ht="15" x14ac:dyDescent="0.25">
      <c r="D2469" s="3"/>
      <c r="E2469" s="3"/>
      <c r="H2469" s="3"/>
      <c r="I2469" s="3"/>
      <c r="M2469" s="4"/>
      <c r="AF2469" s="7"/>
    </row>
    <row r="2470" spans="4:32" ht="15" x14ac:dyDescent="0.25">
      <c r="D2470" s="3"/>
      <c r="E2470" s="3"/>
      <c r="H2470" s="3"/>
      <c r="I2470" s="3"/>
      <c r="M2470" s="4"/>
      <c r="AF2470" s="7"/>
    </row>
    <row r="2471" spans="4:32" ht="15" x14ac:dyDescent="0.25">
      <c r="D2471" s="3"/>
      <c r="E2471" s="3"/>
      <c r="H2471" s="3"/>
      <c r="I2471" s="3"/>
      <c r="M2471" s="3"/>
      <c r="AF2471" s="7"/>
    </row>
    <row r="2472" spans="4:32" ht="15" x14ac:dyDescent="0.25">
      <c r="D2472" s="3"/>
      <c r="E2472" s="3"/>
      <c r="H2472" s="3"/>
      <c r="I2472" s="3"/>
      <c r="M2472" s="3"/>
      <c r="AF2472" s="7"/>
    </row>
    <row r="2473" spans="4:32" ht="15" x14ac:dyDescent="0.25">
      <c r="D2473" s="4"/>
      <c r="E2473" s="4"/>
      <c r="H2473" s="3"/>
      <c r="I2473" s="3"/>
      <c r="M2473" s="3"/>
      <c r="AF2473" s="7"/>
    </row>
    <row r="2474" spans="4:32" ht="15" x14ac:dyDescent="0.25">
      <c r="D2474" s="4"/>
      <c r="E2474" s="4"/>
      <c r="H2474" s="4"/>
      <c r="I2474" s="4"/>
      <c r="M2474" s="4"/>
      <c r="AF2474" s="7"/>
    </row>
    <row r="2475" spans="4:32" ht="15" x14ac:dyDescent="0.25">
      <c r="D2475" s="4"/>
      <c r="E2475" s="4"/>
      <c r="H2475" s="3"/>
      <c r="I2475" s="3"/>
      <c r="M2475" s="3"/>
      <c r="AF2475" s="7"/>
    </row>
    <row r="2476" spans="4:32" ht="15" x14ac:dyDescent="0.25">
      <c r="D2476" s="4"/>
      <c r="E2476" s="4"/>
      <c r="H2476" s="3"/>
      <c r="I2476" s="3"/>
      <c r="M2476" s="3"/>
      <c r="AF2476" s="7"/>
    </row>
    <row r="2477" spans="4:32" ht="15" x14ac:dyDescent="0.25">
      <c r="D2477" s="3"/>
      <c r="E2477" s="3"/>
      <c r="H2477" s="3"/>
      <c r="I2477" s="3"/>
      <c r="M2477" s="4"/>
      <c r="AF2477" s="7"/>
    </row>
    <row r="2478" spans="4:32" ht="15" x14ac:dyDescent="0.25">
      <c r="D2478" s="3"/>
      <c r="E2478" s="3"/>
      <c r="H2478" s="3"/>
      <c r="I2478" s="3"/>
      <c r="M2478" s="3"/>
      <c r="AF2478" s="7"/>
    </row>
    <row r="2479" spans="4:32" ht="15" x14ac:dyDescent="0.25">
      <c r="D2479" s="3"/>
      <c r="E2479" s="3"/>
      <c r="H2479" s="3"/>
      <c r="I2479" s="3"/>
      <c r="M2479" s="3"/>
      <c r="AF2479" s="7"/>
    </row>
    <row r="2480" spans="4:32" ht="15" x14ac:dyDescent="0.25">
      <c r="D2480" s="3"/>
      <c r="E2480" s="3"/>
      <c r="H2480" s="3"/>
      <c r="I2480" s="3"/>
      <c r="M2480" s="3"/>
      <c r="AF2480" s="7"/>
    </row>
    <row r="2481" spans="4:32" ht="15" x14ac:dyDescent="0.25">
      <c r="D2481" s="3"/>
      <c r="E2481" s="3"/>
      <c r="H2481" s="3"/>
      <c r="I2481" s="3"/>
      <c r="M2481" s="4"/>
      <c r="AF2481" s="7"/>
    </row>
    <row r="2482" spans="4:32" ht="15" x14ac:dyDescent="0.25">
      <c r="D2482" s="3"/>
      <c r="E2482" s="3"/>
      <c r="H2482" s="3"/>
      <c r="I2482" s="3"/>
      <c r="M2482" s="3"/>
      <c r="AF2482" s="7"/>
    </row>
    <row r="2483" spans="4:32" ht="15" x14ac:dyDescent="0.25">
      <c r="D2483" s="3"/>
      <c r="E2483" s="3"/>
      <c r="H2483" s="3"/>
      <c r="I2483" s="3"/>
      <c r="M2483" s="3"/>
      <c r="AF2483" s="7"/>
    </row>
    <row r="2484" spans="4:32" ht="15" x14ac:dyDescent="0.25">
      <c r="D2484" s="3"/>
      <c r="E2484" s="3"/>
      <c r="H2484" s="3"/>
      <c r="I2484" s="3"/>
      <c r="M2484" s="3"/>
      <c r="AF2484" s="7"/>
    </row>
    <row r="2485" spans="4:32" ht="15" x14ac:dyDescent="0.25">
      <c r="D2485" s="4"/>
      <c r="E2485" s="4"/>
      <c r="H2485" s="3"/>
      <c r="I2485" s="3"/>
      <c r="M2485" s="3"/>
      <c r="AF2485" s="7"/>
    </row>
    <row r="2486" spans="4:32" ht="15" x14ac:dyDescent="0.25">
      <c r="D2486" s="3"/>
      <c r="E2486" s="3"/>
      <c r="H2486" s="3"/>
      <c r="I2486" s="3"/>
      <c r="M2486" s="3"/>
      <c r="AF2486" s="7"/>
    </row>
    <row r="2487" spans="4:32" ht="15" x14ac:dyDescent="0.25">
      <c r="D2487" s="3"/>
      <c r="E2487" s="3"/>
      <c r="H2487" s="3"/>
      <c r="I2487" s="3"/>
      <c r="M2487" s="4"/>
      <c r="AF2487" s="7"/>
    </row>
    <row r="2488" spans="4:32" ht="15" x14ac:dyDescent="0.25">
      <c r="D2488" s="3"/>
      <c r="E2488" s="3"/>
      <c r="H2488" s="3"/>
      <c r="I2488" s="3"/>
      <c r="M2488" s="4"/>
      <c r="AF2488" s="7"/>
    </row>
    <row r="2489" spans="4:32" ht="15" x14ac:dyDescent="0.25">
      <c r="D2489" s="3"/>
      <c r="E2489" s="3"/>
      <c r="H2489" s="3"/>
      <c r="I2489" s="3"/>
      <c r="M2489" s="3"/>
      <c r="AF2489" s="7"/>
    </row>
    <row r="2490" spans="4:32" ht="15" x14ac:dyDescent="0.25">
      <c r="D2490" s="3"/>
      <c r="E2490" s="3"/>
      <c r="H2490" s="3"/>
      <c r="I2490" s="3"/>
      <c r="M2490" s="3"/>
      <c r="AF2490" s="7"/>
    </row>
    <row r="2491" spans="4:32" ht="15" x14ac:dyDescent="0.25">
      <c r="D2491" s="3"/>
      <c r="E2491" s="3"/>
      <c r="H2491" s="3"/>
      <c r="I2491" s="3"/>
      <c r="M2491" s="3"/>
      <c r="AF2491" s="7"/>
    </row>
    <row r="2492" spans="4:32" ht="15" x14ac:dyDescent="0.25">
      <c r="D2492" s="3"/>
      <c r="E2492" s="3"/>
      <c r="H2492" s="3"/>
      <c r="I2492" s="3"/>
      <c r="M2492" s="4"/>
      <c r="AF2492" s="7"/>
    </row>
    <row r="2493" spans="4:32" ht="15" x14ac:dyDescent="0.25">
      <c r="D2493" s="3"/>
      <c r="E2493" s="3"/>
      <c r="H2493" s="4"/>
      <c r="I2493" s="4"/>
      <c r="M2493" s="3"/>
      <c r="AF2493" s="7"/>
    </row>
    <row r="2494" spans="4:32" ht="15" x14ac:dyDescent="0.25">
      <c r="D2494" s="4"/>
      <c r="E2494" s="4"/>
      <c r="H2494" s="3"/>
      <c r="I2494" s="3"/>
      <c r="M2494" s="3"/>
      <c r="AF2494" s="7"/>
    </row>
    <row r="2495" spans="4:32" ht="15" x14ac:dyDescent="0.25">
      <c r="D2495" s="4"/>
      <c r="E2495" s="4"/>
      <c r="H2495" s="3"/>
      <c r="I2495" s="3"/>
      <c r="M2495" s="3"/>
      <c r="AF2495" s="7"/>
    </row>
    <row r="2496" spans="4:32" ht="15" x14ac:dyDescent="0.25">
      <c r="D2496" s="3"/>
      <c r="E2496" s="3"/>
      <c r="H2496" s="3"/>
      <c r="I2496" s="3"/>
      <c r="M2496" s="4"/>
      <c r="AF2496" s="7"/>
    </row>
    <row r="2497" spans="4:32" ht="15" x14ac:dyDescent="0.25">
      <c r="D2497" s="4"/>
      <c r="E2497" s="4"/>
      <c r="H2497" s="3"/>
      <c r="I2497" s="3"/>
      <c r="M2497" s="3"/>
      <c r="AF2497" s="7"/>
    </row>
    <row r="2498" spans="4:32" ht="15" x14ac:dyDescent="0.25">
      <c r="D2498" s="4"/>
      <c r="E2498" s="4"/>
      <c r="H2498" s="3"/>
      <c r="I2498" s="3"/>
      <c r="M2498" s="3"/>
      <c r="AF2498" s="7"/>
    </row>
    <row r="2499" spans="4:32" ht="15" x14ac:dyDescent="0.25">
      <c r="D2499" s="3"/>
      <c r="E2499" s="3"/>
      <c r="H2499" s="3"/>
      <c r="I2499" s="3"/>
      <c r="M2499" s="4"/>
      <c r="AF2499" s="7"/>
    </row>
    <row r="2500" spans="4:32" ht="15" x14ac:dyDescent="0.25">
      <c r="D2500" s="3"/>
      <c r="E2500" s="3"/>
      <c r="H2500" s="3"/>
      <c r="I2500" s="3"/>
      <c r="M2500" s="4"/>
      <c r="AF2500" s="7"/>
    </row>
    <row r="2501" spans="4:32" ht="15" x14ac:dyDescent="0.25">
      <c r="D2501" s="3"/>
      <c r="E2501" s="3"/>
      <c r="H2501" s="4"/>
      <c r="I2501" s="4"/>
      <c r="M2501" s="3"/>
      <c r="AF2501" s="7"/>
    </row>
    <row r="2502" spans="4:32" ht="15" x14ac:dyDescent="0.25">
      <c r="D2502" s="3"/>
      <c r="E2502" s="3"/>
      <c r="H2502" s="4"/>
      <c r="I2502" s="4"/>
      <c r="M2502" s="3"/>
      <c r="AF2502" s="7"/>
    </row>
    <row r="2503" spans="4:32" ht="15" x14ac:dyDescent="0.25">
      <c r="D2503" s="3"/>
      <c r="E2503" s="3"/>
      <c r="H2503" s="3"/>
      <c r="I2503" s="3"/>
      <c r="M2503" s="4"/>
      <c r="AF2503" s="7"/>
    </row>
    <row r="2504" spans="4:32" ht="15" x14ac:dyDescent="0.25">
      <c r="D2504" s="4"/>
      <c r="E2504" s="4"/>
      <c r="H2504" s="3"/>
      <c r="I2504" s="3"/>
      <c r="M2504" s="3"/>
      <c r="AF2504" s="7"/>
    </row>
    <row r="2505" spans="4:32" ht="15" x14ac:dyDescent="0.25">
      <c r="D2505" s="3"/>
      <c r="E2505" s="3"/>
      <c r="H2505" s="3"/>
      <c r="I2505" s="3"/>
      <c r="M2505" s="4"/>
      <c r="AF2505" s="7"/>
    </row>
    <row r="2506" spans="4:32" ht="15" x14ac:dyDescent="0.25">
      <c r="D2506" s="3"/>
      <c r="E2506" s="3"/>
      <c r="H2506" s="3"/>
      <c r="I2506" s="3"/>
      <c r="M2506" s="3"/>
      <c r="AF2506" s="7"/>
    </row>
    <row r="2507" spans="4:32" ht="15" x14ac:dyDescent="0.25">
      <c r="D2507" s="4"/>
      <c r="E2507" s="4"/>
      <c r="H2507" s="3"/>
      <c r="I2507" s="3"/>
      <c r="M2507" s="3"/>
      <c r="AF2507" s="7"/>
    </row>
    <row r="2508" spans="4:32" ht="15" x14ac:dyDescent="0.25">
      <c r="D2508" s="3"/>
      <c r="E2508" s="3"/>
      <c r="H2508" s="4"/>
      <c r="I2508" s="4"/>
      <c r="M2508" s="3"/>
      <c r="AF2508" s="7"/>
    </row>
    <row r="2509" spans="4:32" ht="15" x14ac:dyDescent="0.25">
      <c r="D2509" s="3"/>
      <c r="E2509" s="3"/>
      <c r="H2509" s="3"/>
      <c r="I2509" s="3"/>
      <c r="M2509" s="3"/>
      <c r="AF2509" s="7"/>
    </row>
    <row r="2510" spans="4:32" ht="15" x14ac:dyDescent="0.25">
      <c r="D2510" s="3"/>
      <c r="E2510" s="3"/>
      <c r="H2510" s="3"/>
      <c r="I2510" s="3"/>
      <c r="M2510" s="3"/>
      <c r="AF2510" s="7"/>
    </row>
    <row r="2511" spans="4:32" ht="15" x14ac:dyDescent="0.25">
      <c r="D2511" s="3"/>
      <c r="E2511" s="3"/>
      <c r="H2511" s="3"/>
      <c r="I2511" s="3"/>
      <c r="M2511" s="4"/>
      <c r="AF2511" s="7"/>
    </row>
    <row r="2512" spans="4:32" ht="15" x14ac:dyDescent="0.25">
      <c r="D2512" s="4"/>
      <c r="E2512" s="4"/>
      <c r="H2512" s="4"/>
      <c r="I2512" s="4"/>
      <c r="M2512" s="4"/>
      <c r="AF2512" s="7"/>
    </row>
    <row r="2513" spans="4:32" ht="15" x14ac:dyDescent="0.25">
      <c r="D2513" s="3"/>
      <c r="E2513" s="3"/>
      <c r="H2513" s="3"/>
      <c r="I2513" s="3"/>
      <c r="M2513" s="4"/>
      <c r="AF2513" s="7"/>
    </row>
    <row r="2514" spans="4:32" ht="15" x14ac:dyDescent="0.25">
      <c r="D2514" s="3"/>
      <c r="E2514" s="3"/>
      <c r="H2514" s="4"/>
      <c r="I2514" s="4"/>
      <c r="M2514" s="3"/>
      <c r="AF2514" s="7"/>
    </row>
    <row r="2515" spans="4:32" ht="15" x14ac:dyDescent="0.25">
      <c r="D2515" s="4"/>
      <c r="E2515" s="4"/>
      <c r="H2515" s="3"/>
      <c r="I2515" s="3"/>
      <c r="M2515" s="3"/>
      <c r="AF2515" s="7"/>
    </row>
    <row r="2516" spans="4:32" ht="15" x14ac:dyDescent="0.25">
      <c r="D2516" s="3"/>
      <c r="E2516" s="3"/>
      <c r="H2516" s="3"/>
      <c r="I2516" s="3"/>
      <c r="M2516" s="4"/>
      <c r="AF2516" s="7"/>
    </row>
    <row r="2517" spans="4:32" ht="15" x14ac:dyDescent="0.25">
      <c r="D2517" s="3"/>
      <c r="E2517" s="3"/>
      <c r="H2517" s="3"/>
      <c r="I2517" s="3"/>
      <c r="M2517" s="4"/>
      <c r="AF2517" s="7"/>
    </row>
    <row r="2518" spans="4:32" ht="15" x14ac:dyDescent="0.25">
      <c r="D2518" s="4"/>
      <c r="E2518" s="4"/>
      <c r="H2518" s="3"/>
      <c r="I2518" s="3"/>
      <c r="M2518" s="3"/>
      <c r="AF2518" s="7"/>
    </row>
    <row r="2519" spans="4:32" ht="15" x14ac:dyDescent="0.25">
      <c r="D2519" s="4"/>
      <c r="E2519" s="4"/>
      <c r="H2519" s="3"/>
      <c r="I2519" s="3"/>
      <c r="M2519" s="3"/>
      <c r="AF2519" s="7"/>
    </row>
    <row r="2520" spans="4:32" ht="15" x14ac:dyDescent="0.25">
      <c r="D2520" s="3"/>
      <c r="E2520" s="3"/>
      <c r="H2520" s="4"/>
      <c r="I2520" s="4"/>
      <c r="M2520" s="3"/>
      <c r="AF2520" s="7"/>
    </row>
    <row r="2521" spans="4:32" ht="15" x14ac:dyDescent="0.25">
      <c r="D2521" s="3"/>
      <c r="E2521" s="3"/>
      <c r="H2521" s="3"/>
      <c r="I2521" s="3"/>
      <c r="M2521" s="3"/>
      <c r="AF2521" s="7"/>
    </row>
    <row r="2522" spans="4:32" ht="15" x14ac:dyDescent="0.25">
      <c r="D2522" s="3"/>
      <c r="E2522" s="3"/>
      <c r="H2522" s="4"/>
      <c r="I2522" s="4"/>
      <c r="M2522" s="3"/>
      <c r="AF2522" s="7"/>
    </row>
    <row r="2523" spans="4:32" ht="15" x14ac:dyDescent="0.25">
      <c r="D2523" s="3"/>
      <c r="E2523" s="3"/>
      <c r="H2523" s="4"/>
      <c r="I2523" s="4"/>
      <c r="M2523" s="3"/>
      <c r="AF2523" s="7"/>
    </row>
    <row r="2524" spans="4:32" ht="15" x14ac:dyDescent="0.25">
      <c r="D2524" s="4"/>
      <c r="E2524" s="4"/>
      <c r="H2524" s="4"/>
      <c r="I2524" s="4"/>
      <c r="M2524" s="4"/>
      <c r="AF2524" s="7"/>
    </row>
    <row r="2525" spans="4:32" ht="15" x14ac:dyDescent="0.25">
      <c r="D2525" s="3"/>
      <c r="E2525" s="3"/>
      <c r="H2525" s="3"/>
      <c r="I2525" s="3"/>
      <c r="M2525" s="4"/>
      <c r="AF2525" s="7"/>
    </row>
    <row r="2526" spans="4:32" ht="15" x14ac:dyDescent="0.25">
      <c r="D2526" s="3"/>
      <c r="E2526" s="3"/>
      <c r="H2526" s="3"/>
      <c r="I2526" s="3"/>
      <c r="M2526" s="3"/>
      <c r="AF2526" s="7"/>
    </row>
    <row r="2527" spans="4:32" ht="15" x14ac:dyDescent="0.25">
      <c r="D2527" s="3"/>
      <c r="E2527" s="3"/>
      <c r="H2527" s="3"/>
      <c r="I2527" s="3"/>
      <c r="M2527" s="3"/>
      <c r="AF2527" s="7"/>
    </row>
    <row r="2528" spans="4:32" ht="15" x14ac:dyDescent="0.25">
      <c r="D2528" s="3"/>
      <c r="E2528" s="3"/>
      <c r="H2528" s="3"/>
      <c r="I2528" s="3"/>
      <c r="M2528" s="3"/>
      <c r="AF2528" s="7"/>
    </row>
    <row r="2529" spans="4:32" ht="15" x14ac:dyDescent="0.25">
      <c r="D2529" s="3"/>
      <c r="E2529" s="3"/>
      <c r="H2529" s="4"/>
      <c r="I2529" s="4"/>
      <c r="M2529" s="3"/>
      <c r="AF2529" s="7"/>
    </row>
    <row r="2530" spans="4:32" ht="15" x14ac:dyDescent="0.25">
      <c r="D2530" s="3"/>
      <c r="E2530" s="3"/>
      <c r="H2530" s="4"/>
      <c r="I2530" s="4"/>
      <c r="M2530" s="4"/>
      <c r="AF2530" s="7"/>
    </row>
    <row r="2531" spans="4:32" ht="15" x14ac:dyDescent="0.25">
      <c r="D2531" s="3"/>
      <c r="E2531" s="3"/>
      <c r="H2531" s="3"/>
      <c r="I2531" s="3"/>
      <c r="M2531" s="4"/>
      <c r="AF2531" s="7"/>
    </row>
    <row r="2532" spans="4:32" ht="15" x14ac:dyDescent="0.25">
      <c r="D2532" s="3"/>
      <c r="E2532" s="3"/>
      <c r="H2532" s="3"/>
      <c r="I2532" s="3"/>
      <c r="M2532" s="4"/>
      <c r="AF2532" s="7"/>
    </row>
    <row r="2533" spans="4:32" ht="15" x14ac:dyDescent="0.25">
      <c r="D2533" s="4"/>
      <c r="E2533" s="4"/>
      <c r="H2533" s="3"/>
      <c r="I2533" s="3"/>
      <c r="M2533" s="3"/>
      <c r="AF2533" s="7"/>
    </row>
    <row r="2534" spans="4:32" ht="15" x14ac:dyDescent="0.25">
      <c r="D2534" s="4"/>
      <c r="E2534" s="4"/>
      <c r="H2534" s="3"/>
      <c r="I2534" s="3"/>
      <c r="M2534" s="3"/>
      <c r="AF2534" s="7"/>
    </row>
    <row r="2535" spans="4:32" ht="15" x14ac:dyDescent="0.25">
      <c r="D2535" s="4"/>
      <c r="E2535" s="4"/>
      <c r="H2535" s="3"/>
      <c r="I2535" s="3"/>
      <c r="M2535" s="3"/>
      <c r="AF2535" s="7"/>
    </row>
    <row r="2536" spans="4:32" ht="15" x14ac:dyDescent="0.25">
      <c r="D2536" s="3"/>
      <c r="E2536" s="3"/>
      <c r="H2536" s="3"/>
      <c r="I2536" s="3"/>
      <c r="M2536" s="4"/>
      <c r="AF2536" s="7"/>
    </row>
    <row r="2537" spans="4:32" ht="15" x14ac:dyDescent="0.25">
      <c r="D2537" s="4"/>
      <c r="E2537" s="4"/>
      <c r="H2537" s="3"/>
      <c r="I2537" s="3"/>
      <c r="M2537" s="3"/>
      <c r="AF2537" s="7"/>
    </row>
    <row r="2538" spans="4:32" ht="15" x14ac:dyDescent="0.25">
      <c r="D2538" s="3"/>
      <c r="E2538" s="3"/>
      <c r="H2538" s="4"/>
      <c r="I2538" s="4"/>
      <c r="M2538" s="4"/>
      <c r="AF2538" s="7"/>
    </row>
    <row r="2539" spans="4:32" ht="15" x14ac:dyDescent="0.25">
      <c r="D2539" s="3"/>
      <c r="E2539" s="3"/>
      <c r="H2539" s="3"/>
      <c r="I2539" s="3"/>
      <c r="M2539" s="4"/>
      <c r="AF2539" s="7"/>
    </row>
    <row r="2540" spans="4:32" ht="15" x14ac:dyDescent="0.25">
      <c r="D2540" s="3"/>
      <c r="E2540" s="3"/>
      <c r="H2540" s="4"/>
      <c r="I2540" s="4"/>
      <c r="M2540" s="3"/>
      <c r="AF2540" s="7"/>
    </row>
    <row r="2541" spans="4:32" ht="15" x14ac:dyDescent="0.25">
      <c r="D2541" s="3"/>
      <c r="E2541" s="3"/>
      <c r="H2541" s="4"/>
      <c r="I2541" s="4"/>
      <c r="M2541" s="3"/>
      <c r="AF2541" s="7"/>
    </row>
    <row r="2542" spans="4:32" ht="15" x14ac:dyDescent="0.25">
      <c r="D2542" s="4"/>
      <c r="E2542" s="4"/>
      <c r="H2542" s="3"/>
      <c r="I2542" s="3"/>
      <c r="M2542" s="3"/>
      <c r="AF2542" s="7"/>
    </row>
    <row r="2543" spans="4:32" ht="15" x14ac:dyDescent="0.25">
      <c r="D2543" s="3"/>
      <c r="E2543" s="3"/>
      <c r="H2543" s="4"/>
      <c r="I2543" s="4"/>
      <c r="M2543" s="4"/>
      <c r="AF2543" s="7"/>
    </row>
    <row r="2544" spans="4:32" ht="15" x14ac:dyDescent="0.25">
      <c r="D2544" s="3"/>
      <c r="E2544" s="3"/>
      <c r="H2544" s="4"/>
      <c r="I2544" s="4"/>
      <c r="M2544" s="3"/>
      <c r="AF2544" s="7"/>
    </row>
    <row r="2545" spans="4:32" ht="15" x14ac:dyDescent="0.25">
      <c r="D2545" s="3"/>
      <c r="E2545" s="3"/>
      <c r="H2545" s="3"/>
      <c r="I2545" s="3"/>
      <c r="M2545" s="4"/>
      <c r="AF2545" s="7"/>
    </row>
    <row r="2546" spans="4:32" ht="15" x14ac:dyDescent="0.25">
      <c r="D2546" s="4"/>
      <c r="E2546" s="4"/>
      <c r="H2546" s="3"/>
      <c r="I2546" s="3"/>
      <c r="M2546" s="3"/>
      <c r="AF2546" s="7"/>
    </row>
    <row r="2547" spans="4:32" ht="15" x14ac:dyDescent="0.25">
      <c r="D2547" s="4"/>
      <c r="E2547" s="4"/>
      <c r="H2547" s="3"/>
      <c r="I2547" s="3"/>
      <c r="M2547" s="3"/>
      <c r="AF2547" s="7"/>
    </row>
    <row r="2548" spans="4:32" ht="15" x14ac:dyDescent="0.25">
      <c r="D2548" s="3"/>
      <c r="E2548" s="3"/>
      <c r="H2548" s="3"/>
      <c r="I2548" s="3"/>
      <c r="M2548" s="3"/>
      <c r="AF2548" s="7"/>
    </row>
    <row r="2549" spans="4:32" ht="15" x14ac:dyDescent="0.25">
      <c r="D2549" s="3"/>
      <c r="E2549" s="3"/>
      <c r="H2549" s="3"/>
      <c r="I2549" s="3"/>
      <c r="M2549" s="3"/>
      <c r="AF2549" s="7"/>
    </row>
    <row r="2550" spans="4:32" ht="15" x14ac:dyDescent="0.25">
      <c r="D2550" s="3"/>
      <c r="E2550" s="3"/>
      <c r="H2550" s="4"/>
      <c r="I2550" s="4"/>
      <c r="M2550" s="3"/>
      <c r="AF2550" s="7"/>
    </row>
    <row r="2551" spans="4:32" ht="15" x14ac:dyDescent="0.25">
      <c r="D2551" s="4"/>
      <c r="E2551" s="4"/>
      <c r="H2551" s="3"/>
      <c r="I2551" s="3"/>
      <c r="M2551" s="3"/>
      <c r="AF2551" s="7"/>
    </row>
    <row r="2552" spans="4:32" ht="15" x14ac:dyDescent="0.25">
      <c r="D2552" s="4"/>
      <c r="E2552" s="4"/>
      <c r="H2552" s="3"/>
      <c r="I2552" s="3"/>
      <c r="M2552" s="3"/>
      <c r="AF2552" s="7"/>
    </row>
    <row r="2553" spans="4:32" ht="15" x14ac:dyDescent="0.25">
      <c r="D2553" s="3"/>
      <c r="E2553" s="3"/>
      <c r="H2553" s="3"/>
      <c r="I2553" s="3"/>
      <c r="M2553" s="3"/>
      <c r="AF2553" s="7"/>
    </row>
    <row r="2554" spans="4:32" ht="15" x14ac:dyDescent="0.25">
      <c r="D2554" s="3"/>
      <c r="E2554" s="3"/>
      <c r="H2554" s="4"/>
      <c r="I2554" s="4"/>
      <c r="M2554" s="4"/>
      <c r="AF2554" s="7"/>
    </row>
    <row r="2555" spans="4:32" ht="15" x14ac:dyDescent="0.25">
      <c r="D2555" s="3"/>
      <c r="E2555" s="3"/>
      <c r="H2555" s="3"/>
      <c r="I2555" s="3"/>
      <c r="M2555" s="4"/>
      <c r="AF2555" s="7"/>
    </row>
    <row r="2556" spans="4:32" ht="15" x14ac:dyDescent="0.25">
      <c r="D2556" s="3"/>
      <c r="E2556" s="3"/>
      <c r="H2556" s="3"/>
      <c r="I2556" s="3"/>
      <c r="M2556" s="3"/>
      <c r="AF2556" s="7"/>
    </row>
    <row r="2557" spans="4:32" ht="15" x14ac:dyDescent="0.25">
      <c r="D2557" s="3"/>
      <c r="E2557" s="3"/>
      <c r="H2557" s="3"/>
      <c r="I2557" s="3"/>
      <c r="M2557" s="4"/>
      <c r="AF2557" s="7"/>
    </row>
    <row r="2558" spans="4:32" ht="15" x14ac:dyDescent="0.25">
      <c r="D2558" s="4"/>
      <c r="E2558" s="4"/>
      <c r="H2558" s="3"/>
      <c r="I2558" s="3"/>
      <c r="M2558" s="3"/>
      <c r="AF2558" s="7"/>
    </row>
    <row r="2559" spans="4:32" ht="15" x14ac:dyDescent="0.25">
      <c r="D2559" s="4"/>
      <c r="E2559" s="4"/>
      <c r="H2559" s="3"/>
      <c r="I2559" s="3"/>
      <c r="M2559" s="3"/>
      <c r="AF2559" s="7"/>
    </row>
    <row r="2560" spans="4:32" ht="15" x14ac:dyDescent="0.25">
      <c r="D2560" s="4"/>
      <c r="E2560" s="4"/>
      <c r="H2560" s="3"/>
      <c r="I2560" s="3"/>
      <c r="M2560" s="3"/>
      <c r="AF2560" s="7"/>
    </row>
    <row r="2561" spans="4:32" ht="15" x14ac:dyDescent="0.25">
      <c r="D2561" s="3"/>
      <c r="E2561" s="3"/>
      <c r="H2561" s="3"/>
      <c r="I2561" s="3"/>
      <c r="M2561" s="3"/>
      <c r="AF2561" s="7"/>
    </row>
    <row r="2562" spans="4:32" ht="15" x14ac:dyDescent="0.25">
      <c r="D2562" s="3"/>
      <c r="E2562" s="3"/>
      <c r="H2562" s="3"/>
      <c r="I2562" s="3"/>
      <c r="M2562" s="4"/>
      <c r="AF2562" s="7"/>
    </row>
    <row r="2563" spans="4:32" ht="15" x14ac:dyDescent="0.25">
      <c r="D2563" s="3"/>
      <c r="E2563" s="3"/>
      <c r="H2563" s="4"/>
      <c r="I2563" s="4"/>
      <c r="M2563" s="4"/>
      <c r="AF2563" s="7"/>
    </row>
    <row r="2564" spans="4:32" ht="15" x14ac:dyDescent="0.25">
      <c r="D2564" s="4"/>
      <c r="E2564" s="4"/>
      <c r="H2564" s="3"/>
      <c r="I2564" s="3"/>
      <c r="M2564" s="3"/>
      <c r="AF2564" s="7"/>
    </row>
    <row r="2565" spans="4:32" ht="15" x14ac:dyDescent="0.25">
      <c r="D2565" s="3"/>
      <c r="E2565" s="3"/>
      <c r="H2565" s="3"/>
      <c r="I2565" s="3"/>
      <c r="M2565" s="3"/>
      <c r="AF2565" s="7"/>
    </row>
    <row r="2566" spans="4:32" ht="15" x14ac:dyDescent="0.25">
      <c r="D2566" s="3"/>
      <c r="E2566" s="3"/>
      <c r="H2566" s="3"/>
      <c r="I2566" s="3"/>
      <c r="M2566" s="3"/>
      <c r="AF2566" s="7"/>
    </row>
    <row r="2567" spans="4:32" ht="15" x14ac:dyDescent="0.25">
      <c r="D2567" s="4"/>
      <c r="E2567" s="4"/>
      <c r="H2567" s="3"/>
      <c r="I2567" s="3"/>
      <c r="M2567" s="3"/>
      <c r="AF2567" s="7"/>
    </row>
    <row r="2568" spans="4:32" ht="15" x14ac:dyDescent="0.25">
      <c r="D2568" s="4"/>
      <c r="E2568" s="4"/>
      <c r="H2568" s="3"/>
      <c r="I2568" s="3"/>
      <c r="M2568" s="3"/>
      <c r="AF2568" s="7"/>
    </row>
    <row r="2569" spans="4:32" ht="15" x14ac:dyDescent="0.25">
      <c r="D2569" s="3"/>
      <c r="E2569" s="3"/>
      <c r="H2569" s="3"/>
      <c r="I2569" s="3"/>
      <c r="M2569" s="3"/>
      <c r="AF2569" s="7"/>
    </row>
    <row r="2570" spans="4:32" ht="15" x14ac:dyDescent="0.25">
      <c r="D2570" s="3"/>
      <c r="E2570" s="3"/>
      <c r="H2570" s="3"/>
      <c r="I2570" s="3"/>
      <c r="M2570" s="4"/>
      <c r="AF2570" s="7"/>
    </row>
    <row r="2571" spans="4:32" ht="15" x14ac:dyDescent="0.25">
      <c r="D2571" s="4"/>
      <c r="E2571" s="4"/>
      <c r="H2571" s="3"/>
      <c r="I2571" s="3"/>
      <c r="M2571" s="3"/>
      <c r="AF2571" s="7"/>
    </row>
    <row r="2572" spans="4:32" ht="15" x14ac:dyDescent="0.25">
      <c r="D2572" s="3"/>
      <c r="E2572" s="3"/>
      <c r="H2572" s="4"/>
      <c r="I2572" s="4"/>
      <c r="M2572" s="3"/>
      <c r="AF2572" s="7"/>
    </row>
    <row r="2573" spans="4:32" ht="15" x14ac:dyDescent="0.25">
      <c r="D2573" s="4"/>
      <c r="E2573" s="4"/>
      <c r="H2573" s="3"/>
      <c r="I2573" s="3"/>
      <c r="M2573" s="3"/>
      <c r="AF2573" s="7"/>
    </row>
    <row r="2574" spans="4:32" ht="15" x14ac:dyDescent="0.25">
      <c r="D2574" s="3"/>
      <c r="E2574" s="3"/>
      <c r="H2574" s="3"/>
      <c r="I2574" s="3"/>
      <c r="M2574" s="4"/>
      <c r="AF2574" s="7"/>
    </row>
    <row r="2575" spans="4:32" ht="15" x14ac:dyDescent="0.25">
      <c r="D2575" s="3"/>
      <c r="E2575" s="3"/>
      <c r="H2575" s="3"/>
      <c r="I2575" s="3"/>
      <c r="M2575" s="4"/>
      <c r="AF2575" s="7"/>
    </row>
    <row r="2576" spans="4:32" ht="15" x14ac:dyDescent="0.25">
      <c r="D2576" s="3"/>
      <c r="E2576" s="3"/>
      <c r="H2576" s="3"/>
      <c r="I2576" s="3"/>
      <c r="M2576" s="4"/>
      <c r="AF2576" s="7"/>
    </row>
    <row r="2577" spans="4:32" ht="15" x14ac:dyDescent="0.25">
      <c r="D2577" s="4"/>
      <c r="E2577" s="4"/>
      <c r="H2577" s="3"/>
      <c r="I2577" s="3"/>
      <c r="M2577" s="3"/>
      <c r="AF2577" s="7"/>
    </row>
    <row r="2578" spans="4:32" ht="15" x14ac:dyDescent="0.25">
      <c r="D2578" s="4"/>
      <c r="E2578" s="4"/>
      <c r="H2578" s="3"/>
      <c r="I2578" s="3"/>
      <c r="M2578" s="3"/>
      <c r="AF2578" s="7"/>
    </row>
    <row r="2579" spans="4:32" ht="15" x14ac:dyDescent="0.25">
      <c r="D2579" s="3"/>
      <c r="E2579" s="3"/>
      <c r="H2579" s="4"/>
      <c r="I2579" s="4"/>
      <c r="M2579" s="3"/>
      <c r="AF2579" s="7"/>
    </row>
    <row r="2580" spans="4:32" ht="15" x14ac:dyDescent="0.25">
      <c r="D2580" s="3"/>
      <c r="E2580" s="3"/>
      <c r="H2580" s="3"/>
      <c r="I2580" s="3"/>
      <c r="M2580" s="4"/>
      <c r="AF2580" s="7"/>
    </row>
    <row r="2581" spans="4:32" ht="15" x14ac:dyDescent="0.25">
      <c r="D2581" s="3"/>
      <c r="E2581" s="3"/>
      <c r="H2581" s="4"/>
      <c r="I2581" s="4"/>
      <c r="M2581" s="3"/>
      <c r="AF2581" s="7"/>
    </row>
    <row r="2582" spans="4:32" ht="15" x14ac:dyDescent="0.25">
      <c r="D2582" s="3"/>
      <c r="E2582" s="3"/>
      <c r="H2582" s="3"/>
      <c r="I2582" s="3"/>
      <c r="M2582" s="4"/>
      <c r="AF2582" s="7"/>
    </row>
    <row r="2583" spans="4:32" ht="15" x14ac:dyDescent="0.25">
      <c r="D2583" s="3"/>
      <c r="E2583" s="3"/>
      <c r="H2583" s="3"/>
      <c r="I2583" s="3"/>
      <c r="M2583" s="4"/>
      <c r="AF2583" s="7"/>
    </row>
    <row r="2584" spans="4:32" ht="15" x14ac:dyDescent="0.25">
      <c r="D2584" s="3"/>
      <c r="E2584" s="3"/>
      <c r="H2584" s="3"/>
      <c r="I2584" s="3"/>
      <c r="M2584" s="4"/>
      <c r="AF2584" s="7"/>
    </row>
    <row r="2585" spans="4:32" ht="15" x14ac:dyDescent="0.25">
      <c r="D2585" s="3"/>
      <c r="E2585" s="3"/>
      <c r="H2585" s="3"/>
      <c r="I2585" s="3"/>
      <c r="M2585" s="3"/>
      <c r="AF2585" s="7"/>
    </row>
    <row r="2586" spans="4:32" ht="15" x14ac:dyDescent="0.25">
      <c r="D2586" s="3"/>
      <c r="E2586" s="3"/>
      <c r="H2586" s="3"/>
      <c r="I2586" s="3"/>
      <c r="M2586" s="4"/>
      <c r="AF2586" s="7"/>
    </row>
    <row r="2587" spans="4:32" ht="15" x14ac:dyDescent="0.25">
      <c r="D2587" s="3"/>
      <c r="E2587" s="3"/>
      <c r="H2587" s="3"/>
      <c r="I2587" s="3"/>
      <c r="M2587" s="4"/>
      <c r="AF2587" s="7"/>
    </row>
    <row r="2588" spans="4:32" ht="15" x14ac:dyDescent="0.25">
      <c r="D2588" s="3"/>
      <c r="E2588" s="3"/>
      <c r="H2588" s="3"/>
      <c r="I2588" s="3"/>
      <c r="M2588" s="3"/>
      <c r="AF2588" s="7"/>
    </row>
    <row r="2589" spans="4:32" ht="15" x14ac:dyDescent="0.25">
      <c r="D2589" s="3"/>
      <c r="E2589" s="3"/>
      <c r="H2589" s="4"/>
      <c r="I2589" s="4"/>
      <c r="M2589" s="3"/>
      <c r="AF2589" s="7"/>
    </row>
    <row r="2590" spans="4:32" ht="15" x14ac:dyDescent="0.25">
      <c r="D2590" s="4"/>
      <c r="E2590" s="4"/>
      <c r="H2590" s="3"/>
      <c r="I2590" s="3"/>
      <c r="M2590" s="3"/>
      <c r="AF2590" s="7"/>
    </row>
    <row r="2591" spans="4:32" ht="15" x14ac:dyDescent="0.25">
      <c r="D2591" s="4"/>
      <c r="E2591" s="4"/>
      <c r="H2591" s="3"/>
      <c r="I2591" s="3"/>
      <c r="M2591" s="3"/>
      <c r="AF2591" s="7"/>
    </row>
    <row r="2592" spans="4:32" ht="15" x14ac:dyDescent="0.25">
      <c r="D2592" s="3"/>
      <c r="E2592" s="3"/>
      <c r="H2592" s="4"/>
      <c r="I2592" s="4"/>
      <c r="M2592" s="3"/>
      <c r="AF2592" s="7"/>
    </row>
    <row r="2593" spans="4:32" ht="15" x14ac:dyDescent="0.25">
      <c r="D2593" s="4"/>
      <c r="E2593" s="4"/>
      <c r="H2593" s="3"/>
      <c r="I2593" s="3"/>
      <c r="M2593" s="3"/>
      <c r="AF2593" s="7"/>
    </row>
    <row r="2594" spans="4:32" ht="15" x14ac:dyDescent="0.25">
      <c r="D2594" s="3"/>
      <c r="E2594" s="3"/>
      <c r="H2594" s="3"/>
      <c r="I2594" s="3"/>
      <c r="M2594" s="4"/>
      <c r="AF2594" s="7"/>
    </row>
    <row r="2595" spans="4:32" ht="15" x14ac:dyDescent="0.25">
      <c r="D2595" s="3"/>
      <c r="E2595" s="3"/>
      <c r="H2595" s="3"/>
      <c r="I2595" s="3"/>
      <c r="M2595" s="4"/>
      <c r="AF2595" s="7"/>
    </row>
    <row r="2596" spans="4:32" ht="15" x14ac:dyDescent="0.25">
      <c r="D2596" s="3"/>
      <c r="E2596" s="3"/>
      <c r="H2596" s="3"/>
      <c r="I2596" s="3"/>
      <c r="M2596" s="4"/>
      <c r="AF2596" s="7"/>
    </row>
    <row r="2597" spans="4:32" ht="15" x14ac:dyDescent="0.25">
      <c r="D2597" s="4"/>
      <c r="E2597" s="4"/>
      <c r="H2597" s="3"/>
      <c r="I2597" s="3"/>
      <c r="M2597" s="3"/>
      <c r="AF2597" s="7"/>
    </row>
    <row r="2598" spans="4:32" ht="15" x14ac:dyDescent="0.25">
      <c r="D2598" s="3"/>
      <c r="E2598" s="3"/>
      <c r="H2598" s="3"/>
      <c r="I2598" s="3"/>
      <c r="M2598" s="3"/>
      <c r="AF2598" s="7"/>
    </row>
    <row r="2599" spans="4:32" ht="15" x14ac:dyDescent="0.25">
      <c r="D2599" s="3"/>
      <c r="E2599" s="3"/>
      <c r="H2599" s="3"/>
      <c r="I2599" s="3"/>
      <c r="M2599" s="3"/>
      <c r="AF2599" s="7"/>
    </row>
    <row r="2600" spans="4:32" ht="15" x14ac:dyDescent="0.25">
      <c r="D2600" s="3"/>
      <c r="E2600" s="3"/>
      <c r="H2600" s="3"/>
      <c r="I2600" s="3"/>
      <c r="M2600" s="3"/>
      <c r="AF2600" s="7"/>
    </row>
    <row r="2601" spans="4:32" ht="15" x14ac:dyDescent="0.25">
      <c r="D2601" s="3"/>
      <c r="E2601" s="3"/>
      <c r="H2601" s="3"/>
      <c r="I2601" s="3"/>
      <c r="M2601" s="3"/>
      <c r="AF2601" s="7"/>
    </row>
    <row r="2602" spans="4:32" ht="15" x14ac:dyDescent="0.25">
      <c r="D2602" s="3"/>
      <c r="E2602" s="3"/>
      <c r="H2602" s="3"/>
      <c r="I2602" s="3"/>
      <c r="M2602" s="3"/>
      <c r="AF2602" s="7"/>
    </row>
    <row r="2603" spans="4:32" ht="15" x14ac:dyDescent="0.25">
      <c r="D2603" s="3"/>
      <c r="E2603" s="3"/>
      <c r="H2603" s="3"/>
      <c r="I2603" s="3"/>
      <c r="M2603" s="3"/>
      <c r="AF2603" s="7"/>
    </row>
    <row r="2604" spans="4:32" ht="15" x14ac:dyDescent="0.25">
      <c r="D2604" s="3"/>
      <c r="E2604" s="3"/>
      <c r="H2604" s="3"/>
      <c r="I2604" s="3"/>
      <c r="M2604" s="3"/>
      <c r="AF2604" s="7"/>
    </row>
    <row r="2605" spans="4:32" ht="15" x14ac:dyDescent="0.25">
      <c r="D2605" s="3"/>
      <c r="E2605" s="3"/>
      <c r="H2605" s="4"/>
      <c r="I2605" s="4"/>
      <c r="M2605" s="3"/>
      <c r="AF2605" s="7"/>
    </row>
    <row r="2606" spans="4:32" ht="15" x14ac:dyDescent="0.25">
      <c r="D2606" s="3"/>
      <c r="E2606" s="3"/>
      <c r="H2606" s="3"/>
      <c r="I2606" s="3"/>
      <c r="M2606" s="4"/>
      <c r="AF2606" s="7"/>
    </row>
    <row r="2607" spans="4:32" ht="15" x14ac:dyDescent="0.25">
      <c r="D2607" s="3"/>
      <c r="E2607" s="3"/>
      <c r="H2607" s="3"/>
      <c r="I2607" s="3"/>
      <c r="M2607" s="4"/>
      <c r="AF2607" s="7"/>
    </row>
    <row r="2608" spans="4:32" ht="15" x14ac:dyDescent="0.25">
      <c r="D2608" s="3"/>
      <c r="E2608" s="3"/>
      <c r="H2608" s="3"/>
      <c r="I2608" s="3"/>
      <c r="M2608" s="4"/>
      <c r="AF2608" s="7"/>
    </row>
    <row r="2609" spans="4:32" ht="15" x14ac:dyDescent="0.25">
      <c r="D2609" s="4"/>
      <c r="E2609" s="4"/>
      <c r="H2609" s="3"/>
      <c r="I2609" s="3"/>
      <c r="M2609" s="4"/>
      <c r="AF2609" s="7"/>
    </row>
    <row r="2610" spans="4:32" ht="15" x14ac:dyDescent="0.25">
      <c r="D2610" s="3"/>
      <c r="E2610" s="3"/>
      <c r="H2610" s="3"/>
      <c r="I2610" s="3"/>
      <c r="M2610" s="4"/>
      <c r="AF2610" s="7"/>
    </row>
    <row r="2611" spans="4:32" ht="15" x14ac:dyDescent="0.25">
      <c r="D2611" s="4"/>
      <c r="E2611" s="4"/>
      <c r="H2611" s="3"/>
      <c r="I2611" s="3"/>
      <c r="M2611" s="3"/>
      <c r="AF2611" s="7"/>
    </row>
    <row r="2612" spans="4:32" ht="15" x14ac:dyDescent="0.25">
      <c r="D2612" s="3"/>
      <c r="E2612" s="3"/>
      <c r="H2612" s="3"/>
      <c r="I2612" s="3"/>
      <c r="M2612" s="4"/>
      <c r="AF2612" s="7"/>
    </row>
    <row r="2613" spans="4:32" ht="15" x14ac:dyDescent="0.25">
      <c r="D2613" s="3"/>
      <c r="E2613" s="3"/>
      <c r="H2613" s="3"/>
      <c r="I2613" s="3"/>
      <c r="M2613" s="3"/>
      <c r="AF2613" s="7"/>
    </row>
    <row r="2614" spans="4:32" ht="15" x14ac:dyDescent="0.25">
      <c r="D2614" s="3"/>
      <c r="E2614" s="3"/>
      <c r="H2614" s="4"/>
      <c r="I2614" s="4"/>
      <c r="M2614" s="3"/>
      <c r="AF2614" s="7"/>
    </row>
    <row r="2615" spans="4:32" ht="15" x14ac:dyDescent="0.25">
      <c r="D2615" s="3"/>
      <c r="E2615" s="3"/>
      <c r="H2615" s="3"/>
      <c r="I2615" s="3"/>
      <c r="M2615" s="3"/>
      <c r="AF2615" s="7"/>
    </row>
    <row r="2616" spans="4:32" ht="15" x14ac:dyDescent="0.25">
      <c r="D2616" s="3"/>
      <c r="E2616" s="3"/>
      <c r="H2616" s="3"/>
      <c r="I2616" s="3"/>
      <c r="M2616" s="3"/>
      <c r="AF2616" s="7"/>
    </row>
    <row r="2617" spans="4:32" ht="15" x14ac:dyDescent="0.25">
      <c r="D2617" s="3"/>
      <c r="E2617" s="3"/>
      <c r="H2617" s="3"/>
      <c r="I2617" s="3"/>
      <c r="M2617" s="3"/>
      <c r="AF2617" s="7"/>
    </row>
    <row r="2618" spans="4:32" ht="15" x14ac:dyDescent="0.25">
      <c r="D2618" s="3"/>
      <c r="E2618" s="3"/>
      <c r="H2618" s="3"/>
      <c r="I2618" s="3"/>
      <c r="M2618" s="4"/>
      <c r="AF2618" s="7"/>
    </row>
    <row r="2619" spans="4:32" ht="15" x14ac:dyDescent="0.25">
      <c r="D2619" s="3"/>
      <c r="E2619" s="3"/>
      <c r="H2619" s="3"/>
      <c r="I2619" s="3"/>
      <c r="M2619" s="4"/>
      <c r="AF2619" s="7"/>
    </row>
    <row r="2620" spans="4:32" ht="15" x14ac:dyDescent="0.25">
      <c r="D2620" s="3"/>
      <c r="E2620" s="3"/>
      <c r="H2620" s="3"/>
      <c r="I2620" s="3"/>
      <c r="M2620" s="4"/>
      <c r="AF2620" s="7"/>
    </row>
    <row r="2621" spans="4:32" ht="15" x14ac:dyDescent="0.25">
      <c r="D2621" s="3"/>
      <c r="E2621" s="3"/>
      <c r="H2621" s="3"/>
      <c r="I2621" s="3"/>
      <c r="M2621" s="3"/>
      <c r="AF2621" s="7"/>
    </row>
    <row r="2622" spans="4:32" ht="15" x14ac:dyDescent="0.25">
      <c r="D2622" s="4"/>
      <c r="E2622" s="4"/>
      <c r="H2622" s="3"/>
      <c r="I2622" s="3"/>
      <c r="M2622" s="3"/>
      <c r="AF2622" s="7"/>
    </row>
    <row r="2623" spans="4:32" ht="15" x14ac:dyDescent="0.25">
      <c r="D2623" s="3"/>
      <c r="E2623" s="3"/>
      <c r="H2623" s="3"/>
      <c r="I2623" s="3"/>
      <c r="M2623" s="3"/>
      <c r="AF2623" s="7"/>
    </row>
    <row r="2624" spans="4:32" ht="15" x14ac:dyDescent="0.25">
      <c r="D2624" s="3"/>
      <c r="E2624" s="3"/>
      <c r="H2624" s="3"/>
      <c r="I2624" s="3"/>
      <c r="M2624" s="3"/>
      <c r="AF2624" s="7"/>
    </row>
    <row r="2625" spans="4:32" ht="15" x14ac:dyDescent="0.25">
      <c r="D2625" s="4"/>
      <c r="E2625" s="4"/>
      <c r="H2625" s="3"/>
      <c r="I2625" s="3"/>
      <c r="M2625" s="3"/>
      <c r="AF2625" s="7"/>
    </row>
    <row r="2626" spans="4:32" ht="15" x14ac:dyDescent="0.25">
      <c r="D2626" s="3"/>
      <c r="E2626" s="3"/>
      <c r="H2626" s="3"/>
      <c r="I2626" s="3"/>
      <c r="M2626" s="3"/>
      <c r="AF2626" s="7"/>
    </row>
    <row r="2627" spans="4:32" ht="15" x14ac:dyDescent="0.25">
      <c r="D2627" s="3"/>
      <c r="E2627" s="3"/>
      <c r="H2627" s="3"/>
      <c r="I2627" s="3"/>
      <c r="M2627" s="4"/>
      <c r="AF2627" s="7"/>
    </row>
    <row r="2628" spans="4:32" ht="15" x14ac:dyDescent="0.25">
      <c r="D2628" s="3"/>
      <c r="E2628" s="3"/>
      <c r="H2628" s="4"/>
      <c r="I2628" s="4"/>
      <c r="M2628" s="3"/>
      <c r="AF2628" s="7"/>
    </row>
    <row r="2629" spans="4:32" ht="15" x14ac:dyDescent="0.25">
      <c r="D2629" s="3"/>
      <c r="E2629" s="3"/>
      <c r="H2629" s="3"/>
      <c r="I2629" s="3"/>
      <c r="M2629" s="3"/>
      <c r="AF2629" s="7"/>
    </row>
    <row r="2630" spans="4:32" ht="15" x14ac:dyDescent="0.25">
      <c r="D2630" s="3"/>
      <c r="E2630" s="3"/>
      <c r="H2630" s="4"/>
      <c r="I2630" s="4"/>
      <c r="M2630" s="3"/>
      <c r="AF2630" s="7"/>
    </row>
    <row r="2631" spans="4:32" ht="15" x14ac:dyDescent="0.25">
      <c r="D2631" s="4"/>
      <c r="E2631" s="4"/>
      <c r="H2631" s="4"/>
      <c r="I2631" s="4"/>
      <c r="M2631" s="4"/>
      <c r="AF2631" s="7"/>
    </row>
    <row r="2632" spans="4:32" ht="15" x14ac:dyDescent="0.25">
      <c r="D2632" s="3"/>
      <c r="E2632" s="3"/>
      <c r="H2632" s="3"/>
      <c r="I2632" s="3"/>
      <c r="M2632" s="4"/>
      <c r="AF2632" s="7"/>
    </row>
    <row r="2633" spans="4:32" ht="15" x14ac:dyDescent="0.25">
      <c r="D2633" s="3"/>
      <c r="E2633" s="3"/>
      <c r="H2633" s="3"/>
      <c r="I2633" s="3"/>
      <c r="M2633" s="4"/>
      <c r="AF2633" s="7"/>
    </row>
    <row r="2634" spans="4:32" ht="15" x14ac:dyDescent="0.25">
      <c r="D2634" s="4"/>
      <c r="E2634" s="4"/>
      <c r="H2634" s="3"/>
      <c r="I2634" s="3"/>
      <c r="M2634" s="3"/>
      <c r="AF2634" s="7"/>
    </row>
    <row r="2635" spans="4:32" ht="15" x14ac:dyDescent="0.25">
      <c r="D2635" s="4"/>
      <c r="E2635" s="4"/>
      <c r="H2635" s="3"/>
      <c r="I2635" s="3"/>
      <c r="M2635" s="3"/>
      <c r="AF2635" s="7"/>
    </row>
    <row r="2636" spans="4:32" ht="15" x14ac:dyDescent="0.25">
      <c r="D2636" s="3"/>
      <c r="E2636" s="3"/>
      <c r="H2636" s="3"/>
      <c r="I2636" s="3"/>
      <c r="M2636" s="4"/>
      <c r="AF2636" s="7"/>
    </row>
    <row r="2637" spans="4:32" ht="15" x14ac:dyDescent="0.25">
      <c r="D2637" s="3"/>
      <c r="E2637" s="3"/>
      <c r="H2637" s="3"/>
      <c r="I2637" s="3"/>
      <c r="M2637" s="3"/>
      <c r="AF2637" s="7"/>
    </row>
    <row r="2638" spans="4:32" ht="15" x14ac:dyDescent="0.25">
      <c r="D2638" s="3"/>
      <c r="E2638" s="3"/>
      <c r="H2638" s="3"/>
      <c r="I2638" s="3"/>
      <c r="M2638" s="4"/>
      <c r="AF2638" s="7"/>
    </row>
    <row r="2639" spans="4:32" ht="15" x14ac:dyDescent="0.25">
      <c r="D2639" s="3"/>
      <c r="E2639" s="3"/>
      <c r="H2639" s="3"/>
      <c r="I2639" s="3"/>
      <c r="M2639" s="3"/>
      <c r="AF2639" s="7"/>
    </row>
    <row r="2640" spans="4:32" ht="15" x14ac:dyDescent="0.25">
      <c r="D2640" s="3"/>
      <c r="E2640" s="3"/>
      <c r="H2640" s="3"/>
      <c r="I2640" s="3"/>
      <c r="M2640" s="4"/>
      <c r="AF2640" s="7"/>
    </row>
    <row r="2641" spans="4:32" ht="15" x14ac:dyDescent="0.25">
      <c r="D2641" s="4"/>
      <c r="E2641" s="4"/>
      <c r="H2641" s="3"/>
      <c r="I2641" s="3"/>
      <c r="M2641" s="3"/>
      <c r="AF2641" s="7"/>
    </row>
    <row r="2642" spans="4:32" ht="15" x14ac:dyDescent="0.25">
      <c r="D2642" s="4"/>
      <c r="E2642" s="4"/>
      <c r="H2642" s="3"/>
      <c r="I2642" s="3"/>
      <c r="M2642" s="3"/>
      <c r="AF2642" s="7"/>
    </row>
    <row r="2643" spans="4:32" ht="15" x14ac:dyDescent="0.25">
      <c r="D2643" s="3"/>
      <c r="E2643" s="3"/>
      <c r="H2643" s="3"/>
      <c r="I2643" s="3"/>
      <c r="M2643" s="4"/>
      <c r="AF2643" s="7"/>
    </row>
    <row r="2644" spans="4:32" ht="15" x14ac:dyDescent="0.25">
      <c r="D2644" s="3"/>
      <c r="E2644" s="3"/>
      <c r="H2644" s="3"/>
      <c r="I2644" s="3"/>
      <c r="M2644" s="4"/>
      <c r="AF2644" s="7"/>
    </row>
    <row r="2645" spans="4:32" ht="15" x14ac:dyDescent="0.25">
      <c r="D2645" s="3"/>
      <c r="E2645" s="3"/>
      <c r="H2645" s="3"/>
      <c r="I2645" s="3"/>
      <c r="M2645" s="4"/>
      <c r="AF2645" s="7"/>
    </row>
    <row r="2646" spans="4:32" ht="15" x14ac:dyDescent="0.25">
      <c r="D2646" s="3"/>
      <c r="E2646" s="3"/>
      <c r="H2646" s="3"/>
      <c r="I2646" s="3"/>
      <c r="M2646" s="4"/>
      <c r="AF2646" s="7"/>
    </row>
    <row r="2647" spans="4:32" ht="15" x14ac:dyDescent="0.25">
      <c r="D2647" s="3"/>
      <c r="E2647" s="3"/>
      <c r="H2647" s="3"/>
      <c r="I2647" s="3"/>
      <c r="M2647" s="4"/>
      <c r="AF2647" s="7"/>
    </row>
    <row r="2648" spans="4:32" ht="15" x14ac:dyDescent="0.25">
      <c r="D2648" s="1"/>
      <c r="E2648" s="1"/>
      <c r="H2648" s="1"/>
      <c r="I2648" s="1"/>
      <c r="M2648" s="3"/>
      <c r="AF2648" s="7"/>
    </row>
    <row r="2649" spans="4:32" ht="15" x14ac:dyDescent="0.25">
      <c r="D2649" s="4"/>
      <c r="E2649" s="4"/>
      <c r="H2649" s="3"/>
      <c r="I2649" s="3"/>
      <c r="M2649" s="3"/>
      <c r="AF2649" s="7"/>
    </row>
    <row r="2650" spans="4:32" ht="15" x14ac:dyDescent="0.25">
      <c r="D2650" s="3"/>
      <c r="E2650" s="3"/>
      <c r="H2650" s="3"/>
      <c r="I2650" s="3"/>
      <c r="M2650" s="3"/>
      <c r="AF2650" s="7"/>
    </row>
    <row r="2651" spans="4:32" ht="15" x14ac:dyDescent="0.25">
      <c r="D2651" s="4"/>
      <c r="E2651" s="4"/>
      <c r="H2651" s="3"/>
      <c r="I2651" s="3"/>
      <c r="M2651" s="3"/>
      <c r="AF2651" s="7"/>
    </row>
    <row r="2652" spans="4:32" ht="15" x14ac:dyDescent="0.25">
      <c r="D2652" s="4"/>
      <c r="E2652" s="4"/>
      <c r="H2652" s="3"/>
      <c r="I2652" s="3"/>
      <c r="M2652" s="3"/>
      <c r="AF2652" s="7"/>
    </row>
    <row r="2653" spans="4:32" ht="15" x14ac:dyDescent="0.25">
      <c r="D2653" s="3"/>
      <c r="E2653" s="3"/>
      <c r="H2653" s="4"/>
      <c r="I2653" s="4"/>
      <c r="M2653" s="3"/>
      <c r="AF2653" s="7"/>
    </row>
    <row r="2654" spans="4:32" ht="15" x14ac:dyDescent="0.25">
      <c r="D2654" s="3"/>
      <c r="E2654" s="3"/>
      <c r="H2654" s="3"/>
      <c r="I2654" s="3"/>
      <c r="M2654" s="4"/>
      <c r="AF2654" s="7"/>
    </row>
    <row r="2655" spans="4:32" ht="15" x14ac:dyDescent="0.25">
      <c r="D2655" s="3"/>
      <c r="E2655" s="3"/>
      <c r="H2655" s="3"/>
      <c r="I2655" s="3"/>
      <c r="M2655" s="3"/>
      <c r="AF2655" s="7"/>
    </row>
    <row r="2656" spans="4:32" ht="15" x14ac:dyDescent="0.25">
      <c r="D2656" s="4"/>
      <c r="E2656" s="4"/>
      <c r="H2656" s="3"/>
      <c r="I2656" s="3"/>
      <c r="M2656" s="3"/>
      <c r="AF2656" s="7"/>
    </row>
    <row r="2657" spans="4:32" ht="15" x14ac:dyDescent="0.25">
      <c r="D2657" s="3"/>
      <c r="E2657" s="3"/>
      <c r="H2657" s="3"/>
      <c r="I2657" s="3"/>
      <c r="M2657" s="3"/>
      <c r="AF2657" s="7"/>
    </row>
    <row r="2658" spans="4:32" ht="15" x14ac:dyDescent="0.25">
      <c r="D2658" s="4"/>
      <c r="E2658" s="4"/>
      <c r="H2658" s="3"/>
      <c r="I2658" s="3"/>
      <c r="M2658" s="3"/>
      <c r="AF2658" s="7"/>
    </row>
    <row r="2659" spans="4:32" ht="15" x14ac:dyDescent="0.25">
      <c r="D2659" s="4"/>
      <c r="E2659" s="4"/>
      <c r="H2659" s="3"/>
      <c r="I2659" s="3"/>
      <c r="M2659" s="3"/>
      <c r="AF2659" s="7"/>
    </row>
    <row r="2660" spans="4:32" ht="15" x14ac:dyDescent="0.25">
      <c r="D2660" s="3"/>
      <c r="E2660" s="3"/>
      <c r="H2660" s="4"/>
      <c r="I2660" s="4"/>
      <c r="M2660" s="3"/>
      <c r="AF2660" s="7"/>
    </row>
    <row r="2661" spans="4:32" ht="15" x14ac:dyDescent="0.25">
      <c r="D2661" s="4"/>
      <c r="E2661" s="4"/>
      <c r="H2661" s="3"/>
      <c r="I2661" s="3"/>
      <c r="M2661" s="3"/>
      <c r="AF2661" s="7"/>
    </row>
    <row r="2662" spans="4:32" ht="15" x14ac:dyDescent="0.25">
      <c r="D2662" s="4"/>
      <c r="E2662" s="4"/>
      <c r="H2662" s="3"/>
      <c r="I2662" s="3"/>
      <c r="M2662" s="3"/>
      <c r="AF2662" s="7"/>
    </row>
    <row r="2663" spans="4:32" ht="15" x14ac:dyDescent="0.25">
      <c r="D2663" s="3"/>
      <c r="E2663" s="3"/>
      <c r="H2663" s="4"/>
      <c r="I2663" s="4"/>
      <c r="M2663" s="3"/>
      <c r="AF2663" s="7"/>
    </row>
    <row r="2664" spans="4:32" ht="15" x14ac:dyDescent="0.25">
      <c r="D2664" s="3"/>
      <c r="E2664" s="3"/>
      <c r="H2664" s="3"/>
      <c r="I2664" s="3"/>
      <c r="M2664" s="4"/>
      <c r="AF2664" s="7"/>
    </row>
    <row r="2665" spans="4:32" ht="15" x14ac:dyDescent="0.25">
      <c r="D2665" s="3"/>
      <c r="E2665" s="3"/>
      <c r="H2665" s="4"/>
      <c r="I2665" s="4"/>
      <c r="M2665" s="3"/>
      <c r="AF2665" s="7"/>
    </row>
    <row r="2666" spans="4:32" ht="15" x14ac:dyDescent="0.25">
      <c r="D2666" s="3"/>
      <c r="E2666" s="3"/>
      <c r="H2666" s="3"/>
      <c r="I2666" s="3"/>
      <c r="M2666" s="3"/>
      <c r="AF2666" s="7"/>
    </row>
    <row r="2667" spans="4:32" ht="15" x14ac:dyDescent="0.25">
      <c r="D2667" s="3"/>
      <c r="E2667" s="3"/>
      <c r="H2667" s="3"/>
      <c r="I2667" s="3"/>
      <c r="M2667" s="4"/>
      <c r="AF2667" s="7"/>
    </row>
    <row r="2668" spans="4:32" ht="15" x14ac:dyDescent="0.25">
      <c r="D2668" s="3"/>
      <c r="E2668" s="3"/>
      <c r="H2668" s="3"/>
      <c r="I2668" s="3"/>
      <c r="M2668" s="4"/>
      <c r="AF2668" s="7"/>
    </row>
    <row r="2669" spans="4:32" ht="15" x14ac:dyDescent="0.25">
      <c r="D2669" s="3"/>
      <c r="E2669" s="3"/>
      <c r="H2669" s="3"/>
      <c r="I2669" s="3"/>
      <c r="M2669" s="4"/>
      <c r="AF2669" s="7"/>
    </row>
    <row r="2670" spans="4:32" ht="15" x14ac:dyDescent="0.25">
      <c r="D2670" s="4"/>
      <c r="E2670" s="4"/>
      <c r="H2670" s="3"/>
      <c r="I2670" s="3"/>
      <c r="M2670" s="3"/>
      <c r="AF2670" s="7"/>
    </row>
    <row r="2671" spans="4:32" ht="15" x14ac:dyDescent="0.25">
      <c r="D2671" s="4"/>
      <c r="E2671" s="4"/>
      <c r="H2671" s="3"/>
      <c r="I2671" s="3"/>
      <c r="M2671" s="3"/>
      <c r="AF2671" s="7"/>
    </row>
    <row r="2672" spans="4:32" ht="15" x14ac:dyDescent="0.25">
      <c r="D2672" s="4"/>
      <c r="E2672" s="4"/>
      <c r="H2672" s="3"/>
      <c r="I2672" s="3"/>
      <c r="M2672" s="3"/>
      <c r="AF2672" s="7"/>
    </row>
    <row r="2673" spans="4:32" ht="15" x14ac:dyDescent="0.25">
      <c r="D2673" s="4"/>
      <c r="E2673" s="4"/>
      <c r="H2673" s="3"/>
      <c r="I2673" s="3"/>
      <c r="M2673" s="3"/>
      <c r="AF2673" s="7"/>
    </row>
    <row r="2674" spans="4:32" ht="15" x14ac:dyDescent="0.25">
      <c r="D2674" s="3"/>
      <c r="E2674" s="3"/>
      <c r="H2674" s="3"/>
      <c r="I2674" s="3"/>
      <c r="M2674" s="3"/>
      <c r="AF2674" s="7"/>
    </row>
    <row r="2675" spans="4:32" ht="15" x14ac:dyDescent="0.25">
      <c r="D2675" s="3"/>
      <c r="E2675" s="3"/>
      <c r="H2675" s="3"/>
      <c r="I2675" s="3"/>
      <c r="M2675" s="4"/>
      <c r="AF2675" s="7"/>
    </row>
    <row r="2676" spans="4:32" ht="15" x14ac:dyDescent="0.25">
      <c r="D2676" s="4"/>
      <c r="E2676" s="4"/>
      <c r="H2676" s="3"/>
      <c r="I2676" s="3"/>
      <c r="M2676" s="3"/>
      <c r="AF2676" s="7"/>
    </row>
    <row r="2677" spans="4:32" ht="15" x14ac:dyDescent="0.25">
      <c r="D2677" s="4"/>
      <c r="E2677" s="4"/>
      <c r="H2677" s="3"/>
      <c r="I2677" s="3"/>
      <c r="M2677" s="3"/>
      <c r="AF2677" s="7"/>
    </row>
    <row r="2678" spans="4:32" ht="15" x14ac:dyDescent="0.25">
      <c r="D2678" s="3"/>
      <c r="E2678" s="3"/>
      <c r="H2678" s="3"/>
      <c r="I2678" s="3"/>
      <c r="M2678" s="3"/>
      <c r="AF2678" s="7"/>
    </row>
    <row r="2679" spans="4:32" ht="15" x14ac:dyDescent="0.25">
      <c r="D2679" s="4"/>
      <c r="E2679" s="4"/>
      <c r="H2679" s="3"/>
      <c r="I2679" s="3"/>
      <c r="M2679" s="3"/>
      <c r="AF2679" s="7"/>
    </row>
    <row r="2680" spans="4:32" ht="15" x14ac:dyDescent="0.25">
      <c r="D2680" s="3"/>
      <c r="E2680" s="3"/>
      <c r="H2680" s="3"/>
      <c r="I2680" s="3"/>
      <c r="M2680" s="3"/>
      <c r="AF2680" s="7"/>
    </row>
    <row r="2681" spans="4:32" ht="15" x14ac:dyDescent="0.25">
      <c r="D2681" s="3"/>
      <c r="E2681" s="3"/>
      <c r="H2681" s="3"/>
      <c r="I2681" s="3"/>
      <c r="M2681" s="3"/>
      <c r="AF2681" s="7"/>
    </row>
    <row r="2682" spans="4:32" ht="15" x14ac:dyDescent="0.25">
      <c r="D2682" s="3"/>
      <c r="E2682" s="3"/>
      <c r="H2682" s="4"/>
      <c r="I2682" s="4"/>
      <c r="M2682" s="3"/>
      <c r="AF2682" s="7"/>
    </row>
    <row r="2683" spans="4:32" ht="15" x14ac:dyDescent="0.25">
      <c r="D2683" s="4"/>
      <c r="E2683" s="4"/>
      <c r="H2683" s="4"/>
      <c r="I2683" s="4"/>
      <c r="M2683" s="4"/>
      <c r="AF2683" s="7"/>
    </row>
    <row r="2684" spans="4:32" ht="15" x14ac:dyDescent="0.25">
      <c r="D2684" s="3"/>
      <c r="E2684" s="3"/>
      <c r="H2684" s="3"/>
      <c r="I2684" s="3"/>
      <c r="M2684" s="3"/>
      <c r="AF2684" s="7"/>
    </row>
    <row r="2685" spans="4:32" ht="15" x14ac:dyDescent="0.25">
      <c r="D2685" s="3"/>
      <c r="E2685" s="3"/>
      <c r="H2685" s="3"/>
      <c r="I2685" s="3"/>
      <c r="M2685" s="3"/>
      <c r="AF2685" s="7"/>
    </row>
    <row r="2686" spans="4:32" ht="15" x14ac:dyDescent="0.25">
      <c r="D2686" s="3"/>
      <c r="E2686" s="3"/>
      <c r="H2686" s="3"/>
      <c r="I2686" s="3"/>
      <c r="M2686" s="3"/>
      <c r="AF2686" s="7"/>
    </row>
    <row r="2687" spans="4:32" ht="15" x14ac:dyDescent="0.25">
      <c r="D2687" s="3"/>
      <c r="E2687" s="3"/>
      <c r="H2687" s="3"/>
      <c r="I2687" s="3"/>
      <c r="M2687" s="3"/>
      <c r="AF2687" s="7"/>
    </row>
    <row r="2688" spans="4:32" ht="15" x14ac:dyDescent="0.25">
      <c r="D2688" s="3"/>
      <c r="E2688" s="3"/>
      <c r="H2688" s="3"/>
      <c r="I2688" s="3"/>
      <c r="M2688" s="3"/>
      <c r="AF2688" s="7"/>
    </row>
    <row r="2689" spans="4:32" ht="15" x14ac:dyDescent="0.25">
      <c r="D2689" s="3"/>
      <c r="E2689" s="3"/>
      <c r="H2689" s="3"/>
      <c r="I2689" s="3"/>
      <c r="M2689" s="3"/>
      <c r="AF2689" s="7"/>
    </row>
    <row r="2690" spans="4:32" ht="15" x14ac:dyDescent="0.25">
      <c r="D2690" s="3"/>
      <c r="E2690" s="3"/>
      <c r="H2690" s="3"/>
      <c r="I2690" s="3"/>
      <c r="M2690" s="3"/>
      <c r="AF2690" s="7"/>
    </row>
    <row r="2691" spans="4:32" ht="15" x14ac:dyDescent="0.25">
      <c r="D2691" s="3"/>
      <c r="E2691" s="3"/>
      <c r="H2691" s="3"/>
      <c r="I2691" s="3"/>
      <c r="M2691" s="4"/>
      <c r="AF2691" s="7"/>
    </row>
    <row r="2692" spans="4:32" ht="15" x14ac:dyDescent="0.25">
      <c r="D2692" s="3"/>
      <c r="E2692" s="3"/>
      <c r="H2692" s="3"/>
      <c r="I2692" s="3"/>
      <c r="M2692" s="3"/>
      <c r="AF2692" s="7"/>
    </row>
    <row r="2693" spans="4:32" ht="15" x14ac:dyDescent="0.25">
      <c r="D2693" s="3"/>
      <c r="E2693" s="3"/>
      <c r="H2693" s="3"/>
      <c r="I2693" s="3"/>
      <c r="M2693" s="3"/>
      <c r="AF2693" s="7"/>
    </row>
    <row r="2694" spans="4:32" ht="15" x14ac:dyDescent="0.25">
      <c r="D2694" s="3"/>
      <c r="E2694" s="3"/>
      <c r="H2694" s="3"/>
      <c r="I2694" s="3"/>
      <c r="M2694" s="3"/>
      <c r="AF2694" s="7"/>
    </row>
    <row r="2695" spans="4:32" ht="15" x14ac:dyDescent="0.25">
      <c r="D2695" s="3"/>
      <c r="E2695" s="3"/>
      <c r="H2695" s="3"/>
      <c r="I2695" s="3"/>
      <c r="M2695" s="3"/>
      <c r="AF2695" s="7"/>
    </row>
    <row r="2696" spans="4:32" ht="15" x14ac:dyDescent="0.25">
      <c r="D2696" s="3"/>
      <c r="E2696" s="3"/>
      <c r="H2696" s="3"/>
      <c r="I2696" s="3"/>
      <c r="M2696" s="4"/>
      <c r="AF2696" s="7"/>
    </row>
    <row r="2697" spans="4:32" ht="15" x14ac:dyDescent="0.25">
      <c r="D2697" s="3"/>
      <c r="E2697" s="3"/>
      <c r="H2697" s="3"/>
      <c r="I2697" s="3"/>
      <c r="M2697" s="3"/>
      <c r="AF2697" s="7"/>
    </row>
    <row r="2698" spans="4:32" ht="15" x14ac:dyDescent="0.25">
      <c r="D2698" s="4"/>
      <c r="E2698" s="4"/>
      <c r="H2698" s="3"/>
      <c r="I2698" s="3"/>
      <c r="M2698" s="3"/>
      <c r="AF2698" s="7"/>
    </row>
    <row r="2699" spans="4:32" ht="15" x14ac:dyDescent="0.25">
      <c r="D2699" s="4"/>
      <c r="E2699" s="4"/>
      <c r="H2699" s="3"/>
      <c r="I2699" s="3"/>
      <c r="M2699" s="3"/>
      <c r="AF2699" s="7"/>
    </row>
    <row r="2700" spans="4:32" ht="15" x14ac:dyDescent="0.25">
      <c r="D2700" s="3"/>
      <c r="E2700" s="3"/>
      <c r="H2700" s="3"/>
      <c r="I2700" s="3"/>
      <c r="M2700" s="3"/>
      <c r="AF2700" s="7"/>
    </row>
    <row r="2701" spans="4:32" ht="15" x14ac:dyDescent="0.25">
      <c r="D2701" s="4"/>
      <c r="E2701" s="4"/>
      <c r="H2701" s="3"/>
      <c r="I2701" s="3"/>
      <c r="M2701" s="3"/>
      <c r="AF2701" s="7"/>
    </row>
    <row r="2702" spans="4:32" ht="15" x14ac:dyDescent="0.25">
      <c r="D2702" s="3"/>
      <c r="E2702" s="3"/>
      <c r="H2702" s="3"/>
      <c r="I2702" s="3"/>
      <c r="M2702" s="4"/>
      <c r="AF2702" s="7"/>
    </row>
    <row r="2703" spans="4:32" ht="15" x14ac:dyDescent="0.25">
      <c r="D2703" s="3"/>
      <c r="E2703" s="3"/>
      <c r="H2703" s="3"/>
      <c r="I2703" s="3"/>
      <c r="M2703" s="3"/>
      <c r="AF2703" s="7"/>
    </row>
    <row r="2704" spans="4:32" ht="15" x14ac:dyDescent="0.25">
      <c r="D2704" s="3"/>
      <c r="E2704" s="3"/>
      <c r="H2704" s="3"/>
      <c r="I2704" s="3"/>
      <c r="M2704" s="4"/>
      <c r="AF2704" s="7"/>
    </row>
    <row r="2705" spans="4:32" ht="15" x14ac:dyDescent="0.25">
      <c r="D2705" s="3"/>
      <c r="E2705" s="3"/>
      <c r="H2705" s="3"/>
      <c r="I2705" s="3"/>
      <c r="M2705" s="3"/>
      <c r="AF2705" s="7"/>
    </row>
    <row r="2706" spans="4:32" ht="15" x14ac:dyDescent="0.25">
      <c r="D2706" s="3"/>
      <c r="E2706" s="3"/>
      <c r="H2706" s="3"/>
      <c r="I2706" s="3"/>
      <c r="M2706" s="4"/>
      <c r="AF2706" s="7"/>
    </row>
    <row r="2707" spans="4:32" ht="15" x14ac:dyDescent="0.25">
      <c r="D2707" s="4"/>
      <c r="E2707" s="4"/>
      <c r="H2707" s="3"/>
      <c r="I2707" s="3"/>
      <c r="M2707" s="3"/>
      <c r="AF2707" s="7"/>
    </row>
    <row r="2708" spans="4:32" ht="15" x14ac:dyDescent="0.25">
      <c r="D2708" s="3"/>
      <c r="E2708" s="3"/>
      <c r="H2708" s="3"/>
      <c r="I2708" s="3"/>
      <c r="M2708" s="3"/>
      <c r="AF2708" s="7"/>
    </row>
    <row r="2709" spans="4:32" ht="15" x14ac:dyDescent="0.25">
      <c r="D2709" s="3"/>
      <c r="E2709" s="3"/>
      <c r="H2709" s="3"/>
      <c r="I2709" s="3"/>
      <c r="M2709" s="4"/>
      <c r="AF2709" s="7"/>
    </row>
    <row r="2710" spans="4:32" ht="15" x14ac:dyDescent="0.25">
      <c r="D2710" s="3"/>
      <c r="E2710" s="3"/>
      <c r="H2710" s="3"/>
      <c r="I2710" s="3"/>
      <c r="M2710" s="4"/>
      <c r="AF2710" s="7"/>
    </row>
    <row r="2711" spans="4:32" ht="15" x14ac:dyDescent="0.25">
      <c r="D2711" s="4"/>
      <c r="E2711" s="4"/>
      <c r="H2711" s="3"/>
      <c r="I2711" s="3"/>
      <c r="M2711" s="3"/>
      <c r="AF2711" s="7"/>
    </row>
    <row r="2712" spans="4:32" ht="15" x14ac:dyDescent="0.25">
      <c r="D2712" s="4"/>
      <c r="E2712" s="4"/>
      <c r="H2712" s="3"/>
      <c r="I2712" s="3"/>
      <c r="M2712" s="3"/>
      <c r="AF2712" s="7"/>
    </row>
    <row r="2713" spans="4:32" ht="15" x14ac:dyDescent="0.25">
      <c r="D2713" s="4"/>
      <c r="E2713" s="4"/>
      <c r="H2713" s="3"/>
      <c r="I2713" s="3"/>
      <c r="M2713" s="3"/>
      <c r="AF2713" s="7"/>
    </row>
    <row r="2714" spans="4:32" ht="15" x14ac:dyDescent="0.25">
      <c r="D2714" s="4"/>
      <c r="E2714" s="4"/>
      <c r="H2714" s="3"/>
      <c r="I2714" s="3"/>
      <c r="M2714" s="3"/>
      <c r="AF2714" s="7"/>
    </row>
    <row r="2715" spans="4:32" ht="15" x14ac:dyDescent="0.25">
      <c r="D2715" s="3"/>
      <c r="E2715" s="3"/>
      <c r="H2715" s="3"/>
      <c r="I2715" s="3"/>
      <c r="M2715" s="4"/>
      <c r="AF2715" s="7"/>
    </row>
    <row r="2716" spans="4:32" ht="15" x14ac:dyDescent="0.25">
      <c r="D2716" s="3"/>
      <c r="E2716" s="3"/>
      <c r="H2716" s="3"/>
      <c r="I2716" s="3"/>
      <c r="M2716" s="4"/>
      <c r="AF2716" s="7"/>
    </row>
    <row r="2717" spans="4:32" ht="15" x14ac:dyDescent="0.25">
      <c r="D2717" s="3"/>
      <c r="E2717" s="3"/>
      <c r="H2717" s="3"/>
      <c r="I2717" s="3"/>
      <c r="M2717" s="4"/>
      <c r="AF2717" s="7"/>
    </row>
    <row r="2718" spans="4:32" ht="15" x14ac:dyDescent="0.25">
      <c r="D2718" s="3"/>
      <c r="E2718" s="3"/>
      <c r="H2718" s="3"/>
      <c r="I2718" s="3"/>
      <c r="M2718" s="3"/>
      <c r="AF2718" s="7"/>
    </row>
    <row r="2719" spans="4:32" ht="15" x14ac:dyDescent="0.25">
      <c r="D2719" s="1"/>
      <c r="E2719" s="1"/>
      <c r="H2719" s="1"/>
      <c r="I2719" s="1"/>
      <c r="M2719" s="3"/>
      <c r="AF2719" s="7"/>
    </row>
    <row r="2720" spans="4:32" ht="15" x14ac:dyDescent="0.25">
      <c r="D2720" s="1"/>
      <c r="E2720" s="1"/>
      <c r="H2720" s="1"/>
      <c r="I2720" s="1"/>
      <c r="M2720" s="1"/>
      <c r="AF2720" s="7"/>
    </row>
    <row r="2721" spans="4:32" ht="15" x14ac:dyDescent="0.25">
      <c r="D2721" s="1"/>
      <c r="E2721" s="1"/>
      <c r="H2721" s="1"/>
      <c r="I2721" s="1"/>
      <c r="M2721" s="1"/>
      <c r="AF2721" s="7"/>
    </row>
    <row r="2722" spans="4:32" ht="15" x14ac:dyDescent="0.25">
      <c r="D2722" s="1"/>
      <c r="E2722" s="1"/>
      <c r="H2722" s="1"/>
      <c r="I2722" s="1"/>
      <c r="M2722" s="1"/>
      <c r="AF2722" s="7"/>
    </row>
    <row r="2723" spans="4:32" ht="15" x14ac:dyDescent="0.25">
      <c r="D2723" s="1"/>
      <c r="E2723" s="1"/>
      <c r="H2723" s="1"/>
      <c r="I2723" s="1"/>
      <c r="M2723" s="1"/>
      <c r="AF2723" s="7"/>
    </row>
    <row r="2724" spans="4:32" ht="15" x14ac:dyDescent="0.25">
      <c r="D2724" s="1"/>
      <c r="E2724" s="1"/>
      <c r="H2724" s="1"/>
      <c r="I2724" s="1"/>
      <c r="M2724" s="1"/>
      <c r="AF2724" s="7"/>
    </row>
    <row r="2725" spans="4:32" ht="15" x14ac:dyDescent="0.25">
      <c r="D2725" s="1"/>
      <c r="E2725" s="1"/>
      <c r="H2725" s="1"/>
      <c r="I2725" s="1"/>
      <c r="M2725" s="1"/>
      <c r="AF2725" s="7"/>
    </row>
    <row r="2726" spans="4:32" ht="15" x14ac:dyDescent="0.25">
      <c r="D2726" s="1"/>
      <c r="E2726" s="1"/>
      <c r="H2726" s="1"/>
      <c r="I2726" s="1"/>
      <c r="M2726" s="1"/>
      <c r="AF2726" s="7"/>
    </row>
    <row r="2727" spans="4:32" ht="15" x14ac:dyDescent="0.25">
      <c r="D2727" s="1"/>
      <c r="E2727" s="1"/>
      <c r="H2727" s="1"/>
      <c r="I2727" s="1"/>
      <c r="M2727" s="1"/>
      <c r="AF2727" s="7"/>
    </row>
    <row r="2728" spans="4:32" ht="15" x14ac:dyDescent="0.25">
      <c r="D2728" s="1"/>
      <c r="E2728" s="1"/>
      <c r="H2728" s="1"/>
      <c r="I2728" s="1"/>
      <c r="M2728" s="1"/>
      <c r="AF2728" s="7"/>
    </row>
    <row r="2729" spans="4:32" ht="15" x14ac:dyDescent="0.25">
      <c r="D2729" s="1"/>
      <c r="E2729" s="1"/>
      <c r="H2729" s="1"/>
      <c r="I2729" s="1"/>
      <c r="M2729" s="1"/>
      <c r="AF2729" s="7"/>
    </row>
    <row r="2730" spans="4:32" ht="15" x14ac:dyDescent="0.25">
      <c r="D2730" s="1"/>
      <c r="E2730" s="1"/>
      <c r="H2730" s="1"/>
      <c r="I2730" s="1"/>
      <c r="M2730" s="1"/>
      <c r="AF2730" s="7"/>
    </row>
    <row r="2731" spans="4:32" ht="15" x14ac:dyDescent="0.25">
      <c r="D2731" s="1"/>
      <c r="E2731" s="1"/>
      <c r="H2731" s="1"/>
      <c r="I2731" s="1"/>
      <c r="M2731" s="1"/>
      <c r="AF2731" s="7"/>
    </row>
    <row r="2732" spans="4:32" ht="15" x14ac:dyDescent="0.25">
      <c r="D2732" s="1"/>
      <c r="E2732" s="1"/>
      <c r="H2732" s="1"/>
      <c r="I2732" s="1"/>
      <c r="M2732" s="1"/>
      <c r="AF2732" s="7"/>
    </row>
    <row r="2733" spans="4:32" ht="15" x14ac:dyDescent="0.25">
      <c r="D2733" s="1"/>
      <c r="E2733" s="1"/>
      <c r="H2733" s="1"/>
      <c r="I2733" s="1"/>
      <c r="M2733" s="1"/>
      <c r="AF2733" s="7"/>
    </row>
    <row r="2734" spans="4:32" ht="15" x14ac:dyDescent="0.25">
      <c r="D2734" s="1"/>
      <c r="E2734" s="1"/>
      <c r="H2734" s="1"/>
      <c r="I2734" s="1"/>
      <c r="M2734" s="1"/>
      <c r="AF2734" s="7"/>
    </row>
    <row r="2735" spans="4:32" ht="15" x14ac:dyDescent="0.25">
      <c r="D2735" s="1"/>
      <c r="E2735" s="1"/>
      <c r="H2735" s="1"/>
      <c r="I2735" s="1"/>
      <c r="M2735" s="1"/>
      <c r="AF2735" s="7"/>
    </row>
    <row r="2736" spans="4:32" ht="15" x14ac:dyDescent="0.25">
      <c r="D2736" s="1"/>
      <c r="E2736" s="1"/>
      <c r="H2736" s="1"/>
      <c r="I2736" s="1"/>
      <c r="M2736" s="1"/>
      <c r="AF2736" s="7"/>
    </row>
    <row r="2737" spans="4:32" ht="15" x14ac:dyDescent="0.25">
      <c r="D2737" s="1"/>
      <c r="E2737" s="1"/>
      <c r="H2737" s="1"/>
      <c r="I2737" s="1"/>
      <c r="M2737" s="1"/>
      <c r="AF2737" s="7"/>
    </row>
    <row r="2738" spans="4:32" ht="15" x14ac:dyDescent="0.25">
      <c r="D2738" s="1"/>
      <c r="E2738" s="1"/>
      <c r="H2738" s="1"/>
      <c r="I2738" s="1"/>
      <c r="M2738" s="1"/>
      <c r="AF2738" s="7"/>
    </row>
    <row r="2739" spans="4:32" ht="15" x14ac:dyDescent="0.25">
      <c r="D2739" s="1"/>
      <c r="E2739" s="1"/>
      <c r="H2739" s="1"/>
      <c r="I2739" s="1"/>
      <c r="M2739" s="1"/>
      <c r="AF2739" s="7"/>
    </row>
    <row r="2740" spans="4:32" ht="15" x14ac:dyDescent="0.25">
      <c r="D2740" s="1"/>
      <c r="E2740" s="1"/>
      <c r="H2740" s="1"/>
      <c r="I2740" s="1"/>
      <c r="M2740" s="1"/>
      <c r="AF2740" s="7"/>
    </row>
    <row r="2741" spans="4:32" ht="15" x14ac:dyDescent="0.25">
      <c r="D2741" s="1"/>
      <c r="E2741" s="1"/>
      <c r="H2741" s="1"/>
      <c r="I2741" s="1"/>
      <c r="M2741" s="1"/>
      <c r="AF2741" s="7"/>
    </row>
    <row r="2742" spans="4:32" ht="15" x14ac:dyDescent="0.25">
      <c r="D2742" s="1"/>
      <c r="E2742" s="1"/>
      <c r="H2742" s="1"/>
      <c r="I2742" s="1"/>
      <c r="M2742" s="1"/>
      <c r="AF2742" s="7"/>
    </row>
    <row r="2743" spans="4:32" ht="15" x14ac:dyDescent="0.25">
      <c r="D2743" s="1"/>
      <c r="E2743" s="1"/>
      <c r="H2743" s="1"/>
      <c r="I2743" s="1"/>
      <c r="M2743" s="1"/>
      <c r="AF2743" s="7"/>
    </row>
    <row r="2744" spans="4:32" ht="15" x14ac:dyDescent="0.25">
      <c r="D2744" s="1"/>
      <c r="E2744" s="1"/>
      <c r="H2744" s="1"/>
      <c r="I2744" s="1"/>
      <c r="M2744" s="1"/>
      <c r="AF2744" s="7"/>
    </row>
    <row r="2745" spans="4:32" ht="15" x14ac:dyDescent="0.25">
      <c r="D2745" s="1"/>
      <c r="E2745" s="1"/>
      <c r="H2745" s="1"/>
      <c r="I2745" s="1"/>
      <c r="M2745" s="1"/>
      <c r="AF2745" s="7"/>
    </row>
    <row r="2746" spans="4:32" ht="15" x14ac:dyDescent="0.25">
      <c r="D2746" s="1"/>
      <c r="E2746" s="1"/>
      <c r="H2746" s="1"/>
      <c r="I2746" s="1"/>
      <c r="M2746" s="1"/>
      <c r="AF2746" s="7"/>
    </row>
    <row r="2747" spans="4:32" ht="15" x14ac:dyDescent="0.25">
      <c r="D2747" s="1"/>
      <c r="E2747" s="1"/>
      <c r="H2747" s="1"/>
      <c r="I2747" s="1"/>
      <c r="M2747" s="1"/>
      <c r="AF2747" s="7"/>
    </row>
    <row r="2748" spans="4:32" ht="15" x14ac:dyDescent="0.25">
      <c r="D2748" s="1"/>
      <c r="E2748" s="1"/>
      <c r="H2748" s="1"/>
      <c r="I2748" s="1"/>
      <c r="M2748" s="1"/>
      <c r="AF2748" s="7"/>
    </row>
    <row r="2749" spans="4:32" ht="15" x14ac:dyDescent="0.25">
      <c r="D2749" s="1"/>
      <c r="E2749" s="1"/>
      <c r="H2749" s="1"/>
      <c r="I2749" s="1"/>
      <c r="M2749" s="1"/>
      <c r="AF2749" s="7"/>
    </row>
    <row r="2750" spans="4:32" ht="15" x14ac:dyDescent="0.25">
      <c r="D2750" s="1"/>
      <c r="E2750" s="1"/>
      <c r="H2750" s="1"/>
      <c r="I2750" s="1"/>
      <c r="M2750" s="1"/>
      <c r="AF2750" s="7"/>
    </row>
    <row r="2751" spans="4:32" ht="15" x14ac:dyDescent="0.25">
      <c r="D2751" s="1"/>
      <c r="E2751" s="1"/>
      <c r="H2751" s="1"/>
      <c r="I2751" s="1"/>
      <c r="M2751" s="1"/>
      <c r="AF2751" s="7"/>
    </row>
    <row r="2752" spans="4:32" ht="15" x14ac:dyDescent="0.25">
      <c r="D2752" s="1"/>
      <c r="E2752" s="1"/>
      <c r="H2752" s="1"/>
      <c r="I2752" s="1"/>
      <c r="M2752" s="1"/>
      <c r="AF2752" s="7"/>
    </row>
    <row r="2753" spans="4:32" ht="15" x14ac:dyDescent="0.25">
      <c r="D2753" s="1"/>
      <c r="E2753" s="1"/>
      <c r="H2753" s="1"/>
      <c r="I2753" s="1"/>
      <c r="M2753" s="1"/>
      <c r="AF2753" s="7"/>
    </row>
    <row r="2754" spans="4:32" ht="15" x14ac:dyDescent="0.25">
      <c r="D2754" s="1"/>
      <c r="E2754" s="1"/>
      <c r="H2754" s="1"/>
      <c r="I2754" s="1"/>
      <c r="M2754" s="1"/>
      <c r="AF2754" s="7"/>
    </row>
    <row r="2755" spans="4:32" ht="15" x14ac:dyDescent="0.25">
      <c r="D2755" s="1"/>
      <c r="E2755" s="1"/>
      <c r="H2755" s="1"/>
      <c r="I2755" s="1"/>
      <c r="M2755" s="1"/>
      <c r="AF2755" s="7"/>
    </row>
    <row r="2756" spans="4:32" ht="15" x14ac:dyDescent="0.25">
      <c r="D2756" s="1"/>
      <c r="E2756" s="1"/>
      <c r="H2756" s="1"/>
      <c r="I2756" s="1"/>
      <c r="M2756" s="1"/>
      <c r="AF2756" s="7"/>
    </row>
    <row r="2757" spans="4:32" ht="15" x14ac:dyDescent="0.25">
      <c r="D2757" s="1"/>
      <c r="E2757" s="1"/>
      <c r="H2757" s="1"/>
      <c r="I2757" s="1"/>
      <c r="M2757" s="1"/>
      <c r="AF2757" s="7"/>
    </row>
    <row r="2758" spans="4:32" ht="15" x14ac:dyDescent="0.25">
      <c r="D2758" s="1"/>
      <c r="E2758" s="1"/>
      <c r="H2758" s="1"/>
      <c r="I2758" s="1"/>
      <c r="M2758" s="1"/>
      <c r="AF2758" s="7"/>
    </row>
    <row r="2759" spans="4:32" ht="15" x14ac:dyDescent="0.25">
      <c r="D2759" s="1"/>
      <c r="E2759" s="1"/>
      <c r="H2759" s="1"/>
      <c r="I2759" s="1"/>
      <c r="M2759" s="1"/>
      <c r="AF2759" s="7"/>
    </row>
    <row r="2760" spans="4:32" ht="15" x14ac:dyDescent="0.25">
      <c r="D2760" s="1"/>
      <c r="E2760" s="1"/>
      <c r="H2760" s="1"/>
      <c r="I2760" s="1"/>
      <c r="M2760" s="1"/>
      <c r="AF2760" s="7"/>
    </row>
    <row r="2761" spans="4:32" ht="15" x14ac:dyDescent="0.25">
      <c r="D2761" s="1"/>
      <c r="E2761" s="1"/>
      <c r="H2761" s="1"/>
      <c r="I2761" s="1"/>
      <c r="M2761" s="1"/>
      <c r="AF2761" s="7"/>
    </row>
    <row r="2762" spans="4:32" ht="15" x14ac:dyDescent="0.25">
      <c r="D2762" s="1"/>
      <c r="E2762" s="1"/>
      <c r="H2762" s="1"/>
      <c r="I2762" s="1"/>
      <c r="M2762" s="1"/>
      <c r="AF2762" s="7"/>
    </row>
    <row r="2763" spans="4:32" ht="15" x14ac:dyDescent="0.25">
      <c r="D2763" s="1"/>
      <c r="E2763" s="1"/>
      <c r="H2763" s="1"/>
      <c r="I2763" s="1"/>
      <c r="M2763" s="1"/>
      <c r="AF2763" s="7"/>
    </row>
    <row r="2764" spans="4:32" ht="15" x14ac:dyDescent="0.25">
      <c r="D2764" s="1"/>
      <c r="E2764" s="1"/>
      <c r="H2764" s="1"/>
      <c r="I2764" s="1"/>
      <c r="M2764" s="1"/>
      <c r="AF2764" s="7"/>
    </row>
    <row r="2765" spans="4:32" ht="15" x14ac:dyDescent="0.25">
      <c r="D2765" s="1"/>
      <c r="E2765" s="1"/>
      <c r="H2765" s="1"/>
      <c r="I2765" s="1"/>
      <c r="M2765" s="1"/>
      <c r="AF2765" s="7"/>
    </row>
    <row r="2766" spans="4:32" ht="15" x14ac:dyDescent="0.25">
      <c r="D2766" s="1"/>
      <c r="E2766" s="1"/>
      <c r="H2766" s="1"/>
      <c r="I2766" s="1"/>
      <c r="M2766" s="1"/>
      <c r="AF2766" s="7"/>
    </row>
    <row r="2767" spans="4:32" ht="15" x14ac:dyDescent="0.25">
      <c r="D2767" s="1"/>
      <c r="E2767" s="1"/>
      <c r="H2767" s="1"/>
      <c r="I2767" s="1"/>
      <c r="M2767" s="1"/>
      <c r="AF2767" s="7"/>
    </row>
    <row r="2768" spans="4:32" ht="15" x14ac:dyDescent="0.25">
      <c r="D2768" s="1"/>
      <c r="E2768" s="1"/>
      <c r="H2768" s="1"/>
      <c r="I2768" s="1"/>
      <c r="M2768" s="1"/>
      <c r="AF2768" s="7"/>
    </row>
    <row r="2769" spans="4:32" ht="15" x14ac:dyDescent="0.25">
      <c r="D2769" s="1"/>
      <c r="E2769" s="1"/>
      <c r="H2769" s="1"/>
      <c r="I2769" s="1"/>
      <c r="M2769" s="1"/>
      <c r="AF2769" s="7"/>
    </row>
    <row r="2770" spans="4:32" ht="15" x14ac:dyDescent="0.25">
      <c r="D2770" s="1"/>
      <c r="E2770" s="1"/>
      <c r="H2770" s="1"/>
      <c r="I2770" s="1"/>
      <c r="M2770" s="1"/>
      <c r="AF2770" s="7"/>
    </row>
    <row r="2771" spans="4:32" ht="15" x14ac:dyDescent="0.25">
      <c r="D2771" s="1"/>
      <c r="E2771" s="1"/>
      <c r="H2771" s="1"/>
      <c r="I2771" s="1"/>
      <c r="M2771" s="1"/>
      <c r="AF2771" s="7"/>
    </row>
    <row r="2772" spans="4:32" ht="15" x14ac:dyDescent="0.25">
      <c r="D2772" s="1"/>
      <c r="E2772" s="1"/>
      <c r="H2772" s="1"/>
      <c r="I2772" s="1"/>
      <c r="M2772" s="1"/>
      <c r="AF2772" s="7"/>
    </row>
    <row r="2773" spans="4:32" ht="15" x14ac:dyDescent="0.25">
      <c r="D2773" s="1"/>
      <c r="E2773" s="1"/>
      <c r="H2773" s="1"/>
      <c r="I2773" s="1"/>
      <c r="M2773" s="1"/>
      <c r="AF2773" s="7"/>
    </row>
    <row r="2774" spans="4:32" ht="15" x14ac:dyDescent="0.25">
      <c r="D2774" s="1"/>
      <c r="E2774" s="1"/>
      <c r="H2774" s="1"/>
      <c r="I2774" s="1"/>
      <c r="M2774" s="1"/>
      <c r="AF2774" s="7"/>
    </row>
    <row r="2775" spans="4:32" ht="15" x14ac:dyDescent="0.25">
      <c r="D2775" s="1"/>
      <c r="E2775" s="1"/>
      <c r="H2775" s="1"/>
      <c r="I2775" s="1"/>
      <c r="M2775" s="1"/>
      <c r="AF2775" s="7"/>
    </row>
    <row r="2776" spans="4:32" ht="15" x14ac:dyDescent="0.25">
      <c r="D2776" s="1"/>
      <c r="E2776" s="1"/>
      <c r="H2776" s="1"/>
      <c r="I2776" s="1"/>
      <c r="M2776" s="1"/>
      <c r="AF2776" s="7"/>
    </row>
    <row r="2777" spans="4:32" ht="15" x14ac:dyDescent="0.25">
      <c r="D2777" s="1"/>
      <c r="E2777" s="1"/>
      <c r="H2777" s="1"/>
      <c r="I2777" s="1"/>
      <c r="M2777" s="1"/>
      <c r="AF2777" s="7"/>
    </row>
    <row r="2778" spans="4:32" ht="15" x14ac:dyDescent="0.25">
      <c r="D2778" s="1"/>
      <c r="E2778" s="1"/>
      <c r="H2778" s="1"/>
      <c r="I2778" s="1"/>
      <c r="M2778" s="1"/>
      <c r="AF2778" s="7"/>
    </row>
    <row r="2779" spans="4:32" ht="15" x14ac:dyDescent="0.25">
      <c r="D2779" s="1"/>
      <c r="E2779" s="1"/>
      <c r="H2779" s="1"/>
      <c r="I2779" s="1"/>
      <c r="M2779" s="1"/>
      <c r="AF2779" s="7"/>
    </row>
    <row r="2780" spans="4:32" ht="15" x14ac:dyDescent="0.25">
      <c r="D2780" s="1"/>
      <c r="E2780" s="1"/>
      <c r="H2780" s="1"/>
      <c r="I2780" s="1"/>
      <c r="M2780" s="1"/>
      <c r="AF2780" s="7"/>
    </row>
    <row r="2781" spans="4:32" ht="15" x14ac:dyDescent="0.25">
      <c r="D2781" s="1"/>
      <c r="E2781" s="1"/>
      <c r="H2781" s="1"/>
      <c r="I2781" s="1"/>
      <c r="M2781" s="1"/>
      <c r="AF2781" s="7"/>
    </row>
    <row r="2782" spans="4:32" ht="15" x14ac:dyDescent="0.25">
      <c r="D2782" s="1"/>
      <c r="E2782" s="1"/>
      <c r="H2782" s="1"/>
      <c r="I2782" s="1"/>
      <c r="M2782" s="1"/>
      <c r="AF2782" s="7"/>
    </row>
    <row r="2783" spans="4:32" ht="15" x14ac:dyDescent="0.25">
      <c r="D2783" s="1"/>
      <c r="E2783" s="1"/>
      <c r="H2783" s="1"/>
      <c r="I2783" s="1"/>
      <c r="M2783" s="1"/>
      <c r="AF2783" s="7"/>
    </row>
    <row r="2784" spans="4:32" ht="15" x14ac:dyDescent="0.25">
      <c r="D2784" s="1"/>
      <c r="E2784" s="1"/>
      <c r="H2784" s="1"/>
      <c r="I2784" s="1"/>
      <c r="M2784" s="1"/>
      <c r="AF2784" s="7"/>
    </row>
    <row r="2785" spans="4:32" ht="15" x14ac:dyDescent="0.25">
      <c r="D2785" s="1"/>
      <c r="E2785" s="1"/>
      <c r="H2785" s="1"/>
      <c r="I2785" s="1"/>
      <c r="M2785" s="1"/>
      <c r="AF2785" s="7"/>
    </row>
    <row r="2786" spans="4:32" ht="15" x14ac:dyDescent="0.25">
      <c r="D2786" s="1"/>
      <c r="E2786" s="1"/>
      <c r="H2786" s="1"/>
      <c r="I2786" s="1"/>
      <c r="M2786" s="1"/>
      <c r="AF2786" s="7"/>
    </row>
    <row r="2787" spans="4:32" ht="15" x14ac:dyDescent="0.25">
      <c r="D2787" s="1"/>
      <c r="E2787" s="1"/>
      <c r="H2787" s="1"/>
      <c r="I2787" s="1"/>
      <c r="M2787" s="1"/>
      <c r="AF2787" s="7"/>
    </row>
    <row r="2788" spans="4:32" ht="15" x14ac:dyDescent="0.25">
      <c r="D2788" s="1"/>
      <c r="E2788" s="1"/>
      <c r="H2788" s="1"/>
      <c r="I2788" s="1"/>
      <c r="M2788" s="1"/>
      <c r="AF2788" s="7"/>
    </row>
    <row r="2789" spans="4:32" ht="15" x14ac:dyDescent="0.25">
      <c r="D2789" s="1"/>
      <c r="E2789" s="1"/>
      <c r="H2789" s="1"/>
      <c r="I2789" s="1"/>
      <c r="M2789" s="1"/>
      <c r="AF2789" s="7"/>
    </row>
    <row r="2790" spans="4:32" ht="15" x14ac:dyDescent="0.25">
      <c r="D2790" s="1"/>
      <c r="E2790" s="1"/>
      <c r="H2790" s="1"/>
      <c r="I2790" s="1"/>
      <c r="M2790" s="1"/>
      <c r="AF2790" s="7"/>
    </row>
    <row r="2791" spans="4:32" ht="15" x14ac:dyDescent="0.25">
      <c r="D2791" s="1"/>
      <c r="E2791" s="1"/>
      <c r="H2791" s="1"/>
      <c r="I2791" s="1"/>
      <c r="M2791" s="1"/>
      <c r="AF2791" s="7"/>
    </row>
    <row r="2792" spans="4:32" ht="15" x14ac:dyDescent="0.25">
      <c r="D2792" s="1"/>
      <c r="E2792" s="1"/>
      <c r="H2792" s="1"/>
      <c r="I2792" s="1"/>
      <c r="M2792" s="1"/>
      <c r="AF2792" s="7"/>
    </row>
    <row r="2793" spans="4:32" ht="15" x14ac:dyDescent="0.25">
      <c r="D2793" s="1"/>
      <c r="E2793" s="1"/>
      <c r="H2793" s="1"/>
      <c r="I2793" s="1"/>
      <c r="M2793" s="1"/>
      <c r="AF2793" s="7"/>
    </row>
    <row r="2794" spans="4:32" ht="15" x14ac:dyDescent="0.25">
      <c r="D2794" s="1"/>
      <c r="E2794" s="1"/>
      <c r="H2794" s="1"/>
      <c r="I2794" s="1"/>
      <c r="M2794" s="1"/>
      <c r="AF2794" s="7"/>
    </row>
    <row r="2795" spans="4:32" ht="15" x14ac:dyDescent="0.25">
      <c r="D2795" s="1"/>
      <c r="E2795" s="1"/>
      <c r="H2795" s="1"/>
      <c r="I2795" s="1"/>
      <c r="M2795" s="1"/>
      <c r="AF2795" s="7"/>
    </row>
    <row r="2796" spans="4:32" ht="15" x14ac:dyDescent="0.25">
      <c r="D2796" s="1"/>
      <c r="E2796" s="1"/>
      <c r="H2796" s="1"/>
      <c r="I2796" s="1"/>
      <c r="M2796" s="1"/>
      <c r="AF2796" s="7"/>
    </row>
    <row r="2797" spans="4:32" ht="15" x14ac:dyDescent="0.25">
      <c r="D2797" s="1"/>
      <c r="E2797" s="1"/>
      <c r="H2797" s="1"/>
      <c r="I2797" s="1"/>
      <c r="M2797" s="1"/>
      <c r="AF2797" s="7"/>
    </row>
    <row r="2798" spans="4:32" ht="15" x14ac:dyDescent="0.25">
      <c r="D2798" s="1"/>
      <c r="E2798" s="1"/>
      <c r="H2798" s="1"/>
      <c r="I2798" s="1"/>
      <c r="M2798" s="1"/>
      <c r="AF2798" s="7"/>
    </row>
    <row r="2799" spans="4:32" ht="15" x14ac:dyDescent="0.25">
      <c r="D2799" s="1"/>
      <c r="E2799" s="1"/>
      <c r="H2799" s="1"/>
      <c r="I2799" s="1"/>
      <c r="M2799" s="1"/>
      <c r="AF2799" s="7"/>
    </row>
    <row r="2800" spans="4:32" ht="15" x14ac:dyDescent="0.25">
      <c r="D2800" s="1"/>
      <c r="E2800" s="1"/>
      <c r="H2800" s="1"/>
      <c r="I2800" s="1"/>
      <c r="M2800" s="1"/>
      <c r="AF2800" s="7"/>
    </row>
    <row r="2801" spans="4:32" ht="15" x14ac:dyDescent="0.25">
      <c r="D2801" s="1"/>
      <c r="E2801" s="1"/>
      <c r="H2801" s="1"/>
      <c r="I2801" s="1"/>
      <c r="M2801" s="1"/>
      <c r="AF2801" s="7"/>
    </row>
    <row r="2802" spans="4:32" ht="15" x14ac:dyDescent="0.25">
      <c r="D2802" s="1"/>
      <c r="E2802" s="1"/>
      <c r="H2802" s="1"/>
      <c r="I2802" s="1"/>
      <c r="M2802" s="1"/>
      <c r="AF2802" s="7"/>
    </row>
    <row r="2803" spans="4:32" ht="15" x14ac:dyDescent="0.25">
      <c r="D2803" s="1"/>
      <c r="E2803" s="1"/>
      <c r="H2803" s="1"/>
      <c r="I2803" s="1"/>
      <c r="M2803" s="1"/>
      <c r="AF2803" s="7"/>
    </row>
    <row r="2804" spans="4:32" ht="15" x14ac:dyDescent="0.25">
      <c r="D2804" s="1"/>
      <c r="E2804" s="1"/>
      <c r="H2804" s="1"/>
      <c r="I2804" s="1"/>
      <c r="M2804" s="1"/>
      <c r="AF2804" s="7"/>
    </row>
    <row r="2805" spans="4:32" ht="15" x14ac:dyDescent="0.25">
      <c r="D2805" s="1"/>
      <c r="E2805" s="1"/>
      <c r="H2805" s="1"/>
      <c r="I2805" s="1"/>
      <c r="M2805" s="1"/>
      <c r="AF2805" s="7"/>
    </row>
    <row r="2806" spans="4:32" ht="15" x14ac:dyDescent="0.25">
      <c r="D2806" s="1"/>
      <c r="E2806" s="1"/>
      <c r="H2806" s="1"/>
      <c r="I2806" s="1"/>
      <c r="M2806" s="1"/>
      <c r="AF2806" s="7"/>
    </row>
    <row r="2807" spans="4:32" ht="15" x14ac:dyDescent="0.25">
      <c r="D2807" s="1"/>
      <c r="E2807" s="1"/>
      <c r="H2807" s="1"/>
      <c r="I2807" s="1"/>
      <c r="M2807" s="1"/>
      <c r="AF2807" s="7"/>
    </row>
    <row r="2808" spans="4:32" ht="15" x14ac:dyDescent="0.25">
      <c r="D2808" s="1"/>
      <c r="E2808" s="1"/>
      <c r="H2808" s="1"/>
      <c r="I2808" s="1"/>
      <c r="M2808" s="1"/>
      <c r="AF2808" s="7"/>
    </row>
    <row r="2809" spans="4:32" ht="15" x14ac:dyDescent="0.25">
      <c r="D2809" s="1"/>
      <c r="E2809" s="1"/>
      <c r="H2809" s="1"/>
      <c r="I2809" s="1"/>
      <c r="M2809" s="1"/>
      <c r="AF2809" s="7"/>
    </row>
    <row r="2810" spans="4:32" ht="15" x14ac:dyDescent="0.25">
      <c r="D2810" s="1"/>
      <c r="E2810" s="1"/>
      <c r="H2810" s="1"/>
      <c r="I2810" s="1"/>
      <c r="M2810" s="1"/>
      <c r="AF2810" s="7"/>
    </row>
    <row r="2811" spans="4:32" ht="15" x14ac:dyDescent="0.25">
      <c r="D2811" s="1"/>
      <c r="E2811" s="1"/>
      <c r="H2811" s="1"/>
      <c r="I2811" s="1"/>
      <c r="M2811" s="1"/>
      <c r="AF2811" s="7"/>
    </row>
    <row r="2812" spans="4:32" ht="15" x14ac:dyDescent="0.25">
      <c r="D2812" s="1"/>
      <c r="E2812" s="1"/>
      <c r="H2812" s="1"/>
      <c r="I2812" s="1"/>
      <c r="M2812" s="1"/>
      <c r="AF2812" s="7"/>
    </row>
    <row r="2813" spans="4:32" ht="15" x14ac:dyDescent="0.25">
      <c r="D2813" s="1"/>
      <c r="E2813" s="1"/>
      <c r="H2813" s="1"/>
      <c r="I2813" s="1"/>
      <c r="M2813" s="1"/>
      <c r="AF2813" s="7"/>
    </row>
    <row r="2814" spans="4:32" ht="15" x14ac:dyDescent="0.25">
      <c r="D2814" s="1"/>
      <c r="E2814" s="1"/>
      <c r="H2814" s="1"/>
      <c r="I2814" s="1"/>
      <c r="M2814" s="1"/>
      <c r="AF2814" s="7"/>
    </row>
    <row r="2815" spans="4:32" ht="15" x14ac:dyDescent="0.25">
      <c r="D2815" s="1"/>
      <c r="E2815" s="1"/>
      <c r="H2815" s="1"/>
      <c r="I2815" s="1"/>
      <c r="M2815" s="1"/>
      <c r="AF2815" s="7"/>
    </row>
    <row r="2816" spans="4:32" ht="15" x14ac:dyDescent="0.25">
      <c r="D2816" s="1"/>
      <c r="E2816" s="1"/>
      <c r="H2816" s="1"/>
      <c r="I2816" s="1"/>
      <c r="M2816" s="1"/>
      <c r="AF2816" s="7"/>
    </row>
    <row r="2817" spans="4:32" ht="15" x14ac:dyDescent="0.25">
      <c r="D2817" s="1"/>
      <c r="E2817" s="1"/>
      <c r="H2817" s="1"/>
      <c r="I2817" s="1"/>
      <c r="M2817" s="1"/>
      <c r="AF2817" s="7"/>
    </row>
    <row r="2818" spans="4:32" ht="15" x14ac:dyDescent="0.25">
      <c r="D2818" s="1"/>
      <c r="E2818" s="1"/>
      <c r="H2818" s="1"/>
      <c r="I2818" s="1"/>
      <c r="M2818" s="1"/>
      <c r="AF2818" s="7"/>
    </row>
    <row r="2819" spans="4:32" ht="15" x14ac:dyDescent="0.25">
      <c r="D2819" s="1"/>
      <c r="E2819" s="1"/>
      <c r="H2819" s="1"/>
      <c r="I2819" s="1"/>
      <c r="M2819" s="1"/>
      <c r="AF2819" s="7"/>
    </row>
    <row r="2820" spans="4:32" ht="15" x14ac:dyDescent="0.25">
      <c r="D2820" s="1"/>
      <c r="E2820" s="1"/>
      <c r="H2820" s="1"/>
      <c r="I2820" s="1"/>
      <c r="M2820" s="1"/>
      <c r="AF2820" s="7"/>
    </row>
    <row r="2821" spans="4:32" ht="15" x14ac:dyDescent="0.25">
      <c r="D2821" s="1"/>
      <c r="E2821" s="1"/>
      <c r="H2821" s="1"/>
      <c r="I2821" s="1"/>
      <c r="M2821" s="1"/>
      <c r="AF2821" s="7"/>
    </row>
    <row r="2822" spans="4:32" ht="15" x14ac:dyDescent="0.25">
      <c r="D2822" s="1"/>
      <c r="E2822" s="1"/>
      <c r="H2822" s="1"/>
      <c r="I2822" s="1"/>
      <c r="M2822" s="1"/>
      <c r="AF2822" s="7"/>
    </row>
    <row r="2823" spans="4:32" ht="15" x14ac:dyDescent="0.25">
      <c r="D2823" s="1"/>
      <c r="E2823" s="1"/>
      <c r="H2823" s="1"/>
      <c r="I2823" s="1"/>
      <c r="M2823" s="1"/>
      <c r="AF2823" s="7"/>
    </row>
    <row r="2824" spans="4:32" ht="15" x14ac:dyDescent="0.25">
      <c r="D2824" s="1"/>
      <c r="E2824" s="1"/>
      <c r="H2824" s="1"/>
      <c r="I2824" s="1"/>
      <c r="M2824" s="1"/>
      <c r="AF2824" s="7"/>
    </row>
    <row r="2825" spans="4:32" ht="15" x14ac:dyDescent="0.25">
      <c r="D2825" s="1"/>
      <c r="E2825" s="1"/>
      <c r="H2825" s="1"/>
      <c r="I2825" s="1"/>
      <c r="M2825" s="1"/>
      <c r="AF2825" s="7"/>
    </row>
    <row r="2826" spans="4:32" ht="15" x14ac:dyDescent="0.25">
      <c r="D2826" s="1"/>
      <c r="E2826" s="1"/>
      <c r="H2826" s="1"/>
      <c r="I2826" s="1"/>
      <c r="M2826" s="1"/>
      <c r="AF2826" s="7"/>
    </row>
    <row r="2827" spans="4:32" ht="15" x14ac:dyDescent="0.25">
      <c r="D2827" s="1"/>
      <c r="E2827" s="1"/>
      <c r="H2827" s="1"/>
      <c r="I2827" s="1"/>
      <c r="M2827" s="1"/>
      <c r="AF2827" s="7"/>
    </row>
    <row r="2828" spans="4:32" ht="15" x14ac:dyDescent="0.25">
      <c r="D2828" s="1"/>
      <c r="E2828" s="1"/>
      <c r="H2828" s="1"/>
      <c r="I2828" s="1"/>
      <c r="M2828" s="1"/>
      <c r="AF2828" s="7"/>
    </row>
    <row r="2829" spans="4:32" ht="15" x14ac:dyDescent="0.25">
      <c r="D2829" s="1"/>
      <c r="E2829" s="1"/>
      <c r="H2829" s="1"/>
      <c r="I2829" s="1"/>
      <c r="M2829" s="1"/>
      <c r="AF2829" s="7"/>
    </row>
    <row r="2830" spans="4:32" ht="15" x14ac:dyDescent="0.25">
      <c r="D2830" s="1"/>
      <c r="E2830" s="1"/>
      <c r="H2830" s="1"/>
      <c r="I2830" s="1"/>
      <c r="M2830" s="1"/>
      <c r="AF2830" s="7"/>
    </row>
    <row r="2831" spans="4:32" ht="15" x14ac:dyDescent="0.25">
      <c r="D2831" s="1"/>
      <c r="E2831" s="1"/>
      <c r="H2831" s="1"/>
      <c r="I2831" s="1"/>
      <c r="M2831" s="1"/>
      <c r="AF2831" s="7"/>
    </row>
    <row r="2832" spans="4:32" ht="15" x14ac:dyDescent="0.25">
      <c r="D2832" s="1"/>
      <c r="E2832" s="1"/>
      <c r="H2832" s="1"/>
      <c r="I2832" s="1"/>
      <c r="M2832" s="1"/>
      <c r="AF2832" s="7"/>
    </row>
    <row r="2833" spans="4:32" ht="15" x14ac:dyDescent="0.25">
      <c r="D2833" s="1"/>
      <c r="E2833" s="1"/>
      <c r="H2833" s="1"/>
      <c r="I2833" s="1"/>
      <c r="M2833" s="1"/>
      <c r="AF2833" s="7"/>
    </row>
    <row r="2834" spans="4:32" ht="15" x14ac:dyDescent="0.25">
      <c r="D2834" s="1"/>
      <c r="E2834" s="1"/>
      <c r="H2834" s="1"/>
      <c r="I2834" s="1"/>
      <c r="M2834" s="1"/>
      <c r="AF2834" s="7"/>
    </row>
    <row r="2835" spans="4:32" ht="15" x14ac:dyDescent="0.25">
      <c r="D2835" s="1"/>
      <c r="E2835" s="1"/>
      <c r="H2835" s="1"/>
      <c r="I2835" s="1"/>
      <c r="M2835" s="1"/>
      <c r="AF2835" s="7"/>
    </row>
    <row r="2836" spans="4:32" ht="15" x14ac:dyDescent="0.25">
      <c r="D2836" s="1"/>
      <c r="E2836" s="1"/>
      <c r="H2836" s="1"/>
      <c r="I2836" s="1"/>
      <c r="M2836" s="1"/>
      <c r="AF2836" s="7"/>
    </row>
    <row r="2837" spans="4:32" ht="15" x14ac:dyDescent="0.25">
      <c r="D2837" s="1"/>
      <c r="E2837" s="1"/>
      <c r="H2837" s="1"/>
      <c r="I2837" s="1"/>
      <c r="M2837" s="1"/>
      <c r="AF2837" s="7"/>
    </row>
    <row r="2838" spans="4:32" ht="15" x14ac:dyDescent="0.25">
      <c r="D2838" s="1"/>
      <c r="E2838" s="1"/>
      <c r="H2838" s="1"/>
      <c r="I2838" s="1"/>
      <c r="M2838" s="1"/>
      <c r="AF2838" s="7"/>
    </row>
    <row r="2839" spans="4:32" ht="15" x14ac:dyDescent="0.25">
      <c r="D2839" s="1"/>
      <c r="E2839" s="1"/>
      <c r="H2839" s="1"/>
      <c r="I2839" s="1"/>
      <c r="M2839" s="1"/>
      <c r="AF2839" s="7"/>
    </row>
    <row r="2840" spans="4:32" ht="15" x14ac:dyDescent="0.25">
      <c r="D2840" s="1"/>
      <c r="E2840" s="1"/>
      <c r="H2840" s="1"/>
      <c r="I2840" s="1"/>
      <c r="M2840" s="1"/>
      <c r="AF2840" s="7"/>
    </row>
    <row r="2841" spans="4:32" ht="15" x14ac:dyDescent="0.25">
      <c r="D2841" s="1"/>
      <c r="E2841" s="1"/>
      <c r="H2841" s="1"/>
      <c r="I2841" s="1"/>
      <c r="M2841" s="1"/>
      <c r="AF2841" s="7"/>
    </row>
    <row r="2842" spans="4:32" ht="15" x14ac:dyDescent="0.25">
      <c r="D2842" s="1"/>
      <c r="E2842" s="1"/>
      <c r="H2842" s="1"/>
      <c r="I2842" s="1"/>
      <c r="M2842" s="1"/>
      <c r="AF2842" s="7"/>
    </row>
    <row r="2843" spans="4:32" ht="15" x14ac:dyDescent="0.25">
      <c r="D2843" s="1"/>
      <c r="E2843" s="1"/>
      <c r="H2843" s="1"/>
      <c r="I2843" s="1"/>
      <c r="M2843" s="1"/>
      <c r="AF2843" s="7"/>
    </row>
    <row r="2844" spans="4:32" ht="15" x14ac:dyDescent="0.25">
      <c r="D2844" s="1"/>
      <c r="E2844" s="1"/>
      <c r="H2844" s="1"/>
      <c r="I2844" s="1"/>
      <c r="M2844" s="1"/>
      <c r="AF2844" s="7"/>
    </row>
    <row r="2845" spans="4:32" ht="15" x14ac:dyDescent="0.25">
      <c r="D2845" s="1"/>
      <c r="E2845" s="1"/>
      <c r="H2845" s="1"/>
      <c r="I2845" s="1"/>
      <c r="M2845" s="1"/>
      <c r="AF2845" s="7"/>
    </row>
    <row r="2846" spans="4:32" ht="15" x14ac:dyDescent="0.25">
      <c r="D2846" s="1"/>
      <c r="E2846" s="1"/>
      <c r="H2846" s="1"/>
      <c r="I2846" s="1"/>
      <c r="M2846" s="1"/>
      <c r="AF2846" s="7"/>
    </row>
    <row r="2847" spans="4:32" ht="15" x14ac:dyDescent="0.25">
      <c r="D2847" s="1"/>
      <c r="E2847" s="1"/>
      <c r="H2847" s="1"/>
      <c r="I2847" s="1"/>
      <c r="M2847" s="1"/>
      <c r="AF2847" s="7"/>
    </row>
    <row r="2848" spans="4:32" ht="15" x14ac:dyDescent="0.25">
      <c r="D2848" s="1"/>
      <c r="E2848" s="1"/>
      <c r="H2848" s="1"/>
      <c r="I2848" s="1"/>
      <c r="M2848" s="1"/>
      <c r="AF2848" s="7"/>
    </row>
    <row r="2849" spans="4:32" ht="15" x14ac:dyDescent="0.25">
      <c r="D2849" s="1"/>
      <c r="E2849" s="1"/>
      <c r="H2849" s="1"/>
      <c r="I2849" s="1"/>
      <c r="M2849" s="1"/>
      <c r="AF2849" s="7"/>
    </row>
    <row r="2850" spans="4:32" ht="15" x14ac:dyDescent="0.25">
      <c r="D2850" s="1"/>
      <c r="E2850" s="1"/>
      <c r="H2850" s="1"/>
      <c r="I2850" s="1"/>
      <c r="M2850" s="1"/>
      <c r="AF2850" s="7"/>
    </row>
    <row r="2851" spans="4:32" ht="15" x14ac:dyDescent="0.25">
      <c r="D2851" s="1"/>
      <c r="E2851" s="1"/>
      <c r="H2851" s="1"/>
      <c r="I2851" s="1"/>
      <c r="M2851" s="1"/>
      <c r="AF2851" s="7"/>
    </row>
    <row r="2852" spans="4:32" ht="15" x14ac:dyDescent="0.25">
      <c r="D2852" s="1"/>
      <c r="E2852" s="1"/>
      <c r="H2852" s="1"/>
      <c r="I2852" s="1"/>
      <c r="M2852" s="1"/>
      <c r="AF2852" s="7"/>
    </row>
    <row r="2853" spans="4:32" ht="15" x14ac:dyDescent="0.25">
      <c r="D2853" s="1"/>
      <c r="E2853" s="1"/>
      <c r="H2853" s="1"/>
      <c r="I2853" s="1"/>
      <c r="M2853" s="1"/>
      <c r="AF2853" s="7"/>
    </row>
    <row r="2854" spans="4:32" ht="15" x14ac:dyDescent="0.25">
      <c r="D2854" s="1"/>
      <c r="E2854" s="1"/>
      <c r="H2854" s="1"/>
      <c r="I2854" s="1"/>
      <c r="M2854" s="1"/>
      <c r="AF2854" s="7"/>
    </row>
    <row r="2855" spans="4:32" ht="15" x14ac:dyDescent="0.25">
      <c r="D2855" s="1"/>
      <c r="E2855" s="1"/>
      <c r="H2855" s="1"/>
      <c r="I2855" s="1"/>
      <c r="M2855" s="1"/>
      <c r="AF2855" s="7"/>
    </row>
    <row r="2856" spans="4:32" ht="15" x14ac:dyDescent="0.25">
      <c r="D2856" s="1"/>
      <c r="E2856" s="1"/>
      <c r="H2856" s="1"/>
      <c r="I2856" s="1"/>
      <c r="M2856" s="1"/>
      <c r="AF2856" s="7"/>
    </row>
    <row r="2857" spans="4:32" ht="15" x14ac:dyDescent="0.25">
      <c r="D2857" s="1"/>
      <c r="E2857" s="1"/>
      <c r="H2857" s="1"/>
      <c r="I2857" s="1"/>
      <c r="M2857" s="1"/>
      <c r="AF2857" s="7"/>
    </row>
    <row r="2858" spans="4:32" ht="15" x14ac:dyDescent="0.25">
      <c r="D2858" s="1"/>
      <c r="E2858" s="1"/>
      <c r="H2858" s="1"/>
      <c r="I2858" s="1"/>
      <c r="M2858" s="1"/>
      <c r="AF2858" s="7"/>
    </row>
    <row r="2859" spans="4:32" ht="15" x14ac:dyDescent="0.25">
      <c r="D2859" s="1"/>
      <c r="E2859" s="1"/>
      <c r="H2859" s="1"/>
      <c r="I2859" s="1"/>
      <c r="M2859" s="1"/>
      <c r="AF2859" s="7"/>
    </row>
    <row r="2860" spans="4:32" ht="15" x14ac:dyDescent="0.25">
      <c r="D2860" s="1"/>
      <c r="E2860" s="1"/>
      <c r="H2860" s="1"/>
      <c r="I2860" s="1"/>
      <c r="M2860" s="1"/>
      <c r="AF2860" s="7"/>
    </row>
    <row r="2861" spans="4:32" ht="15" x14ac:dyDescent="0.25">
      <c r="D2861" s="1"/>
      <c r="E2861" s="1"/>
      <c r="H2861" s="1"/>
      <c r="I2861" s="1"/>
      <c r="M2861" s="1"/>
      <c r="AF2861" s="7"/>
    </row>
    <row r="2862" spans="4:32" ht="15" x14ac:dyDescent="0.25">
      <c r="D2862" s="1"/>
      <c r="E2862" s="1"/>
      <c r="H2862" s="1"/>
      <c r="I2862" s="1"/>
      <c r="M2862" s="1"/>
      <c r="AF2862" s="7"/>
    </row>
    <row r="2863" spans="4:32" ht="15" x14ac:dyDescent="0.25">
      <c r="D2863" s="1"/>
      <c r="E2863" s="1"/>
      <c r="H2863" s="1"/>
      <c r="I2863" s="1"/>
      <c r="M2863" s="1"/>
      <c r="AF2863" s="7"/>
    </row>
    <row r="2864" spans="4:32" ht="15" x14ac:dyDescent="0.25">
      <c r="D2864" s="1"/>
      <c r="E2864" s="1"/>
      <c r="H2864" s="1"/>
      <c r="I2864" s="1"/>
      <c r="M2864" s="1"/>
      <c r="AF2864" s="7"/>
    </row>
    <row r="2865" spans="4:32" ht="15" x14ac:dyDescent="0.25">
      <c r="D2865" s="1"/>
      <c r="E2865" s="1"/>
      <c r="H2865" s="1"/>
      <c r="I2865" s="1"/>
      <c r="M2865" s="1"/>
      <c r="AF2865" s="7"/>
    </row>
    <row r="2866" spans="4:32" ht="15" x14ac:dyDescent="0.25">
      <c r="D2866" s="1"/>
      <c r="E2866" s="1"/>
      <c r="H2866" s="1"/>
      <c r="I2866" s="1"/>
      <c r="M2866" s="1"/>
      <c r="AF2866" s="7"/>
    </row>
    <row r="2867" spans="4:32" ht="15" x14ac:dyDescent="0.25">
      <c r="D2867" s="1"/>
      <c r="E2867" s="1"/>
      <c r="H2867" s="1"/>
      <c r="I2867" s="1"/>
      <c r="M2867" s="1"/>
      <c r="AF2867" s="7"/>
    </row>
    <row r="2868" spans="4:32" ht="15" x14ac:dyDescent="0.25">
      <c r="D2868" s="1"/>
      <c r="E2868" s="1"/>
      <c r="H2868" s="1"/>
      <c r="I2868" s="1"/>
      <c r="M2868" s="1"/>
      <c r="AF2868" s="7"/>
    </row>
    <row r="2869" spans="4:32" ht="15" x14ac:dyDescent="0.25">
      <c r="D2869" s="1"/>
      <c r="E2869" s="1"/>
      <c r="H2869" s="1"/>
      <c r="I2869" s="1"/>
      <c r="M2869" s="1"/>
      <c r="AF2869" s="7"/>
    </row>
    <row r="2870" spans="4:32" ht="15" x14ac:dyDescent="0.25">
      <c r="D2870" s="1"/>
      <c r="E2870" s="1"/>
      <c r="H2870" s="1"/>
      <c r="I2870" s="1"/>
      <c r="M2870" s="1"/>
      <c r="AF2870" s="7"/>
    </row>
    <row r="2871" spans="4:32" ht="15" x14ac:dyDescent="0.25">
      <c r="D2871" s="1"/>
      <c r="E2871" s="1"/>
      <c r="H2871" s="1"/>
      <c r="I2871" s="1"/>
      <c r="M2871" s="1"/>
      <c r="AF2871" s="7"/>
    </row>
    <row r="2872" spans="4:32" ht="15" x14ac:dyDescent="0.25">
      <c r="D2872" s="1"/>
      <c r="E2872" s="1"/>
      <c r="H2872" s="1"/>
      <c r="I2872" s="1"/>
      <c r="M2872" s="1"/>
      <c r="AF2872" s="7"/>
    </row>
    <row r="2873" spans="4:32" ht="15" x14ac:dyDescent="0.25">
      <c r="D2873" s="1"/>
      <c r="E2873" s="1"/>
      <c r="H2873" s="1"/>
      <c r="I2873" s="1"/>
      <c r="M2873" s="1"/>
      <c r="AF2873" s="7"/>
    </row>
    <row r="2874" spans="4:32" ht="15" x14ac:dyDescent="0.25">
      <c r="D2874" s="1"/>
      <c r="E2874" s="1"/>
      <c r="H2874" s="1"/>
      <c r="I2874" s="1"/>
      <c r="M2874" s="1"/>
      <c r="AF2874" s="7"/>
    </row>
    <row r="2875" spans="4:32" ht="15" x14ac:dyDescent="0.25">
      <c r="D2875" s="1"/>
      <c r="E2875" s="1"/>
      <c r="H2875" s="1"/>
      <c r="I2875" s="1"/>
      <c r="M2875" s="1"/>
      <c r="AF2875" s="7"/>
    </row>
    <row r="2876" spans="4:32" ht="15" x14ac:dyDescent="0.25">
      <c r="D2876" s="1"/>
      <c r="E2876" s="1"/>
      <c r="H2876" s="1"/>
      <c r="I2876" s="1"/>
      <c r="M2876" s="1"/>
      <c r="AF2876" s="7"/>
    </row>
    <row r="2877" spans="4:32" ht="15" x14ac:dyDescent="0.25">
      <c r="D2877" s="1"/>
      <c r="E2877" s="1"/>
      <c r="H2877" s="1"/>
      <c r="I2877" s="1"/>
      <c r="M2877" s="1"/>
      <c r="AF2877" s="7"/>
    </row>
    <row r="2878" spans="4:32" ht="15" x14ac:dyDescent="0.25">
      <c r="D2878" s="1"/>
      <c r="E2878" s="1"/>
      <c r="H2878" s="1"/>
      <c r="I2878" s="1"/>
      <c r="M2878" s="1"/>
      <c r="AF2878" s="7"/>
    </row>
    <row r="2879" spans="4:32" ht="15" x14ac:dyDescent="0.25">
      <c r="D2879" s="1"/>
      <c r="E2879" s="1"/>
      <c r="H2879" s="1"/>
      <c r="I2879" s="1"/>
      <c r="M2879" s="1"/>
      <c r="AF2879" s="7"/>
    </row>
    <row r="2880" spans="4:32" ht="15" x14ac:dyDescent="0.25">
      <c r="D2880" s="1"/>
      <c r="E2880" s="1"/>
      <c r="H2880" s="1"/>
      <c r="I2880" s="1"/>
      <c r="M2880" s="1"/>
      <c r="AF2880" s="7"/>
    </row>
    <row r="2881" spans="4:32" ht="15" x14ac:dyDescent="0.25">
      <c r="D2881" s="1"/>
      <c r="E2881" s="1"/>
      <c r="H2881" s="1"/>
      <c r="I2881" s="1"/>
      <c r="M2881" s="1"/>
      <c r="AF2881" s="7"/>
    </row>
    <row r="2882" spans="4:32" ht="15" x14ac:dyDescent="0.25">
      <c r="D2882" s="1"/>
      <c r="E2882" s="1"/>
      <c r="H2882" s="1"/>
      <c r="I2882" s="1"/>
      <c r="M2882" s="1"/>
      <c r="AF2882" s="7"/>
    </row>
    <row r="2883" spans="4:32" ht="15" x14ac:dyDescent="0.25">
      <c r="D2883" s="1"/>
      <c r="E2883" s="1"/>
      <c r="H2883" s="1"/>
      <c r="I2883" s="1"/>
      <c r="M2883" s="1"/>
      <c r="AF2883" s="7"/>
    </row>
    <row r="2884" spans="4:32" ht="15" x14ac:dyDescent="0.25">
      <c r="D2884" s="1"/>
      <c r="E2884" s="1"/>
      <c r="H2884" s="1"/>
      <c r="I2884" s="1"/>
      <c r="M2884" s="1"/>
      <c r="AF2884" s="7"/>
    </row>
    <row r="2885" spans="4:32" ht="15" x14ac:dyDescent="0.25">
      <c r="D2885" s="1"/>
      <c r="E2885" s="1"/>
      <c r="H2885" s="1"/>
      <c r="I2885" s="1"/>
      <c r="M2885" s="1"/>
      <c r="AF2885" s="7"/>
    </row>
    <row r="2886" spans="4:32" ht="15" x14ac:dyDescent="0.25">
      <c r="D2886" s="1"/>
      <c r="E2886" s="1"/>
      <c r="H2886" s="1"/>
      <c r="I2886" s="1"/>
      <c r="M2886" s="1"/>
      <c r="AF2886" s="7"/>
    </row>
    <row r="2887" spans="4:32" ht="15" x14ac:dyDescent="0.25">
      <c r="D2887" s="1"/>
      <c r="E2887" s="1"/>
      <c r="H2887" s="1"/>
      <c r="I2887" s="1"/>
      <c r="M2887" s="1"/>
      <c r="AF2887" s="7"/>
    </row>
    <row r="2888" spans="4:32" ht="15" x14ac:dyDescent="0.25">
      <c r="D2888" s="1"/>
      <c r="E2888" s="1"/>
      <c r="H2888" s="1"/>
      <c r="I2888" s="1"/>
      <c r="M2888" s="1"/>
      <c r="AF2888" s="7"/>
    </row>
    <row r="2889" spans="4:32" ht="15" x14ac:dyDescent="0.25">
      <c r="D2889" s="1"/>
      <c r="E2889" s="1"/>
      <c r="H2889" s="1"/>
      <c r="I2889" s="1"/>
      <c r="M2889" s="1"/>
      <c r="AF2889" s="7"/>
    </row>
    <row r="2890" spans="4:32" ht="15" x14ac:dyDescent="0.25">
      <c r="D2890" s="1"/>
      <c r="E2890" s="1"/>
      <c r="H2890" s="1"/>
      <c r="I2890" s="1"/>
      <c r="M2890" s="1"/>
      <c r="AF2890" s="7"/>
    </row>
    <row r="2891" spans="4:32" ht="15" x14ac:dyDescent="0.25">
      <c r="D2891" s="1"/>
      <c r="E2891" s="1"/>
      <c r="H2891" s="1"/>
      <c r="I2891" s="1"/>
      <c r="M2891" s="1"/>
      <c r="AF2891" s="7"/>
    </row>
    <row r="2892" spans="4:32" ht="15" x14ac:dyDescent="0.25">
      <c r="D2892" s="1"/>
      <c r="E2892" s="1"/>
      <c r="H2892" s="1"/>
      <c r="I2892" s="1"/>
      <c r="M2892" s="1"/>
      <c r="AF2892" s="7"/>
    </row>
    <row r="2893" spans="4:32" ht="15" x14ac:dyDescent="0.25">
      <c r="D2893" s="1"/>
      <c r="E2893" s="1"/>
      <c r="H2893" s="1"/>
      <c r="I2893" s="1"/>
      <c r="M2893" s="1"/>
      <c r="AF2893" s="7"/>
    </row>
    <row r="2894" spans="4:32" ht="15" x14ac:dyDescent="0.25">
      <c r="D2894" s="1"/>
      <c r="E2894" s="1"/>
      <c r="H2894" s="1"/>
      <c r="I2894" s="1"/>
      <c r="M2894" s="1"/>
      <c r="AF2894" s="7"/>
    </row>
    <row r="2895" spans="4:32" ht="15" x14ac:dyDescent="0.25">
      <c r="D2895" s="1"/>
      <c r="E2895" s="1"/>
      <c r="H2895" s="1"/>
      <c r="I2895" s="1"/>
      <c r="M2895" s="1"/>
      <c r="AF2895" s="7"/>
    </row>
    <row r="2896" spans="4:32" ht="15" x14ac:dyDescent="0.25">
      <c r="D2896" s="1"/>
      <c r="E2896" s="1"/>
      <c r="H2896" s="1"/>
      <c r="I2896" s="1"/>
      <c r="M2896" s="1"/>
      <c r="AF2896" s="7"/>
    </row>
    <row r="2897" spans="4:32" ht="15" x14ac:dyDescent="0.25">
      <c r="D2897" s="1"/>
      <c r="E2897" s="1"/>
      <c r="H2897" s="1"/>
      <c r="I2897" s="1"/>
      <c r="M2897" s="1"/>
      <c r="AF2897" s="7"/>
    </row>
    <row r="2898" spans="4:32" ht="15" x14ac:dyDescent="0.25">
      <c r="D2898" s="1"/>
      <c r="E2898" s="1"/>
      <c r="H2898" s="1"/>
      <c r="I2898" s="1"/>
      <c r="M2898" s="1"/>
      <c r="AF2898" s="7"/>
    </row>
    <row r="2899" spans="4:32" ht="15" x14ac:dyDescent="0.25">
      <c r="D2899" s="1"/>
      <c r="E2899" s="1"/>
      <c r="H2899" s="1"/>
      <c r="I2899" s="1"/>
      <c r="M2899" s="1"/>
      <c r="AF2899" s="7"/>
    </row>
    <row r="2900" spans="4:32" ht="15" x14ac:dyDescent="0.25">
      <c r="D2900" s="1"/>
      <c r="E2900" s="1"/>
      <c r="H2900" s="1"/>
      <c r="I2900" s="1"/>
      <c r="M2900" s="1"/>
      <c r="AF2900" s="7"/>
    </row>
    <row r="2901" spans="4:32" ht="15" x14ac:dyDescent="0.25">
      <c r="D2901" s="1"/>
      <c r="E2901" s="1"/>
      <c r="H2901" s="1"/>
      <c r="I2901" s="1"/>
      <c r="M2901" s="1"/>
      <c r="AF2901" s="7"/>
    </row>
    <row r="2902" spans="4:32" ht="15" x14ac:dyDescent="0.25">
      <c r="D2902" s="1"/>
      <c r="E2902" s="1"/>
      <c r="H2902" s="1"/>
      <c r="I2902" s="1"/>
      <c r="M2902" s="1"/>
      <c r="AF2902" s="7"/>
    </row>
    <row r="2903" spans="4:32" ht="15" x14ac:dyDescent="0.25">
      <c r="D2903" s="1"/>
      <c r="E2903" s="1"/>
      <c r="H2903" s="1"/>
      <c r="I2903" s="1"/>
      <c r="M2903" s="1"/>
      <c r="AF2903" s="7"/>
    </row>
    <row r="2904" spans="4:32" ht="15" x14ac:dyDescent="0.25">
      <c r="D2904" s="1"/>
      <c r="E2904" s="1"/>
      <c r="H2904" s="1"/>
      <c r="I2904" s="1"/>
      <c r="M2904" s="1"/>
      <c r="AF2904" s="7"/>
    </row>
    <row r="2905" spans="4:32" ht="15" x14ac:dyDescent="0.25">
      <c r="D2905" s="1"/>
      <c r="E2905" s="1"/>
      <c r="H2905" s="1"/>
      <c r="I2905" s="1"/>
      <c r="M2905" s="1"/>
      <c r="AF2905" s="7"/>
    </row>
    <row r="2906" spans="4:32" ht="15" x14ac:dyDescent="0.25">
      <c r="D2906" s="1"/>
      <c r="E2906" s="1"/>
      <c r="H2906" s="1"/>
      <c r="I2906" s="1"/>
      <c r="M2906" s="1"/>
      <c r="AF2906" s="7"/>
    </row>
    <row r="2907" spans="4:32" ht="15" x14ac:dyDescent="0.25">
      <c r="D2907" s="1"/>
      <c r="E2907" s="1"/>
      <c r="H2907" s="1"/>
      <c r="I2907" s="1"/>
      <c r="M2907" s="1"/>
      <c r="AF2907" s="7"/>
    </row>
    <row r="2908" spans="4:32" ht="15" x14ac:dyDescent="0.25">
      <c r="D2908" s="1"/>
      <c r="E2908" s="1"/>
      <c r="H2908" s="1"/>
      <c r="I2908" s="1"/>
      <c r="M2908" s="1"/>
      <c r="AF2908" s="7"/>
    </row>
    <row r="2909" spans="4:32" ht="15" x14ac:dyDescent="0.25">
      <c r="D2909" s="1"/>
      <c r="E2909" s="1"/>
      <c r="H2909" s="1"/>
      <c r="I2909" s="1"/>
      <c r="M2909" s="1"/>
      <c r="AF2909" s="7"/>
    </row>
    <row r="2910" spans="4:32" ht="15" x14ac:dyDescent="0.25">
      <c r="D2910" s="1"/>
      <c r="E2910" s="1"/>
      <c r="H2910" s="1"/>
      <c r="I2910" s="1"/>
      <c r="M2910" s="1"/>
      <c r="AF2910" s="7"/>
    </row>
    <row r="2911" spans="4:32" ht="15" x14ac:dyDescent="0.25">
      <c r="D2911" s="1"/>
      <c r="E2911" s="1"/>
      <c r="H2911" s="1"/>
      <c r="I2911" s="1"/>
      <c r="M2911" s="1"/>
      <c r="AF29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Garfias</dc:creator>
  <cp:lastModifiedBy>Juan Carlos Garfias</cp:lastModifiedBy>
  <dcterms:created xsi:type="dcterms:W3CDTF">2019-10-31T08:20:40Z</dcterms:created>
  <dcterms:modified xsi:type="dcterms:W3CDTF">2019-10-31T08:22:11Z</dcterms:modified>
</cp:coreProperties>
</file>