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SS\cosim\win\13Bus\1-5-16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25" i="1"/>
  <c r="M72" i="1"/>
  <c r="L71" i="1"/>
  <c r="L72" i="1"/>
  <c r="K71" i="1"/>
  <c r="I1" i="1"/>
  <c r="I2" i="1" s="1"/>
  <c r="J73" i="1"/>
  <c r="I3" i="1" l="1"/>
  <c r="I4" i="1" s="1"/>
  <c r="K2" i="1"/>
  <c r="L2" i="1" s="1"/>
  <c r="K1" i="1"/>
  <c r="L1" i="1" s="1"/>
  <c r="K3" i="1" l="1"/>
  <c r="L3" i="1" s="1"/>
  <c r="I5" i="1"/>
  <c r="K4" i="1"/>
  <c r="L4" i="1" s="1"/>
  <c r="I6" i="1" l="1"/>
  <c r="K5" i="1"/>
  <c r="L5" i="1" s="1"/>
  <c r="I7" i="1" l="1"/>
  <c r="K6" i="1"/>
  <c r="L6" i="1" s="1"/>
  <c r="I8" i="1" l="1"/>
  <c r="K7" i="1"/>
  <c r="L7" i="1" s="1"/>
  <c r="I9" i="1" l="1"/>
  <c r="K8" i="1"/>
  <c r="L8" i="1" s="1"/>
  <c r="I10" i="1" l="1"/>
  <c r="K9" i="1"/>
  <c r="L9" i="1" s="1"/>
  <c r="I11" i="1" l="1"/>
  <c r="K10" i="1"/>
  <c r="L10" i="1" s="1"/>
  <c r="I12" i="1" l="1"/>
  <c r="K11" i="1"/>
  <c r="L11" i="1" s="1"/>
  <c r="I13" i="1" l="1"/>
  <c r="K12" i="1"/>
  <c r="L12" i="1" s="1"/>
  <c r="M12" i="1" s="1"/>
  <c r="B5" i="1" l="1"/>
  <c r="B3" i="1"/>
  <c r="B4" i="1"/>
  <c r="I14" i="1"/>
  <c r="K13" i="1"/>
  <c r="L13" i="1" s="1"/>
  <c r="I15" i="1" l="1"/>
  <c r="K14" i="1"/>
  <c r="L14" i="1" s="1"/>
  <c r="I16" i="1" l="1"/>
  <c r="K15" i="1"/>
  <c r="L15" i="1" s="1"/>
  <c r="I17" i="1" l="1"/>
  <c r="K16" i="1"/>
  <c r="L16" i="1" s="1"/>
  <c r="I18" i="1" l="1"/>
  <c r="K17" i="1"/>
  <c r="L17" i="1" s="1"/>
  <c r="I19" i="1" l="1"/>
  <c r="K18" i="1"/>
  <c r="L18" i="1" s="1"/>
  <c r="I20" i="1" l="1"/>
  <c r="K19" i="1"/>
  <c r="L19" i="1" s="1"/>
  <c r="I21" i="1" l="1"/>
  <c r="K20" i="1"/>
  <c r="L20" i="1" s="1"/>
  <c r="I22" i="1" l="1"/>
  <c r="K21" i="1"/>
  <c r="L21" i="1" s="1"/>
  <c r="I23" i="1" l="1"/>
  <c r="K22" i="1"/>
  <c r="L22" i="1" s="1"/>
  <c r="I24" i="1" l="1"/>
  <c r="K23" i="1"/>
  <c r="L23" i="1" s="1"/>
  <c r="I25" i="1" l="1"/>
  <c r="K24" i="1"/>
  <c r="L24" i="1" s="1"/>
  <c r="M24" i="1" s="1"/>
  <c r="C3" i="1" l="1"/>
  <c r="C5" i="1"/>
  <c r="C4" i="1"/>
  <c r="I26" i="1"/>
  <c r="K25" i="1"/>
  <c r="L25" i="1" s="1"/>
  <c r="I27" i="1" l="1"/>
  <c r="K26" i="1"/>
  <c r="L26" i="1" s="1"/>
  <c r="I28" i="1" l="1"/>
  <c r="K27" i="1"/>
  <c r="L27" i="1" s="1"/>
  <c r="I29" i="1" l="1"/>
  <c r="K28" i="1"/>
  <c r="L28" i="1" s="1"/>
  <c r="I30" i="1" l="1"/>
  <c r="K29" i="1"/>
  <c r="L29" i="1" s="1"/>
  <c r="I31" i="1" l="1"/>
  <c r="K30" i="1"/>
  <c r="L30" i="1" s="1"/>
  <c r="I32" i="1" l="1"/>
  <c r="K31" i="1"/>
  <c r="L31" i="1" s="1"/>
  <c r="I33" i="1" l="1"/>
  <c r="K32" i="1"/>
  <c r="L32" i="1" s="1"/>
  <c r="I34" i="1" l="1"/>
  <c r="K33" i="1"/>
  <c r="L33" i="1" s="1"/>
  <c r="I35" i="1" l="1"/>
  <c r="K34" i="1"/>
  <c r="L34" i="1" s="1"/>
  <c r="I36" i="1" l="1"/>
  <c r="K35" i="1"/>
  <c r="L35" i="1" s="1"/>
  <c r="I37" i="1" l="1"/>
  <c r="K36" i="1"/>
  <c r="L36" i="1" s="1"/>
  <c r="M36" i="1" s="1"/>
  <c r="D4" i="1" l="1"/>
  <c r="D5" i="1"/>
  <c r="I38" i="1"/>
  <c r="K37" i="1"/>
  <c r="L37" i="1" s="1"/>
  <c r="I39" i="1" l="1"/>
  <c r="K38" i="1"/>
  <c r="L38" i="1" s="1"/>
  <c r="I40" i="1" l="1"/>
  <c r="K39" i="1"/>
  <c r="L39" i="1" s="1"/>
  <c r="I41" i="1" l="1"/>
  <c r="K40" i="1"/>
  <c r="L40" i="1" s="1"/>
  <c r="I42" i="1" l="1"/>
  <c r="K41" i="1"/>
  <c r="L41" i="1" s="1"/>
  <c r="I43" i="1" l="1"/>
  <c r="K42" i="1"/>
  <c r="L42" i="1" s="1"/>
  <c r="I44" i="1" l="1"/>
  <c r="K43" i="1"/>
  <c r="L43" i="1" s="1"/>
  <c r="I45" i="1" l="1"/>
  <c r="K44" i="1"/>
  <c r="L44" i="1" s="1"/>
  <c r="I46" i="1" l="1"/>
  <c r="K45" i="1"/>
  <c r="L45" i="1" s="1"/>
  <c r="I47" i="1" l="1"/>
  <c r="K46" i="1"/>
  <c r="L46" i="1" s="1"/>
  <c r="I48" i="1" l="1"/>
  <c r="K47" i="1"/>
  <c r="L47" i="1" s="1"/>
  <c r="I49" i="1" l="1"/>
  <c r="K48" i="1"/>
  <c r="L48" i="1" s="1"/>
  <c r="M48" i="1" s="1"/>
  <c r="E4" i="1" l="1"/>
  <c r="E5" i="1"/>
  <c r="E3" i="1"/>
  <c r="I50" i="1"/>
  <c r="K49" i="1"/>
  <c r="L49" i="1" s="1"/>
  <c r="I51" i="1" l="1"/>
  <c r="K50" i="1"/>
  <c r="L50" i="1" s="1"/>
  <c r="I52" i="1" l="1"/>
  <c r="K51" i="1"/>
  <c r="L51" i="1" s="1"/>
  <c r="I53" i="1" l="1"/>
  <c r="K52" i="1"/>
  <c r="L52" i="1" s="1"/>
  <c r="I54" i="1" l="1"/>
  <c r="K53" i="1"/>
  <c r="L53" i="1" s="1"/>
  <c r="I55" i="1" l="1"/>
  <c r="K54" i="1"/>
  <c r="L54" i="1" s="1"/>
  <c r="I56" i="1" l="1"/>
  <c r="K55" i="1"/>
  <c r="L55" i="1" s="1"/>
  <c r="I57" i="1" l="1"/>
  <c r="K56" i="1"/>
  <c r="L56" i="1" s="1"/>
  <c r="I58" i="1" l="1"/>
  <c r="K57" i="1"/>
  <c r="L57" i="1" s="1"/>
  <c r="I59" i="1" l="1"/>
  <c r="K58" i="1"/>
  <c r="L58" i="1" s="1"/>
  <c r="I60" i="1" l="1"/>
  <c r="K59" i="1"/>
  <c r="L59" i="1" s="1"/>
  <c r="I61" i="1" l="1"/>
  <c r="K60" i="1"/>
  <c r="L60" i="1" s="1"/>
  <c r="M60" i="1" s="1"/>
  <c r="F3" i="1" l="1"/>
  <c r="F4" i="1"/>
  <c r="F5" i="1"/>
  <c r="I62" i="1"/>
  <c r="K61" i="1"/>
  <c r="L61" i="1" s="1"/>
  <c r="I63" i="1" l="1"/>
  <c r="K62" i="1"/>
  <c r="L62" i="1" s="1"/>
  <c r="I64" i="1" l="1"/>
  <c r="K63" i="1"/>
  <c r="L63" i="1" s="1"/>
  <c r="I65" i="1" l="1"/>
  <c r="K64" i="1"/>
  <c r="L64" i="1" s="1"/>
  <c r="I66" i="1" l="1"/>
  <c r="K65" i="1"/>
  <c r="L65" i="1" s="1"/>
  <c r="I67" i="1" l="1"/>
  <c r="K66" i="1"/>
  <c r="L66" i="1" s="1"/>
  <c r="I68" i="1" l="1"/>
  <c r="K67" i="1"/>
  <c r="L67" i="1" s="1"/>
  <c r="I69" i="1" l="1"/>
  <c r="K68" i="1"/>
  <c r="L68" i="1" s="1"/>
  <c r="K69" i="1" l="1"/>
  <c r="L69" i="1" s="1"/>
  <c r="I70" i="1"/>
  <c r="I71" i="1" l="1"/>
  <c r="K70" i="1"/>
  <c r="L70" i="1" s="1"/>
  <c r="K72" i="1" l="1"/>
  <c r="I72" i="1"/>
  <c r="G4" i="1" l="1"/>
  <c r="H4" i="1" s="1"/>
  <c r="G3" i="1"/>
  <c r="H3" i="1" s="1"/>
  <c r="G5" i="1"/>
  <c r="H5" i="1" s="1"/>
</calcChain>
</file>

<file path=xl/sharedStrings.xml><?xml version="1.0" encoding="utf-8"?>
<sst xmlns="http://schemas.openxmlformats.org/spreadsheetml/2006/main" count="12" uniqueCount="12">
  <si>
    <t>6:00-7:00</t>
  </si>
  <si>
    <t>7:00-8:00</t>
  </si>
  <si>
    <t>8:00-9:00</t>
  </si>
  <si>
    <t>9:00-10:00</t>
  </si>
  <si>
    <t>10:00-11:00</t>
  </si>
  <si>
    <t>11:00-12:00</t>
  </si>
  <si>
    <t>6:00-12:00</t>
  </si>
  <si>
    <t>Load Shifting</t>
  </si>
  <si>
    <t>No Load Shifting</t>
  </si>
  <si>
    <t>DoS Attack</t>
  </si>
  <si>
    <t>Average unit price (kWh)</t>
  </si>
  <si>
    <t>$2.40(Avg)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</si>
</sst>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8" fontId="0" fillId="0" borderId="0" xfId="0" applyNumberFormat="1"/>
    <xf numFmtId="20" fontId="1" fillId="0" borderId="0" xfId="0" applyNumberFormat="1" applyFon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workbookViewId="0">
      <selection activeCell="H5" sqref="A1:H5"/>
    </sheetView>
  </sheetViews>
  <sheetFormatPr defaultRowHeight="15" x14ac:dyDescent="0.25"/>
  <cols>
    <col min="1" max="1" width="24.5703125" customWidth="1"/>
    <col min="2" max="4" width="10.85546875" bestFit="1" customWidth="1"/>
    <col min="5" max="5" width="11" customWidth="1"/>
    <col min="6" max="6" width="11.7109375" customWidth="1"/>
    <col min="7" max="7" width="12.28515625" customWidth="1"/>
    <col min="8" max="8" width="11.42578125" customWidth="1"/>
  </cols>
  <sheetData>
    <row r="1" spans="1:13" x14ac:dyDescent="0.25">
      <c r="B1" s="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I1">
        <f>(4177.5+1113)</f>
        <v>5290.5</v>
      </c>
      <c r="J1">
        <v>330</v>
      </c>
      <c r="K1">
        <f>I1/12</f>
        <v>440.875</v>
      </c>
      <c r="L1">
        <f>K1*J1/100</f>
        <v>1454.8875</v>
      </c>
    </row>
    <row r="2" spans="1:13" x14ac:dyDescent="0.25">
      <c r="A2" t="s">
        <v>10</v>
      </c>
      <c r="B2" s="2">
        <v>3.15</v>
      </c>
      <c r="C2" s="2">
        <v>2.9</v>
      </c>
      <c r="D2" s="2">
        <v>2.75</v>
      </c>
      <c r="E2" s="2">
        <v>2.2999999999999998</v>
      </c>
      <c r="F2" s="2">
        <v>1.9</v>
      </c>
      <c r="G2" s="2">
        <v>1.4</v>
      </c>
      <c r="H2" s="4" t="s">
        <v>11</v>
      </c>
      <c r="I2">
        <f t="shared" ref="I2:I4" si="0">I1-45</f>
        <v>5245.5</v>
      </c>
      <c r="J2">
        <v>327</v>
      </c>
      <c r="K2">
        <f t="shared" ref="K2:K65" si="1">I2/12</f>
        <v>437.125</v>
      </c>
      <c r="L2">
        <f t="shared" ref="L2:L65" si="2">K2*J2/100</f>
        <v>1429.3987500000001</v>
      </c>
    </row>
    <row r="3" spans="1:13" x14ac:dyDescent="0.25">
      <c r="A3" t="s">
        <v>7</v>
      </c>
      <c r="B3" s="2">
        <f>0+M12</f>
        <v>15861.971249999999</v>
      </c>
      <c r="C3" s="2">
        <f>25.7+M24</f>
        <v>13057.187500000002</v>
      </c>
      <c r="D3" s="2">
        <f>926.06+M36</f>
        <v>11526.812499999998</v>
      </c>
      <c r="E3" s="2">
        <f>3390.7+M48</f>
        <v>11264.57625</v>
      </c>
      <c r="F3" s="2">
        <f>3546.2+M60</f>
        <v>9141.1387500000001</v>
      </c>
      <c r="G3" s="2">
        <f>2512.1+M72</f>
        <v>5751.2987499999999</v>
      </c>
      <c r="H3" s="4">
        <f>(B3+C3+D3+E3+F3+G3)</f>
        <v>66602.985000000001</v>
      </c>
      <c r="I3">
        <f t="shared" si="0"/>
        <v>5200.5</v>
      </c>
      <c r="J3">
        <v>324</v>
      </c>
      <c r="K3">
        <f t="shared" si="1"/>
        <v>433.375</v>
      </c>
      <c r="L3">
        <f t="shared" si="2"/>
        <v>1404.135</v>
      </c>
    </row>
    <row r="4" spans="1:13" x14ac:dyDescent="0.25">
      <c r="A4" t="s">
        <v>8</v>
      </c>
      <c r="B4" s="2">
        <f>5852.9+M12</f>
        <v>21714.871249999997</v>
      </c>
      <c r="C4" s="2">
        <f>4702.4+M24</f>
        <v>17733.887500000001</v>
      </c>
      <c r="D4" s="2">
        <f>3797+M36</f>
        <v>14397.752499999999</v>
      </c>
      <c r="E4" s="2">
        <f>811.4+M48</f>
        <v>8685.2762500000008</v>
      </c>
      <c r="F4" s="2">
        <f>M60</f>
        <v>5594.9387500000003</v>
      </c>
      <c r="G4" s="2">
        <f>M72</f>
        <v>3239.1987499999996</v>
      </c>
      <c r="H4" s="4">
        <f t="shared" ref="H4:H5" si="3">(B4+C4+D4+E4+F4+G4)</f>
        <v>71365.924999999988</v>
      </c>
      <c r="I4">
        <f t="shared" si="0"/>
        <v>5155.5</v>
      </c>
      <c r="J4">
        <v>321</v>
      </c>
      <c r="K4">
        <f t="shared" si="1"/>
        <v>429.625</v>
      </c>
      <c r="L4">
        <f t="shared" si="2"/>
        <v>1379.0962500000001</v>
      </c>
    </row>
    <row r="5" spans="1:13" x14ac:dyDescent="0.25">
      <c r="A5" t="s">
        <v>9</v>
      </c>
      <c r="B5" s="2">
        <f>0+M12</f>
        <v>15861.971249999999</v>
      </c>
      <c r="C5" s="2">
        <f>3153.8+M24</f>
        <v>16185.287500000002</v>
      </c>
      <c r="D5" s="2">
        <f>4754.8+M36</f>
        <v>15355.552499999998</v>
      </c>
      <c r="E5" s="2">
        <f>3551.9+M48</f>
        <v>11425.776250000001</v>
      </c>
      <c r="F5" s="2">
        <f>1194.3+M60</f>
        <v>6789.2387500000004</v>
      </c>
      <c r="G5" s="2">
        <f>M72</f>
        <v>3239.1987499999996</v>
      </c>
      <c r="H5" s="4">
        <f t="shared" si="3"/>
        <v>68857.024999999994</v>
      </c>
      <c r="I5">
        <f>I4-45</f>
        <v>5110.5</v>
      </c>
      <c r="J5">
        <v>318</v>
      </c>
      <c r="K5">
        <f t="shared" si="1"/>
        <v>425.875</v>
      </c>
      <c r="L5">
        <f t="shared" si="2"/>
        <v>1354.2825</v>
      </c>
    </row>
    <row r="6" spans="1:13" x14ac:dyDescent="0.25">
      <c r="I6">
        <f t="shared" ref="I6:I70" si="4">I5-45</f>
        <v>5065.5</v>
      </c>
      <c r="J6">
        <v>315</v>
      </c>
      <c r="K6">
        <f t="shared" si="1"/>
        <v>422.125</v>
      </c>
      <c r="L6">
        <f t="shared" si="2"/>
        <v>1329.6937499999999</v>
      </c>
    </row>
    <row r="7" spans="1:13" x14ac:dyDescent="0.25">
      <c r="I7">
        <f t="shared" si="4"/>
        <v>5020.5</v>
      </c>
      <c r="J7">
        <v>312</v>
      </c>
      <c r="K7">
        <f t="shared" si="1"/>
        <v>418.375</v>
      </c>
      <c r="L7">
        <f t="shared" si="2"/>
        <v>1305.33</v>
      </c>
    </row>
    <row r="8" spans="1:13" x14ac:dyDescent="0.25">
      <c r="I8">
        <f t="shared" si="4"/>
        <v>4975.5</v>
      </c>
      <c r="J8">
        <v>309</v>
      </c>
      <c r="K8">
        <f t="shared" si="1"/>
        <v>414.625</v>
      </c>
      <c r="L8">
        <f t="shared" si="2"/>
        <v>1281.1912500000001</v>
      </c>
    </row>
    <row r="9" spans="1:13" x14ac:dyDescent="0.25">
      <c r="I9">
        <f t="shared" si="4"/>
        <v>4930.5</v>
      </c>
      <c r="J9">
        <v>306</v>
      </c>
      <c r="K9">
        <f t="shared" si="1"/>
        <v>410.875</v>
      </c>
      <c r="L9">
        <f t="shared" si="2"/>
        <v>1257.2774999999999</v>
      </c>
    </row>
    <row r="10" spans="1:13" x14ac:dyDescent="0.25">
      <c r="I10">
        <f t="shared" si="4"/>
        <v>4885.5</v>
      </c>
      <c r="J10">
        <v>303</v>
      </c>
      <c r="K10">
        <f t="shared" si="1"/>
        <v>407.125</v>
      </c>
      <c r="L10">
        <f t="shared" si="2"/>
        <v>1233.5887499999999</v>
      </c>
    </row>
    <row r="11" spans="1:13" x14ac:dyDescent="0.25">
      <c r="I11">
        <f t="shared" si="4"/>
        <v>4840.5</v>
      </c>
      <c r="J11">
        <v>303</v>
      </c>
      <c r="K11">
        <f t="shared" si="1"/>
        <v>403.375</v>
      </c>
      <c r="L11">
        <f t="shared" si="2"/>
        <v>1222.2262499999999</v>
      </c>
    </row>
    <row r="12" spans="1:13" x14ac:dyDescent="0.25">
      <c r="I12">
        <f t="shared" si="4"/>
        <v>4795.5</v>
      </c>
      <c r="J12">
        <v>303</v>
      </c>
      <c r="K12">
        <f t="shared" si="1"/>
        <v>399.625</v>
      </c>
      <c r="L12">
        <f t="shared" si="2"/>
        <v>1210.86375</v>
      </c>
      <c r="M12">
        <f>SUM(L1:L12)</f>
        <v>15861.971249999999</v>
      </c>
    </row>
    <row r="13" spans="1:13" x14ac:dyDescent="0.25">
      <c r="I13">
        <f t="shared" si="4"/>
        <v>4750.5</v>
      </c>
      <c r="J13">
        <v>300</v>
      </c>
      <c r="K13">
        <f t="shared" si="1"/>
        <v>395.875</v>
      </c>
      <c r="L13">
        <f t="shared" si="2"/>
        <v>1187.625</v>
      </c>
    </row>
    <row r="14" spans="1:13" x14ac:dyDescent="0.25">
      <c r="I14">
        <f t="shared" si="4"/>
        <v>4705.5</v>
      </c>
      <c r="J14">
        <v>298</v>
      </c>
      <c r="K14">
        <f t="shared" si="1"/>
        <v>392.125</v>
      </c>
      <c r="L14">
        <f t="shared" si="2"/>
        <v>1168.5325</v>
      </c>
    </row>
    <row r="15" spans="1:13" x14ac:dyDescent="0.25">
      <c r="I15">
        <f t="shared" si="4"/>
        <v>4660.5</v>
      </c>
      <c r="J15">
        <v>296</v>
      </c>
      <c r="K15">
        <f t="shared" si="1"/>
        <v>388.375</v>
      </c>
      <c r="L15">
        <f t="shared" si="2"/>
        <v>1149.5899999999999</v>
      </c>
    </row>
    <row r="16" spans="1:13" x14ac:dyDescent="0.25">
      <c r="I16">
        <f t="shared" si="4"/>
        <v>4615.5</v>
      </c>
      <c r="J16">
        <v>294</v>
      </c>
      <c r="K16">
        <f t="shared" si="1"/>
        <v>384.625</v>
      </c>
      <c r="L16">
        <f t="shared" si="2"/>
        <v>1130.7974999999999</v>
      </c>
    </row>
    <row r="17" spans="3:13" x14ac:dyDescent="0.25">
      <c r="I17">
        <f t="shared" si="4"/>
        <v>4570.5</v>
      </c>
      <c r="J17">
        <v>292</v>
      </c>
      <c r="K17">
        <f t="shared" si="1"/>
        <v>380.875</v>
      </c>
      <c r="L17">
        <f t="shared" si="2"/>
        <v>1112.155</v>
      </c>
    </row>
    <row r="18" spans="3:13" x14ac:dyDescent="0.25">
      <c r="I18">
        <f t="shared" si="4"/>
        <v>4525.5</v>
      </c>
      <c r="J18">
        <v>290</v>
      </c>
      <c r="K18">
        <f t="shared" si="1"/>
        <v>377.125</v>
      </c>
      <c r="L18">
        <f t="shared" si="2"/>
        <v>1093.6624999999999</v>
      </c>
    </row>
    <row r="19" spans="3:13" x14ac:dyDescent="0.25">
      <c r="I19">
        <f t="shared" si="4"/>
        <v>4480.5</v>
      </c>
      <c r="J19">
        <v>288</v>
      </c>
      <c r="K19">
        <f t="shared" si="1"/>
        <v>373.375</v>
      </c>
      <c r="L19">
        <f t="shared" si="2"/>
        <v>1075.32</v>
      </c>
    </row>
    <row r="20" spans="3:13" x14ac:dyDescent="0.25">
      <c r="I20">
        <f t="shared" si="4"/>
        <v>4435.5</v>
      </c>
      <c r="J20">
        <v>286</v>
      </c>
      <c r="K20">
        <f t="shared" si="1"/>
        <v>369.625</v>
      </c>
      <c r="L20">
        <f t="shared" si="2"/>
        <v>1057.1275000000001</v>
      </c>
    </row>
    <row r="21" spans="3:13" x14ac:dyDescent="0.25">
      <c r="I21">
        <f t="shared" si="4"/>
        <v>4390.5</v>
      </c>
      <c r="J21">
        <v>284</v>
      </c>
      <c r="K21">
        <f t="shared" si="1"/>
        <v>365.875</v>
      </c>
      <c r="L21">
        <f t="shared" si="2"/>
        <v>1039.085</v>
      </c>
    </row>
    <row r="22" spans="3:13" x14ac:dyDescent="0.25">
      <c r="I22">
        <f t="shared" si="4"/>
        <v>4345.5</v>
      </c>
      <c r="J22">
        <v>282</v>
      </c>
      <c r="K22">
        <f t="shared" si="1"/>
        <v>362.125</v>
      </c>
      <c r="L22">
        <f t="shared" si="2"/>
        <v>1021.1925</v>
      </c>
    </row>
    <row r="23" spans="3:13" x14ac:dyDescent="0.25">
      <c r="I23">
        <f t="shared" si="4"/>
        <v>4300.5</v>
      </c>
      <c r="J23">
        <v>280</v>
      </c>
      <c r="K23">
        <f t="shared" si="1"/>
        <v>358.375</v>
      </c>
      <c r="L23">
        <f t="shared" si="2"/>
        <v>1003.45</v>
      </c>
    </row>
    <row r="24" spans="3:13" x14ac:dyDescent="0.25">
      <c r="I24">
        <f t="shared" si="4"/>
        <v>4255.5</v>
      </c>
      <c r="J24">
        <v>280</v>
      </c>
      <c r="K24">
        <f t="shared" si="1"/>
        <v>354.625</v>
      </c>
      <c r="L24">
        <f t="shared" si="2"/>
        <v>992.95</v>
      </c>
      <c r="M24">
        <f>SUM(L13:L24)</f>
        <v>13031.487500000001</v>
      </c>
    </row>
    <row r="25" spans="3:13" x14ac:dyDescent="0.25">
      <c r="C25">
        <f>51546/1.2*3.1</f>
        <v>133160.5</v>
      </c>
      <c r="I25">
        <f t="shared" si="4"/>
        <v>4210.5</v>
      </c>
      <c r="J25">
        <v>280</v>
      </c>
      <c r="K25">
        <f t="shared" si="1"/>
        <v>350.875</v>
      </c>
      <c r="L25">
        <f t="shared" si="2"/>
        <v>982.45</v>
      </c>
    </row>
    <row r="26" spans="3:13" x14ac:dyDescent="0.25">
      <c r="I26">
        <f t="shared" si="4"/>
        <v>4165.5</v>
      </c>
      <c r="J26">
        <v>278</v>
      </c>
      <c r="K26">
        <f t="shared" si="1"/>
        <v>347.125</v>
      </c>
      <c r="L26">
        <f t="shared" si="2"/>
        <v>965.00750000000005</v>
      </c>
    </row>
    <row r="27" spans="3:13" x14ac:dyDescent="0.25">
      <c r="I27">
        <f t="shared" si="4"/>
        <v>4120.5</v>
      </c>
      <c r="J27">
        <v>275</v>
      </c>
      <c r="K27">
        <f t="shared" si="1"/>
        <v>343.375</v>
      </c>
      <c r="L27">
        <f t="shared" si="2"/>
        <v>944.28125</v>
      </c>
    </row>
    <row r="28" spans="3:13" x14ac:dyDescent="0.25">
      <c r="I28">
        <f t="shared" si="4"/>
        <v>4075.5</v>
      </c>
      <c r="J28">
        <v>273</v>
      </c>
      <c r="K28">
        <f t="shared" si="1"/>
        <v>339.625</v>
      </c>
      <c r="L28">
        <f t="shared" si="2"/>
        <v>927.17624999999998</v>
      </c>
    </row>
    <row r="29" spans="3:13" x14ac:dyDescent="0.25">
      <c r="I29">
        <f t="shared" si="4"/>
        <v>4030.5</v>
      </c>
      <c r="J29">
        <v>271</v>
      </c>
      <c r="K29">
        <f t="shared" si="1"/>
        <v>335.875</v>
      </c>
      <c r="L29">
        <f t="shared" si="2"/>
        <v>910.22125000000005</v>
      </c>
    </row>
    <row r="30" spans="3:13" x14ac:dyDescent="0.25">
      <c r="I30">
        <f t="shared" si="4"/>
        <v>3985.5</v>
      </c>
      <c r="J30">
        <v>269</v>
      </c>
      <c r="K30">
        <f t="shared" si="1"/>
        <v>332.125</v>
      </c>
      <c r="L30">
        <f t="shared" si="2"/>
        <v>893.41624999999999</v>
      </c>
    </row>
    <row r="31" spans="3:13" x14ac:dyDescent="0.25">
      <c r="I31">
        <f t="shared" si="4"/>
        <v>3940.5</v>
      </c>
      <c r="J31">
        <v>267</v>
      </c>
      <c r="K31">
        <f t="shared" si="1"/>
        <v>328.375</v>
      </c>
      <c r="L31">
        <f t="shared" si="2"/>
        <v>876.76125000000002</v>
      </c>
    </row>
    <row r="32" spans="3:13" x14ac:dyDescent="0.25">
      <c r="I32">
        <f t="shared" si="4"/>
        <v>3895.5</v>
      </c>
      <c r="J32">
        <v>264</v>
      </c>
      <c r="K32">
        <f t="shared" si="1"/>
        <v>324.625</v>
      </c>
      <c r="L32">
        <f t="shared" si="2"/>
        <v>857.01</v>
      </c>
    </row>
    <row r="33" spans="9:13" x14ac:dyDescent="0.25">
      <c r="I33">
        <f t="shared" si="4"/>
        <v>3850.5</v>
      </c>
      <c r="J33">
        <v>261</v>
      </c>
      <c r="K33">
        <f t="shared" si="1"/>
        <v>320.875</v>
      </c>
      <c r="L33">
        <f t="shared" si="2"/>
        <v>837.48374999999999</v>
      </c>
    </row>
    <row r="34" spans="9:13" x14ac:dyDescent="0.25">
      <c r="I34">
        <f t="shared" si="4"/>
        <v>3805.5</v>
      </c>
      <c r="J34">
        <v>259</v>
      </c>
      <c r="K34">
        <f t="shared" si="1"/>
        <v>317.125</v>
      </c>
      <c r="L34">
        <f t="shared" si="2"/>
        <v>821.35374999999999</v>
      </c>
    </row>
    <row r="35" spans="9:13" x14ac:dyDescent="0.25">
      <c r="I35">
        <f t="shared" si="4"/>
        <v>3760.5</v>
      </c>
      <c r="J35">
        <v>256</v>
      </c>
      <c r="K35">
        <f t="shared" si="1"/>
        <v>313.375</v>
      </c>
      <c r="L35">
        <f t="shared" si="2"/>
        <v>802.24</v>
      </c>
    </row>
    <row r="36" spans="9:13" x14ac:dyDescent="0.25">
      <c r="I36">
        <f t="shared" si="4"/>
        <v>3715.5</v>
      </c>
      <c r="J36">
        <v>253</v>
      </c>
      <c r="K36">
        <f t="shared" si="1"/>
        <v>309.625</v>
      </c>
      <c r="L36">
        <f t="shared" si="2"/>
        <v>783.35125000000005</v>
      </c>
      <c r="M36">
        <f>SUM(L25:L36)</f>
        <v>10600.752499999999</v>
      </c>
    </row>
    <row r="37" spans="9:13" x14ac:dyDescent="0.25">
      <c r="I37">
        <f t="shared" si="4"/>
        <v>3670.5</v>
      </c>
      <c r="J37">
        <v>250</v>
      </c>
      <c r="K37">
        <f t="shared" si="1"/>
        <v>305.875</v>
      </c>
      <c r="L37">
        <f t="shared" si="2"/>
        <v>764.6875</v>
      </c>
    </row>
    <row r="38" spans="9:13" x14ac:dyDescent="0.25">
      <c r="I38">
        <f t="shared" si="4"/>
        <v>3625.5</v>
      </c>
      <c r="J38">
        <v>247</v>
      </c>
      <c r="K38">
        <f t="shared" si="1"/>
        <v>302.125</v>
      </c>
      <c r="L38">
        <f t="shared" si="2"/>
        <v>746.24874999999997</v>
      </c>
    </row>
    <row r="39" spans="9:13" x14ac:dyDescent="0.25">
      <c r="I39">
        <f t="shared" si="4"/>
        <v>3580.5</v>
      </c>
      <c r="J39">
        <v>244</v>
      </c>
      <c r="K39">
        <f t="shared" si="1"/>
        <v>298.375</v>
      </c>
      <c r="L39">
        <f t="shared" si="2"/>
        <v>728.03499999999997</v>
      </c>
    </row>
    <row r="40" spans="9:13" x14ac:dyDescent="0.25">
      <c r="I40">
        <f t="shared" si="4"/>
        <v>3535.5</v>
      </c>
      <c r="J40">
        <v>240</v>
      </c>
      <c r="K40">
        <f t="shared" si="1"/>
        <v>294.625</v>
      </c>
      <c r="L40">
        <f t="shared" si="2"/>
        <v>707.1</v>
      </c>
    </row>
    <row r="41" spans="9:13" x14ac:dyDescent="0.25">
      <c r="I41">
        <f t="shared" si="4"/>
        <v>3490.5</v>
      </c>
      <c r="J41">
        <v>236</v>
      </c>
      <c r="K41">
        <f t="shared" si="1"/>
        <v>290.875</v>
      </c>
      <c r="L41">
        <f t="shared" si="2"/>
        <v>686.46500000000003</v>
      </c>
    </row>
    <row r="42" spans="9:13" x14ac:dyDescent="0.25">
      <c r="I42">
        <f t="shared" si="4"/>
        <v>3445.5</v>
      </c>
      <c r="J42">
        <v>233</v>
      </c>
      <c r="K42">
        <f t="shared" si="1"/>
        <v>287.125</v>
      </c>
      <c r="L42">
        <f t="shared" si="2"/>
        <v>669.00125000000003</v>
      </c>
    </row>
    <row r="43" spans="9:13" x14ac:dyDescent="0.25">
      <c r="I43">
        <f t="shared" si="4"/>
        <v>3400.5</v>
      </c>
      <c r="J43">
        <v>226</v>
      </c>
      <c r="K43">
        <f t="shared" si="1"/>
        <v>283.375</v>
      </c>
      <c r="L43">
        <f t="shared" si="2"/>
        <v>640.42750000000001</v>
      </c>
    </row>
    <row r="44" spans="9:13" x14ac:dyDescent="0.25">
      <c r="I44">
        <f t="shared" si="4"/>
        <v>3355.5</v>
      </c>
      <c r="J44">
        <v>222</v>
      </c>
      <c r="K44">
        <f t="shared" si="1"/>
        <v>279.625</v>
      </c>
      <c r="L44">
        <f t="shared" si="2"/>
        <v>620.76750000000004</v>
      </c>
    </row>
    <row r="45" spans="9:13" x14ac:dyDescent="0.25">
      <c r="I45">
        <f t="shared" si="4"/>
        <v>3310.5</v>
      </c>
      <c r="J45">
        <v>218</v>
      </c>
      <c r="K45">
        <f t="shared" si="1"/>
        <v>275.875</v>
      </c>
      <c r="L45">
        <f t="shared" si="2"/>
        <v>601.40750000000003</v>
      </c>
    </row>
    <row r="46" spans="9:13" x14ac:dyDescent="0.25">
      <c r="I46">
        <f t="shared" si="4"/>
        <v>3265.5</v>
      </c>
      <c r="J46">
        <v>215</v>
      </c>
      <c r="K46">
        <f t="shared" si="1"/>
        <v>272.125</v>
      </c>
      <c r="L46">
        <f t="shared" si="2"/>
        <v>585.06875000000002</v>
      </c>
    </row>
    <row r="47" spans="9:13" x14ac:dyDescent="0.25">
      <c r="I47">
        <f t="shared" si="4"/>
        <v>3220.5</v>
      </c>
      <c r="J47">
        <v>212</v>
      </c>
      <c r="K47">
        <f t="shared" si="1"/>
        <v>268.375</v>
      </c>
      <c r="L47">
        <f t="shared" si="2"/>
        <v>568.95500000000004</v>
      </c>
    </row>
    <row r="48" spans="9:13" x14ac:dyDescent="0.25">
      <c r="I48">
        <f t="shared" si="4"/>
        <v>3175.5</v>
      </c>
      <c r="J48">
        <v>210</v>
      </c>
      <c r="K48">
        <f t="shared" si="1"/>
        <v>264.625</v>
      </c>
      <c r="L48">
        <f t="shared" si="2"/>
        <v>555.71249999999998</v>
      </c>
      <c r="M48">
        <f>SUM(L37:L48)</f>
        <v>7873.8762500000003</v>
      </c>
    </row>
    <row r="49" spans="9:13" x14ac:dyDescent="0.25">
      <c r="I49">
        <f t="shared" si="4"/>
        <v>3130.5</v>
      </c>
      <c r="J49">
        <v>208</v>
      </c>
      <c r="K49">
        <f t="shared" si="1"/>
        <v>260.875</v>
      </c>
      <c r="L49">
        <f t="shared" si="2"/>
        <v>542.62</v>
      </c>
    </row>
    <row r="50" spans="9:13" x14ac:dyDescent="0.25">
      <c r="I50">
        <f t="shared" si="4"/>
        <v>3085.5</v>
      </c>
      <c r="J50">
        <v>205</v>
      </c>
      <c r="K50">
        <f t="shared" si="1"/>
        <v>257.125</v>
      </c>
      <c r="L50">
        <f t="shared" si="2"/>
        <v>527.10625000000005</v>
      </c>
    </row>
    <row r="51" spans="9:13" x14ac:dyDescent="0.25">
      <c r="I51">
        <f t="shared" si="4"/>
        <v>3040.5</v>
      </c>
      <c r="J51">
        <v>203</v>
      </c>
      <c r="K51">
        <f t="shared" si="1"/>
        <v>253.375</v>
      </c>
      <c r="L51">
        <f t="shared" si="2"/>
        <v>514.35125000000005</v>
      </c>
    </row>
    <row r="52" spans="9:13" x14ac:dyDescent="0.25">
      <c r="I52">
        <f t="shared" si="4"/>
        <v>2995.5</v>
      </c>
      <c r="J52">
        <v>200</v>
      </c>
      <c r="K52">
        <f t="shared" si="1"/>
        <v>249.625</v>
      </c>
      <c r="L52">
        <f t="shared" si="2"/>
        <v>499.25</v>
      </c>
    </row>
    <row r="53" spans="9:13" x14ac:dyDescent="0.25">
      <c r="I53">
        <f t="shared" si="4"/>
        <v>2950.5</v>
      </c>
      <c r="J53">
        <v>198</v>
      </c>
      <c r="K53">
        <f t="shared" si="1"/>
        <v>245.875</v>
      </c>
      <c r="L53">
        <f t="shared" si="2"/>
        <v>486.83249999999998</v>
      </c>
    </row>
    <row r="54" spans="9:13" x14ac:dyDescent="0.25">
      <c r="I54">
        <f t="shared" si="4"/>
        <v>2905.5</v>
      </c>
      <c r="J54">
        <v>195</v>
      </c>
      <c r="K54">
        <f t="shared" si="1"/>
        <v>242.125</v>
      </c>
      <c r="L54">
        <f t="shared" si="2"/>
        <v>472.14375000000001</v>
      </c>
    </row>
    <row r="55" spans="9:13" x14ac:dyDescent="0.25">
      <c r="I55">
        <f t="shared" si="4"/>
        <v>2860.5</v>
      </c>
      <c r="J55">
        <v>192</v>
      </c>
      <c r="K55">
        <f t="shared" si="1"/>
        <v>238.375</v>
      </c>
      <c r="L55">
        <f t="shared" si="2"/>
        <v>457.68</v>
      </c>
    </row>
    <row r="56" spans="9:13" x14ac:dyDescent="0.25">
      <c r="I56">
        <f t="shared" si="4"/>
        <v>2815.5</v>
      </c>
      <c r="J56">
        <v>189</v>
      </c>
      <c r="K56">
        <f t="shared" si="1"/>
        <v>234.625</v>
      </c>
      <c r="L56">
        <f t="shared" si="2"/>
        <v>443.44125000000003</v>
      </c>
    </row>
    <row r="57" spans="9:13" x14ac:dyDescent="0.25">
      <c r="I57">
        <f t="shared" si="4"/>
        <v>2770.5</v>
      </c>
      <c r="J57">
        <v>187</v>
      </c>
      <c r="K57">
        <f t="shared" si="1"/>
        <v>230.875</v>
      </c>
      <c r="L57">
        <f t="shared" si="2"/>
        <v>431.73624999999998</v>
      </c>
    </row>
    <row r="58" spans="9:13" x14ac:dyDescent="0.25">
      <c r="I58">
        <f t="shared" si="4"/>
        <v>2725.5</v>
      </c>
      <c r="J58">
        <v>184</v>
      </c>
      <c r="K58">
        <f t="shared" si="1"/>
        <v>227.125</v>
      </c>
      <c r="L58">
        <f t="shared" si="2"/>
        <v>417.91</v>
      </c>
    </row>
    <row r="59" spans="9:13" x14ac:dyDescent="0.25">
      <c r="I59">
        <f t="shared" si="4"/>
        <v>2680.5</v>
      </c>
      <c r="J59">
        <v>182</v>
      </c>
      <c r="K59">
        <f t="shared" si="1"/>
        <v>223.375</v>
      </c>
      <c r="L59">
        <f t="shared" si="2"/>
        <v>406.54250000000002</v>
      </c>
    </row>
    <row r="60" spans="9:13" x14ac:dyDescent="0.25">
      <c r="I60">
        <f t="shared" si="4"/>
        <v>2635.5</v>
      </c>
      <c r="J60">
        <v>180</v>
      </c>
      <c r="K60">
        <f t="shared" si="1"/>
        <v>219.625</v>
      </c>
      <c r="L60">
        <f t="shared" si="2"/>
        <v>395.32499999999999</v>
      </c>
      <c r="M60">
        <f>SUM(L49:L60)</f>
        <v>5594.9387500000003</v>
      </c>
    </row>
    <row r="61" spans="9:13" x14ac:dyDescent="0.25">
      <c r="I61">
        <f t="shared" si="4"/>
        <v>2590.5</v>
      </c>
      <c r="J61">
        <v>175</v>
      </c>
      <c r="K61">
        <f t="shared" si="1"/>
        <v>215.875</v>
      </c>
      <c r="L61">
        <f t="shared" si="2"/>
        <v>377.78125</v>
      </c>
    </row>
    <row r="62" spans="9:13" x14ac:dyDescent="0.25">
      <c r="I62">
        <f t="shared" si="4"/>
        <v>2545.5</v>
      </c>
      <c r="J62">
        <v>170</v>
      </c>
      <c r="K62">
        <f t="shared" si="1"/>
        <v>212.125</v>
      </c>
      <c r="L62">
        <f t="shared" si="2"/>
        <v>360.61250000000001</v>
      </c>
    </row>
    <row r="63" spans="9:13" x14ac:dyDescent="0.25">
      <c r="I63">
        <f t="shared" si="4"/>
        <v>2500.5</v>
      </c>
      <c r="J63">
        <v>164</v>
      </c>
      <c r="K63">
        <f t="shared" si="1"/>
        <v>208.375</v>
      </c>
      <c r="L63">
        <f t="shared" si="2"/>
        <v>341.73500000000001</v>
      </c>
    </row>
    <row r="64" spans="9:13" x14ac:dyDescent="0.25">
      <c r="I64">
        <f t="shared" si="4"/>
        <v>2455.5</v>
      </c>
      <c r="J64">
        <v>156</v>
      </c>
      <c r="K64">
        <f t="shared" si="1"/>
        <v>204.625</v>
      </c>
      <c r="L64">
        <f t="shared" si="2"/>
        <v>319.21499999999997</v>
      </c>
    </row>
    <row r="65" spans="9:13" x14ac:dyDescent="0.25">
      <c r="I65">
        <f t="shared" si="4"/>
        <v>2410.5</v>
      </c>
      <c r="J65">
        <v>148</v>
      </c>
      <c r="K65">
        <f t="shared" si="1"/>
        <v>200.875</v>
      </c>
      <c r="L65">
        <f t="shared" si="2"/>
        <v>297.29500000000002</v>
      </c>
    </row>
    <row r="66" spans="9:13" x14ac:dyDescent="0.25">
      <c r="I66">
        <f t="shared" si="4"/>
        <v>2365.5</v>
      </c>
      <c r="J66">
        <v>140</v>
      </c>
      <c r="K66">
        <f t="shared" ref="K66:K71" si="5">I66/12</f>
        <v>197.125</v>
      </c>
      <c r="L66">
        <f t="shared" ref="L66:L72" si="6">K66*J66/100</f>
        <v>275.97500000000002</v>
      </c>
    </row>
    <row r="67" spans="9:13" x14ac:dyDescent="0.25">
      <c r="I67">
        <f t="shared" si="4"/>
        <v>2320.5</v>
      </c>
      <c r="J67">
        <v>132</v>
      </c>
      <c r="K67">
        <f t="shared" si="5"/>
        <v>193.375</v>
      </c>
      <c r="L67">
        <f t="shared" si="6"/>
        <v>255.255</v>
      </c>
    </row>
    <row r="68" spans="9:13" x14ac:dyDescent="0.25">
      <c r="I68">
        <f t="shared" si="4"/>
        <v>2275.5</v>
      </c>
      <c r="J68">
        <v>124</v>
      </c>
      <c r="K68">
        <f t="shared" si="5"/>
        <v>189.625</v>
      </c>
      <c r="L68">
        <f t="shared" si="6"/>
        <v>235.13499999999999</v>
      </c>
    </row>
    <row r="69" spans="9:13" x14ac:dyDescent="0.25">
      <c r="I69">
        <f t="shared" si="4"/>
        <v>2230.5</v>
      </c>
      <c r="J69">
        <v>116</v>
      </c>
      <c r="K69">
        <f t="shared" si="5"/>
        <v>185.875</v>
      </c>
      <c r="L69">
        <f t="shared" si="6"/>
        <v>215.61500000000001</v>
      </c>
    </row>
    <row r="70" spans="9:13" x14ac:dyDescent="0.25">
      <c r="I70">
        <f t="shared" si="4"/>
        <v>2185.5</v>
      </c>
      <c r="J70">
        <v>108</v>
      </c>
      <c r="K70">
        <f t="shared" si="5"/>
        <v>182.125</v>
      </c>
      <c r="L70">
        <f t="shared" si="6"/>
        <v>196.69499999999999</v>
      </c>
    </row>
    <row r="71" spans="9:13" x14ac:dyDescent="0.25">
      <c r="I71">
        <f t="shared" ref="I71:I72" si="7">I70-45</f>
        <v>2140.5</v>
      </c>
      <c r="J71">
        <v>104</v>
      </c>
      <c r="K71">
        <f t="shared" si="5"/>
        <v>178.375</v>
      </c>
      <c r="L71">
        <f t="shared" si="6"/>
        <v>185.51</v>
      </c>
    </row>
    <row r="72" spans="9:13" x14ac:dyDescent="0.25">
      <c r="I72">
        <f t="shared" si="7"/>
        <v>2095.5</v>
      </c>
      <c r="J72">
        <v>100</v>
      </c>
      <c r="K72">
        <f>I71/12</f>
        <v>178.375</v>
      </c>
      <c r="L72">
        <f t="shared" si="6"/>
        <v>178.375</v>
      </c>
      <c r="M72">
        <f>SUM(L61:L72)</f>
        <v>3239.1987499999996</v>
      </c>
    </row>
    <row r="73" spans="9:13" x14ac:dyDescent="0.25">
      <c r="J73">
        <f>AVERAGE(J1:J72)</f>
        <v>238.33333333333334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DSSnet</dc:creator>
  <cp:lastModifiedBy>DSSnet</cp:lastModifiedBy>
  <dcterms:created xsi:type="dcterms:W3CDTF">2016-01-06T23:30:59Z</dcterms:created>
  <dcterms:modified xsi:type="dcterms:W3CDTF">2016-01-07T18:13:34Z</dcterms:modified>
</cp:coreProperties>
</file>