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Documents\GitHub\CE3004-MDP-ARDUINO\"/>
    </mc:Choice>
  </mc:AlternateContent>
  <xr:revisionPtr revIDLastSave="0" documentId="13_ncr:1_{9B200030-3114-4B8F-BB2E-AD495CC870A2}" xr6:coauthVersionLast="44" xr6:coauthVersionMax="45" xr10:uidLastSave="{00000000-0000-0000-0000-000000000000}"/>
  <bookViews>
    <workbookView xWindow="-120" yWindow="-120" windowWidth="20730" windowHeight="11160" activeTab="2" xr2:uid="{6602DABA-150B-41F0-8105-E6E9BFF209EE}"/>
  </bookViews>
  <sheets>
    <sheet name="Calibration" sheetId="6" r:id="rId1"/>
    <sheet name="Block Detection (Short)" sheetId="4" r:id="rId2"/>
    <sheet name="IR6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5" l="1"/>
  <c r="B25" i="5"/>
  <c r="B33" i="5" l="1"/>
  <c r="B34" i="5"/>
  <c r="B32" i="5"/>
  <c r="C26" i="5"/>
  <c r="B15" i="5"/>
  <c r="B16" i="5"/>
  <c r="B17" i="5"/>
  <c r="B18" i="5"/>
  <c r="B19" i="5"/>
  <c r="B20" i="5"/>
  <c r="C25" i="5" s="1"/>
  <c r="B14" i="5"/>
  <c r="B26" i="6"/>
  <c r="B39" i="6" s="1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B34" i="4"/>
  <c r="B35" i="4"/>
  <c r="B36" i="4"/>
  <c r="B37" i="4"/>
  <c r="B38" i="4"/>
  <c r="B39" i="4"/>
  <c r="B33" i="4"/>
  <c r="C27" i="4"/>
  <c r="D27" i="4"/>
  <c r="E27" i="4"/>
  <c r="F27" i="4"/>
  <c r="C26" i="4"/>
  <c r="D26" i="4"/>
  <c r="E26" i="4"/>
  <c r="F26" i="4"/>
  <c r="B27" i="4"/>
  <c r="B26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B15" i="4"/>
  <c r="B16" i="4"/>
  <c r="B17" i="4"/>
  <c r="B18" i="4"/>
  <c r="B19" i="4"/>
  <c r="B20" i="4"/>
  <c r="B14" i="4"/>
  <c r="C37" i="6"/>
  <c r="D37" i="6"/>
  <c r="C38" i="6"/>
  <c r="D38" i="6"/>
  <c r="C39" i="6"/>
  <c r="D39" i="6"/>
  <c r="C36" i="6"/>
  <c r="D36" i="6"/>
  <c r="F15" i="6"/>
  <c r="F16" i="6"/>
  <c r="F17" i="6"/>
  <c r="F18" i="6"/>
  <c r="E15" i="6"/>
  <c r="E16" i="6"/>
  <c r="E17" i="6"/>
  <c r="E25" i="6" s="1"/>
  <c r="E18" i="6"/>
  <c r="D15" i="6"/>
  <c r="D26" i="6" s="1"/>
  <c r="D16" i="6"/>
  <c r="D17" i="6"/>
  <c r="D18" i="6"/>
  <c r="C15" i="6"/>
  <c r="C26" i="6" s="1"/>
  <c r="C16" i="6"/>
  <c r="C17" i="6"/>
  <c r="C18" i="6"/>
  <c r="F14" i="6"/>
  <c r="E14" i="6"/>
  <c r="D14" i="6"/>
  <c r="C14" i="6"/>
  <c r="C25" i="6"/>
  <c r="B25" i="6"/>
  <c r="B15" i="6"/>
  <c r="B16" i="6"/>
  <c r="B17" i="6"/>
  <c r="B18" i="6"/>
  <c r="B14" i="6"/>
  <c r="B36" i="5" l="1"/>
  <c r="C36" i="5"/>
  <c r="B37" i="5"/>
  <c r="C37" i="5"/>
  <c r="B38" i="5"/>
  <c r="C38" i="5"/>
  <c r="C35" i="5"/>
  <c r="B35" i="5"/>
  <c r="C34" i="5"/>
  <c r="C33" i="5"/>
  <c r="C32" i="5"/>
  <c r="E26" i="6"/>
  <c r="E37" i="6" s="1"/>
  <c r="F26" i="6"/>
  <c r="F25" i="6"/>
  <c r="F38" i="6" s="1"/>
  <c r="F37" i="6"/>
  <c r="F39" i="6"/>
  <c r="E36" i="6"/>
  <c r="E39" i="6"/>
  <c r="E38" i="6"/>
  <c r="B37" i="6"/>
  <c r="B38" i="6"/>
  <c r="D25" i="6"/>
  <c r="B36" i="6"/>
  <c r="B40" i="6"/>
  <c r="F36" i="6" l="1"/>
  <c r="A40" i="6"/>
  <c r="A39" i="6"/>
  <c r="A38" i="6"/>
  <c r="A37" i="6"/>
  <c r="A36" i="6"/>
  <c r="G16" i="5"/>
  <c r="G17" i="5"/>
  <c r="G18" i="5"/>
  <c r="G19" i="5"/>
  <c r="G20" i="5"/>
  <c r="G15" i="5"/>
  <c r="A38" i="5"/>
  <c r="A37" i="5"/>
  <c r="A36" i="5"/>
  <c r="A35" i="5"/>
  <c r="A34" i="5"/>
  <c r="A32" i="5"/>
  <c r="A39" i="4"/>
  <c r="A38" i="4"/>
  <c r="A37" i="4"/>
  <c r="A36" i="4"/>
  <c r="A35" i="4"/>
  <c r="A34" i="4"/>
  <c r="A33" i="4"/>
  <c r="N17" i="6" l="1"/>
  <c r="N16" i="6" l="1"/>
  <c r="N15" i="6"/>
  <c r="L15" i="4"/>
  <c r="J15" i="6"/>
  <c r="J17" i="6"/>
  <c r="J16" i="6"/>
  <c r="J18" i="6"/>
  <c r="K15" i="6"/>
  <c r="K17" i="6"/>
  <c r="K16" i="6"/>
  <c r="K18" i="6"/>
  <c r="M17" i="6"/>
  <c r="M18" i="6"/>
  <c r="M15" i="6"/>
  <c r="M16" i="6"/>
  <c r="L15" i="6"/>
  <c r="L17" i="6"/>
  <c r="L16" i="6"/>
  <c r="L18" i="6"/>
  <c r="N18" i="6"/>
  <c r="F40" i="6"/>
  <c r="N19" i="6" s="1"/>
  <c r="D40" i="6"/>
  <c r="L19" i="6" s="1"/>
  <c r="C40" i="6"/>
  <c r="K19" i="6" s="1"/>
  <c r="J19" i="6"/>
  <c r="E40" i="6"/>
  <c r="M19" i="6" s="1"/>
  <c r="H15" i="5"/>
  <c r="P18" i="4"/>
  <c r="P21" i="4"/>
  <c r="L20" i="4"/>
  <c r="P15" i="4"/>
  <c r="P20" i="4"/>
  <c r="L21" i="4"/>
  <c r="L16" i="4"/>
  <c r="P19" i="4"/>
  <c r="P16" i="4"/>
  <c r="L17" i="4"/>
  <c r="P17" i="4"/>
  <c r="L18" i="4"/>
  <c r="L19" i="4"/>
  <c r="H16" i="5"/>
  <c r="H19" i="5"/>
  <c r="H17" i="5"/>
  <c r="H20" i="5"/>
  <c r="H18" i="5"/>
  <c r="O15" i="4"/>
  <c r="O16" i="4"/>
  <c r="O19" i="4"/>
  <c r="O20" i="4"/>
  <c r="O21" i="4"/>
  <c r="O17" i="4"/>
  <c r="O18" i="4"/>
  <c r="N15" i="4"/>
  <c r="N20" i="4"/>
  <c r="N16" i="4"/>
  <c r="N17" i="4"/>
  <c r="N21" i="4"/>
  <c r="N19" i="4"/>
  <c r="N18" i="4"/>
  <c r="M18" i="4"/>
  <c r="M15" i="4"/>
  <c r="M21" i="4"/>
  <c r="M16" i="4"/>
  <c r="M19" i="4"/>
  <c r="M17" i="4"/>
  <c r="M20" i="4"/>
  <c r="P23" i="4" l="1"/>
  <c r="O23" i="4"/>
  <c r="L23" i="4"/>
  <c r="N23" i="4"/>
  <c r="M23" i="4"/>
</calcChain>
</file>

<file path=xl/sharedStrings.xml><?xml version="1.0" encoding="utf-8"?>
<sst xmlns="http://schemas.openxmlformats.org/spreadsheetml/2006/main" count="79" uniqueCount="9">
  <si>
    <t>Distance</t>
  </si>
  <si>
    <t>Back</t>
  </si>
  <si>
    <t>Front</t>
  </si>
  <si>
    <t>Left</t>
  </si>
  <si>
    <t>Middle</t>
  </si>
  <si>
    <t>Right</t>
  </si>
  <si>
    <t>c</t>
  </si>
  <si>
    <t>m</t>
  </si>
  <si>
    <t>Predicted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</si>
</sst>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65FD-844F-40B5-B0D1-185FCF6C986C}">
  <dimension ref="A1:N40"/>
  <sheetViews>
    <sheetView topLeftCell="A3" workbookViewId="0">
      <selection activeCell="E25" sqref="E25:F26"/>
    </sheetView>
  </sheetViews>
  <sheetFormatPr defaultRowHeight="15" x14ac:dyDescent="0.25"/>
  <cols>
    <col min="2" max="6" width="12" bestFit="1" customWidth="1"/>
  </cols>
  <sheetData>
    <row r="1" spans="1:14" x14ac:dyDescent="0.25">
      <c r="B1" t="s">
        <v>2</v>
      </c>
      <c r="E1" t="s">
        <v>3</v>
      </c>
    </row>
    <row r="2" spans="1:14" x14ac:dyDescent="0.25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4" x14ac:dyDescent="0.25">
      <c r="A3">
        <v>3</v>
      </c>
      <c r="B3" s="1">
        <v>625</v>
      </c>
      <c r="C3" s="1">
        <v>634</v>
      </c>
      <c r="D3" s="1">
        <v>630</v>
      </c>
      <c r="E3" s="1">
        <v>530</v>
      </c>
      <c r="F3" s="1">
        <v>518</v>
      </c>
    </row>
    <row r="4" spans="1:14" x14ac:dyDescent="0.25">
      <c r="A4">
        <v>4</v>
      </c>
      <c r="B4" s="1">
        <v>624</v>
      </c>
      <c r="C4" s="1">
        <v>630</v>
      </c>
      <c r="D4" s="1">
        <v>611</v>
      </c>
      <c r="E4" s="1">
        <v>485</v>
      </c>
      <c r="F4" s="1">
        <v>477</v>
      </c>
      <c r="H4" s="1"/>
      <c r="I4" s="1"/>
    </row>
    <row r="5" spans="1:14" x14ac:dyDescent="0.25">
      <c r="A5">
        <v>5</v>
      </c>
      <c r="B5" s="1">
        <v>589</v>
      </c>
      <c r="C5" s="1">
        <v>585</v>
      </c>
      <c r="D5" s="1">
        <v>558</v>
      </c>
      <c r="E5" s="1">
        <v>446</v>
      </c>
      <c r="F5" s="1">
        <v>437</v>
      </c>
      <c r="H5" s="1"/>
      <c r="I5" s="1"/>
    </row>
    <row r="6" spans="1:14" x14ac:dyDescent="0.25">
      <c r="A6">
        <v>6</v>
      </c>
      <c r="B6" s="1">
        <v>538</v>
      </c>
      <c r="C6" s="1">
        <v>537</v>
      </c>
      <c r="D6" s="1">
        <v>513</v>
      </c>
      <c r="E6" s="1">
        <v>410</v>
      </c>
      <c r="F6" s="1">
        <v>404</v>
      </c>
      <c r="H6" s="1"/>
      <c r="I6" s="1"/>
    </row>
    <row r="7" spans="1:14" x14ac:dyDescent="0.25">
      <c r="A7">
        <v>7</v>
      </c>
      <c r="B7" s="1">
        <v>500</v>
      </c>
      <c r="C7" s="1">
        <v>487</v>
      </c>
      <c r="D7" s="1">
        <v>471</v>
      </c>
      <c r="E7" s="1">
        <v>385</v>
      </c>
      <c r="F7" s="1">
        <v>378</v>
      </c>
      <c r="H7" s="1"/>
      <c r="I7" s="1"/>
    </row>
    <row r="8" spans="1:14" x14ac:dyDescent="0.25">
      <c r="B8" s="1"/>
      <c r="C8" s="1"/>
      <c r="D8" s="1"/>
      <c r="E8" s="1"/>
      <c r="F8" s="1"/>
      <c r="H8" s="1"/>
      <c r="I8" s="1"/>
    </row>
    <row r="9" spans="1:14" x14ac:dyDescent="0.25">
      <c r="H9" s="1"/>
      <c r="I9" s="1"/>
    </row>
    <row r="11" spans="1:14" x14ac:dyDescent="0.25">
      <c r="J11" t="s">
        <v>2</v>
      </c>
      <c r="M11" t="s">
        <v>3</v>
      </c>
    </row>
    <row r="12" spans="1:14" x14ac:dyDescent="0.25">
      <c r="B12">
        <v>0</v>
      </c>
      <c r="C12">
        <v>0</v>
      </c>
      <c r="D12">
        <v>0</v>
      </c>
      <c r="E12">
        <v>0</v>
      </c>
      <c r="F12">
        <v>0</v>
      </c>
      <c r="J12" t="s">
        <v>3</v>
      </c>
      <c r="K12" t="s">
        <v>4</v>
      </c>
      <c r="L12" t="s">
        <v>5</v>
      </c>
      <c r="M12" t="s">
        <v>2</v>
      </c>
      <c r="N12" t="s">
        <v>1</v>
      </c>
    </row>
    <row r="14" spans="1:14" x14ac:dyDescent="0.25">
      <c r="A14">
        <v>3</v>
      </c>
      <c r="B14">
        <f>1/($B3+B$12)</f>
        <v>1.6000000000000001E-3</v>
      </c>
      <c r="C14">
        <f>1/($C3+C$12)</f>
        <v>1.5772870662460567E-3</v>
      </c>
      <c r="D14">
        <f>1/($D3+D$12)</f>
        <v>1.5873015873015873E-3</v>
      </c>
      <c r="E14">
        <f>1/($E3+E$12)</f>
        <v>1.8867924528301887E-3</v>
      </c>
      <c r="F14">
        <f>1/($F3+F$12)</f>
        <v>1.9305019305019305E-3</v>
      </c>
    </row>
    <row r="15" spans="1:14" x14ac:dyDescent="0.25">
      <c r="A15">
        <v>4</v>
      </c>
      <c r="B15">
        <f t="shared" ref="B15:B18" si="0">1/($B4+B$12)</f>
        <v>1.6025641025641025E-3</v>
      </c>
      <c r="C15">
        <f t="shared" ref="C15:C18" si="1">1/($C4+C$12)</f>
        <v>1.5873015873015873E-3</v>
      </c>
      <c r="D15">
        <f t="shared" ref="D15:D18" si="2">1/($D4+D$12)</f>
        <v>1.6366612111292963E-3</v>
      </c>
      <c r="E15">
        <f t="shared" ref="E15:E18" si="3">1/($E4+E$12)</f>
        <v>2.0618556701030928E-3</v>
      </c>
      <c r="F15">
        <f t="shared" ref="F15:F18" si="4">1/($F4+F$12)</f>
        <v>2.0964360587002098E-3</v>
      </c>
      <c r="I15">
        <v>4</v>
      </c>
      <c r="J15">
        <f t="shared" ref="J15:N19" si="5">B36</f>
        <v>4.1051370090074819</v>
      </c>
      <c r="K15">
        <f t="shared" si="5"/>
        <v>4.0412057589953641</v>
      </c>
      <c r="L15">
        <f>D36</f>
        <v>4.0018756802659112</v>
      </c>
      <c r="M15">
        <f t="shared" si="5"/>
        <v>4.0152826469771803</v>
      </c>
      <c r="N15">
        <f t="shared" si="5"/>
        <v>3.9956796242903643</v>
      </c>
    </row>
    <row r="16" spans="1:14" x14ac:dyDescent="0.25">
      <c r="A16">
        <v>5</v>
      </c>
      <c r="B16">
        <f t="shared" si="0"/>
        <v>1.697792869269949E-3</v>
      </c>
      <c r="C16">
        <f t="shared" si="1"/>
        <v>1.7094017094017094E-3</v>
      </c>
      <c r="D16">
        <f t="shared" si="2"/>
        <v>1.7921146953405018E-3</v>
      </c>
      <c r="E16">
        <f t="shared" si="3"/>
        <v>2.242152466367713E-3</v>
      </c>
      <c r="F16">
        <f t="shared" si="4"/>
        <v>2.2883295194508009E-3</v>
      </c>
      <c r="I16">
        <v>5</v>
      </c>
      <c r="J16">
        <f t="shared" si="5"/>
        <v>4.8326542843682478</v>
      </c>
      <c r="K16">
        <f t="shared" si="5"/>
        <v>4.9258664246645907</v>
      </c>
      <c r="L16">
        <f t="shared" si="5"/>
        <v>4.9962695144695015</v>
      </c>
      <c r="M16">
        <f t="shared" si="5"/>
        <v>4.9707213893822111</v>
      </c>
      <c r="N16">
        <f t="shared" si="5"/>
        <v>5.0087557528437276</v>
      </c>
    </row>
    <row r="17" spans="1:14" x14ac:dyDescent="0.25">
      <c r="A17">
        <v>6</v>
      </c>
      <c r="B17">
        <f t="shared" si="0"/>
        <v>1.8587360594795538E-3</v>
      </c>
      <c r="C17">
        <f t="shared" si="1"/>
        <v>1.8621973929236499E-3</v>
      </c>
      <c r="D17">
        <f t="shared" si="2"/>
        <v>1.9493177387914229E-3</v>
      </c>
      <c r="E17">
        <f t="shared" si="3"/>
        <v>2.4390243902439024E-3</v>
      </c>
      <c r="F17">
        <f t="shared" si="4"/>
        <v>2.4752475247524753E-3</v>
      </c>
      <c r="I17">
        <v>6</v>
      </c>
      <c r="J17">
        <f t="shared" si="5"/>
        <v>6.0622087066242756</v>
      </c>
      <c r="K17">
        <f t="shared" si="5"/>
        <v>6.0329278163400453</v>
      </c>
      <c r="L17">
        <f t="shared" si="5"/>
        <v>6.0018548052645908</v>
      </c>
      <c r="M17">
        <f t="shared" si="5"/>
        <v>6.013995963640614</v>
      </c>
      <c r="N17">
        <f t="shared" si="5"/>
        <v>5.9955646228659099</v>
      </c>
    </row>
    <row r="18" spans="1:14" x14ac:dyDescent="0.25">
      <c r="A18">
        <v>7</v>
      </c>
      <c r="B18">
        <f t="shared" si="0"/>
        <v>2E-3</v>
      </c>
      <c r="C18">
        <f t="shared" si="1"/>
        <v>2.0533880903490761E-3</v>
      </c>
      <c r="D18">
        <f t="shared" si="2"/>
        <v>2.1231422505307855E-3</v>
      </c>
      <c r="E18">
        <f t="shared" si="3"/>
        <v>2.5974025974025974E-3</v>
      </c>
      <c r="F18">
        <f t="shared" si="4"/>
        <v>2.6455026455026454E-3</v>
      </c>
      <c r="I18">
        <v>7</v>
      </c>
      <c r="J18">
        <f t="shared" si="5"/>
        <v>7.1414199646217025</v>
      </c>
      <c r="K18">
        <f t="shared" si="5"/>
        <v>7.4181753226074605</v>
      </c>
      <c r="L18">
        <f t="shared" si="5"/>
        <v>7.1137631268061661</v>
      </c>
      <c r="M18">
        <f t="shared" si="5"/>
        <v>6.8532825078672506</v>
      </c>
      <c r="N18">
        <f t="shared" si="5"/>
        <v>6.894403999264183</v>
      </c>
    </row>
    <row r="19" spans="1:14" x14ac:dyDescent="0.25">
      <c r="I19">
        <v>8</v>
      </c>
      <c r="J19" t="e">
        <f t="shared" si="5"/>
        <v>#DIV/0!</v>
      </c>
      <c r="K19">
        <f t="shared" si="5"/>
        <v>-0.13405934701514011</v>
      </c>
      <c r="L19">
        <f t="shared" si="5"/>
        <v>-0.15462157388868294</v>
      </c>
      <c r="M19">
        <f t="shared" si="5"/>
        <v>-0.14469650796900177</v>
      </c>
      <c r="N19">
        <f t="shared" si="5"/>
        <v>-0.14139917435128274</v>
      </c>
    </row>
    <row r="23" spans="1:14" x14ac:dyDescent="0.25">
      <c r="B23" t="s">
        <v>2</v>
      </c>
      <c r="E23" t="s">
        <v>3</v>
      </c>
    </row>
    <row r="24" spans="1:14" x14ac:dyDescent="0.25">
      <c r="B24" t="s">
        <v>3</v>
      </c>
      <c r="C24" t="s">
        <v>4</v>
      </c>
      <c r="D24" t="s">
        <v>5</v>
      </c>
      <c r="E24" t="s">
        <v>2</v>
      </c>
      <c r="F24" t="s">
        <v>1</v>
      </c>
    </row>
    <row r="25" spans="1:14" x14ac:dyDescent="0.25">
      <c r="A25" t="s">
        <v>6</v>
      </c>
      <c r="B25">
        <f>INTERCEPT($A15:$A17,B15:B17)</f>
        <v>-8.1379394249208232</v>
      </c>
      <c r="C25">
        <f t="shared" ref="C25:F25" si="6">INTERCEPT($A15:$A17,C15:C17)</f>
        <v>-7.4593828947045697</v>
      </c>
      <c r="D25">
        <f t="shared" si="6"/>
        <v>-6.4674028005945168</v>
      </c>
      <c r="E25">
        <f t="shared" si="6"/>
        <v>-6.9110168174495907</v>
      </c>
      <c r="F25">
        <f t="shared" si="6"/>
        <v>-7.0721770801551234</v>
      </c>
    </row>
    <row r="26" spans="1:14" x14ac:dyDescent="0.25">
      <c r="A26" t="s">
        <v>7</v>
      </c>
      <c r="B26">
        <f>SLOPE($A15:$A17,B15:B17)</f>
        <v>7639.6796947712628</v>
      </c>
      <c r="C26">
        <f t="shared" ref="C26:F26" si="7">SLOPE($A15:$A17,C15:C17)</f>
        <v>7245.3708518309586</v>
      </c>
      <c r="D26">
        <f t="shared" si="7"/>
        <v>6396.7291518057218</v>
      </c>
      <c r="E26">
        <f>SLOPE($A15:$A17,E15:E17)</f>
        <v>5299.2552402469837</v>
      </c>
      <c r="F26">
        <f t="shared" si="7"/>
        <v>5279.3676480204977</v>
      </c>
    </row>
    <row r="27" spans="1:14" x14ac:dyDescent="0.25">
      <c r="B27" s="2"/>
    </row>
    <row r="31" spans="1:14" x14ac:dyDescent="0.25">
      <c r="B31" t="s">
        <v>8</v>
      </c>
    </row>
    <row r="32" spans="1:14" x14ac:dyDescent="0.25">
      <c r="B32" t="s">
        <v>2</v>
      </c>
      <c r="E32" t="s">
        <v>3</v>
      </c>
    </row>
    <row r="33" spans="1:6" x14ac:dyDescent="0.25">
      <c r="A33" t="s">
        <v>0</v>
      </c>
      <c r="B33" t="s">
        <v>3</v>
      </c>
      <c r="C33" t="s">
        <v>4</v>
      </c>
      <c r="D33" t="s">
        <v>5</v>
      </c>
      <c r="E33" t="s">
        <v>2</v>
      </c>
      <c r="F33" t="s">
        <v>1</v>
      </c>
    </row>
    <row r="36" spans="1:6" x14ac:dyDescent="0.25">
      <c r="A36">
        <f>A4</f>
        <v>4</v>
      </c>
      <c r="B36">
        <f>B$26/B4+B$25</f>
        <v>4.1051370090074819</v>
      </c>
      <c r="C36">
        <f t="shared" ref="C36:F36" si="8">C$26/C4+C$25</f>
        <v>4.0412057589953641</v>
      </c>
      <c r="D36">
        <f t="shared" si="8"/>
        <v>4.0018756802659112</v>
      </c>
      <c r="E36">
        <f t="shared" si="8"/>
        <v>4.0152826469771803</v>
      </c>
      <c r="F36">
        <f t="shared" si="8"/>
        <v>3.9956796242903643</v>
      </c>
    </row>
    <row r="37" spans="1:6" x14ac:dyDescent="0.25">
      <c r="A37">
        <f>A5</f>
        <v>5</v>
      </c>
      <c r="B37">
        <f t="shared" ref="B37:F37" si="9">B$26/B5+B$25</f>
        <v>4.8326542843682478</v>
      </c>
      <c r="C37">
        <f t="shared" si="9"/>
        <v>4.9258664246645907</v>
      </c>
      <c r="D37">
        <f t="shared" si="9"/>
        <v>4.9962695144695015</v>
      </c>
      <c r="E37">
        <f t="shared" si="9"/>
        <v>4.9707213893822111</v>
      </c>
      <c r="F37">
        <f t="shared" si="9"/>
        <v>5.0087557528437276</v>
      </c>
    </row>
    <row r="38" spans="1:6" x14ac:dyDescent="0.25">
      <c r="A38">
        <f>A6</f>
        <v>6</v>
      </c>
      <c r="B38">
        <f t="shared" ref="B38:F38" si="10">B$26/B6+B$25</f>
        <v>6.0622087066242756</v>
      </c>
      <c r="C38">
        <f t="shared" si="10"/>
        <v>6.0329278163400453</v>
      </c>
      <c r="D38">
        <f t="shared" si="10"/>
        <v>6.0018548052645908</v>
      </c>
      <c r="E38">
        <f t="shared" si="10"/>
        <v>6.013995963640614</v>
      </c>
      <c r="F38">
        <f t="shared" si="10"/>
        <v>5.9955646228659099</v>
      </c>
    </row>
    <row r="39" spans="1:6" x14ac:dyDescent="0.25">
      <c r="A39">
        <f>A7</f>
        <v>7</v>
      </c>
      <c r="B39">
        <f t="shared" ref="B39:F39" si="11">B$26/B7+B$25</f>
        <v>7.1414199646217025</v>
      </c>
      <c r="C39">
        <f t="shared" si="11"/>
        <v>7.4181753226074605</v>
      </c>
      <c r="D39">
        <f t="shared" si="11"/>
        <v>7.1137631268061661</v>
      </c>
      <c r="E39">
        <f t="shared" si="11"/>
        <v>6.8532825078672506</v>
      </c>
      <c r="F39">
        <f t="shared" si="11"/>
        <v>6.894403999264183</v>
      </c>
    </row>
    <row r="40" spans="1:6" x14ac:dyDescent="0.25">
      <c r="A40">
        <f>A8</f>
        <v>0</v>
      </c>
      <c r="B40" t="e">
        <f t="shared" ref="B40" si="12">B$26/B8+B$25</f>
        <v>#DIV/0!</v>
      </c>
      <c r="C40">
        <f t="shared" ref="C40:F40" si="13">(1/C$26)/(C8+(C$25/C$26))-C$12</f>
        <v>-0.13405934701514011</v>
      </c>
      <c r="D40">
        <f t="shared" si="13"/>
        <v>-0.15462157388868294</v>
      </c>
      <c r="E40">
        <f t="shared" si="13"/>
        <v>-0.14469650796900177</v>
      </c>
      <c r="F40">
        <f t="shared" si="13"/>
        <v>-0.14139917435128274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4E3C-D284-4D19-92AB-A16814BB168E}">
  <dimension ref="A1:P39"/>
  <sheetViews>
    <sheetView topLeftCell="A7" workbookViewId="0">
      <selection activeCell="Q21" sqref="Q21"/>
    </sheetView>
  </sheetViews>
  <sheetFormatPr defaultRowHeight="15" x14ac:dyDescent="0.25"/>
  <cols>
    <col min="2" max="2" width="11" bestFit="1" customWidth="1"/>
  </cols>
  <sheetData>
    <row r="1" spans="1:16" x14ac:dyDescent="0.25">
      <c r="B1" t="s">
        <v>2</v>
      </c>
      <c r="E1" t="s">
        <v>3</v>
      </c>
    </row>
    <row r="2" spans="1:16" x14ac:dyDescent="0.25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6" x14ac:dyDescent="0.25">
      <c r="A3">
        <v>5</v>
      </c>
      <c r="B3" s="1">
        <v>589</v>
      </c>
      <c r="C3" s="1">
        <v>585</v>
      </c>
      <c r="D3" s="1">
        <v>558</v>
      </c>
      <c r="E3" s="1">
        <v>445</v>
      </c>
      <c r="F3" s="1">
        <v>421</v>
      </c>
    </row>
    <row r="4" spans="1:16" x14ac:dyDescent="0.25">
      <c r="A4">
        <v>10</v>
      </c>
      <c r="B4" s="1">
        <v>401</v>
      </c>
      <c r="C4" s="1">
        <v>381</v>
      </c>
      <c r="D4" s="1">
        <v>377</v>
      </c>
      <c r="E4" s="1">
        <v>317</v>
      </c>
      <c r="F4" s="1">
        <v>298</v>
      </c>
    </row>
    <row r="5" spans="1:16" x14ac:dyDescent="0.25">
      <c r="A5">
        <v>15</v>
      </c>
      <c r="B5" s="1">
        <v>307</v>
      </c>
      <c r="C5" s="1">
        <v>275</v>
      </c>
      <c r="D5" s="1">
        <v>290</v>
      </c>
      <c r="E5" s="1">
        <v>246</v>
      </c>
      <c r="F5" s="1">
        <v>232</v>
      </c>
    </row>
    <row r="6" spans="1:16" x14ac:dyDescent="0.25">
      <c r="A6">
        <v>20</v>
      </c>
      <c r="B6" s="1">
        <v>242</v>
      </c>
      <c r="C6" s="1">
        <v>215</v>
      </c>
      <c r="D6" s="1">
        <v>239</v>
      </c>
      <c r="E6" s="1">
        <v>200</v>
      </c>
      <c r="F6" s="1">
        <v>193</v>
      </c>
    </row>
    <row r="7" spans="1:16" x14ac:dyDescent="0.25">
      <c r="A7">
        <v>25</v>
      </c>
      <c r="B7" s="1">
        <v>206</v>
      </c>
      <c r="C7" s="1">
        <v>171</v>
      </c>
      <c r="D7" s="1">
        <v>204</v>
      </c>
      <c r="E7" s="1">
        <v>173</v>
      </c>
      <c r="F7" s="1">
        <v>166</v>
      </c>
    </row>
    <row r="8" spans="1:16" x14ac:dyDescent="0.25">
      <c r="A8">
        <v>30</v>
      </c>
      <c r="B8" s="1">
        <v>180</v>
      </c>
      <c r="C8" s="1">
        <v>144</v>
      </c>
      <c r="D8" s="1">
        <v>180</v>
      </c>
      <c r="E8" s="1">
        <v>150</v>
      </c>
      <c r="F8" s="1">
        <v>155</v>
      </c>
    </row>
    <row r="9" spans="1:16" x14ac:dyDescent="0.25">
      <c r="A9">
        <v>35</v>
      </c>
      <c r="B9" s="1">
        <v>159</v>
      </c>
      <c r="C9" s="1">
        <v>119</v>
      </c>
      <c r="D9" s="1">
        <v>170</v>
      </c>
      <c r="E9" s="1">
        <v>134</v>
      </c>
      <c r="F9" s="1">
        <v>140</v>
      </c>
    </row>
    <row r="13" spans="1:16" x14ac:dyDescent="0.25">
      <c r="B13">
        <v>0</v>
      </c>
      <c r="C13">
        <v>0</v>
      </c>
      <c r="D13">
        <v>0</v>
      </c>
      <c r="E13">
        <v>0</v>
      </c>
      <c r="F13">
        <v>0</v>
      </c>
      <c r="L13" t="s">
        <v>2</v>
      </c>
      <c r="O13" t="s">
        <v>3</v>
      </c>
    </row>
    <row r="14" spans="1:16" x14ac:dyDescent="0.25">
      <c r="A14">
        <v>5</v>
      </c>
      <c r="B14">
        <f>1/(B3)</f>
        <v>1.697792869269949E-3</v>
      </c>
      <c r="C14">
        <f t="shared" ref="C14:F14" si="0">1/(C3)</f>
        <v>1.7094017094017094E-3</v>
      </c>
      <c r="D14">
        <f t="shared" si="0"/>
        <v>1.7921146953405018E-3</v>
      </c>
      <c r="E14">
        <f t="shared" si="0"/>
        <v>2.2471910112359553E-3</v>
      </c>
      <c r="F14">
        <f t="shared" si="0"/>
        <v>2.3752969121140144E-3</v>
      </c>
      <c r="L14" t="s">
        <v>3</v>
      </c>
      <c r="M14" t="s">
        <v>4</v>
      </c>
      <c r="N14" t="s">
        <v>5</v>
      </c>
      <c r="O14" t="s">
        <v>2</v>
      </c>
      <c r="P14" t="s">
        <v>1</v>
      </c>
    </row>
    <row r="15" spans="1:16" x14ac:dyDescent="0.25">
      <c r="A15">
        <v>10</v>
      </c>
      <c r="B15">
        <f t="shared" ref="B15:F20" si="1">1/(B4)</f>
        <v>2.4937655860349127E-3</v>
      </c>
      <c r="C15">
        <f t="shared" si="1"/>
        <v>2.6246719160104987E-3</v>
      </c>
      <c r="D15">
        <f t="shared" si="1"/>
        <v>2.6525198938992041E-3</v>
      </c>
      <c r="E15">
        <f t="shared" si="1"/>
        <v>3.1545741324921135E-3</v>
      </c>
      <c r="F15">
        <f t="shared" si="1"/>
        <v>3.3557046979865771E-3</v>
      </c>
      <c r="J15">
        <v>5</v>
      </c>
      <c r="L15">
        <f t="shared" ref="L15:P21" si="2">ROUND(B33,0)</f>
        <v>5</v>
      </c>
      <c r="M15">
        <f t="shared" si="2"/>
        <v>6</v>
      </c>
      <c r="N15">
        <f t="shared" si="2"/>
        <v>4</v>
      </c>
      <c r="O15">
        <f t="shared" si="2"/>
        <v>5</v>
      </c>
      <c r="P15">
        <f t="shared" si="2"/>
        <v>4</v>
      </c>
    </row>
    <row r="16" spans="1:16" x14ac:dyDescent="0.25">
      <c r="A16">
        <v>15</v>
      </c>
      <c r="B16">
        <f t="shared" si="1"/>
        <v>3.2573289902280132E-3</v>
      </c>
      <c r="C16">
        <f t="shared" si="1"/>
        <v>3.6363636363636364E-3</v>
      </c>
      <c r="D16">
        <f t="shared" si="1"/>
        <v>3.4482758620689655E-3</v>
      </c>
      <c r="E16">
        <f t="shared" si="1"/>
        <v>4.0650406504065045E-3</v>
      </c>
      <c r="F16">
        <f t="shared" si="1"/>
        <v>4.3103448275862068E-3</v>
      </c>
      <c r="J16">
        <v>10</v>
      </c>
      <c r="L16">
        <f t="shared" si="2"/>
        <v>10</v>
      </c>
      <c r="M16">
        <f t="shared" si="2"/>
        <v>10</v>
      </c>
      <c r="N16">
        <f t="shared" si="2"/>
        <v>10</v>
      </c>
      <c r="O16">
        <f t="shared" si="2"/>
        <v>10</v>
      </c>
      <c r="P16">
        <f t="shared" si="2"/>
        <v>10</v>
      </c>
    </row>
    <row r="17" spans="1:16" x14ac:dyDescent="0.25">
      <c r="A17">
        <v>20</v>
      </c>
      <c r="B17">
        <f t="shared" si="1"/>
        <v>4.1322314049586778E-3</v>
      </c>
      <c r="C17">
        <f t="shared" si="1"/>
        <v>4.6511627906976744E-3</v>
      </c>
      <c r="D17">
        <f t="shared" si="1"/>
        <v>4.1841004184100415E-3</v>
      </c>
      <c r="E17">
        <f t="shared" si="1"/>
        <v>5.0000000000000001E-3</v>
      </c>
      <c r="F17">
        <f t="shared" si="1"/>
        <v>5.1813471502590676E-3</v>
      </c>
      <c r="J17">
        <v>15</v>
      </c>
      <c r="L17">
        <f t="shared" si="2"/>
        <v>15</v>
      </c>
      <c r="M17">
        <f t="shared" si="2"/>
        <v>15</v>
      </c>
      <c r="N17">
        <f t="shared" si="2"/>
        <v>16</v>
      </c>
      <c r="O17">
        <f t="shared" si="2"/>
        <v>15</v>
      </c>
      <c r="P17">
        <f t="shared" si="2"/>
        <v>16</v>
      </c>
    </row>
    <row r="18" spans="1:16" x14ac:dyDescent="0.25">
      <c r="A18">
        <v>25</v>
      </c>
      <c r="B18">
        <f t="shared" si="1"/>
        <v>4.8543689320388345E-3</v>
      </c>
      <c r="C18">
        <f t="shared" si="1"/>
        <v>5.8479532163742687E-3</v>
      </c>
      <c r="D18">
        <f t="shared" si="1"/>
        <v>4.9019607843137254E-3</v>
      </c>
      <c r="E18">
        <f t="shared" si="1"/>
        <v>5.7803468208092483E-3</v>
      </c>
      <c r="F18">
        <f t="shared" si="1"/>
        <v>6.024096385542169E-3</v>
      </c>
      <c r="J18">
        <v>20</v>
      </c>
      <c r="L18">
        <f t="shared" si="2"/>
        <v>21</v>
      </c>
      <c r="M18">
        <f t="shared" si="2"/>
        <v>19</v>
      </c>
      <c r="N18">
        <f t="shared" si="2"/>
        <v>21</v>
      </c>
      <c r="O18">
        <f t="shared" si="2"/>
        <v>21</v>
      </c>
      <c r="P18">
        <f t="shared" si="2"/>
        <v>21</v>
      </c>
    </row>
    <row r="19" spans="1:16" x14ac:dyDescent="0.25">
      <c r="A19">
        <v>30</v>
      </c>
      <c r="B19">
        <f t="shared" si="1"/>
        <v>5.5555555555555558E-3</v>
      </c>
      <c r="C19">
        <f t="shared" si="1"/>
        <v>6.9444444444444441E-3</v>
      </c>
      <c r="D19">
        <f t="shared" si="1"/>
        <v>5.5555555555555558E-3</v>
      </c>
      <c r="E19">
        <f t="shared" si="1"/>
        <v>6.6666666666666671E-3</v>
      </c>
      <c r="F19">
        <f t="shared" si="1"/>
        <v>6.4516129032258064E-3</v>
      </c>
      <c r="J19">
        <v>25</v>
      </c>
      <c r="L19">
        <f t="shared" si="2"/>
        <v>25</v>
      </c>
      <c r="M19">
        <f t="shared" si="2"/>
        <v>25</v>
      </c>
      <c r="N19">
        <f t="shared" si="2"/>
        <v>26</v>
      </c>
      <c r="O19">
        <f t="shared" si="2"/>
        <v>25</v>
      </c>
      <c r="P19">
        <f t="shared" si="2"/>
        <v>27</v>
      </c>
    </row>
    <row r="20" spans="1:16" x14ac:dyDescent="0.25">
      <c r="A20">
        <v>35</v>
      </c>
      <c r="B20">
        <f t="shared" si="1"/>
        <v>6.2893081761006293E-3</v>
      </c>
      <c r="C20">
        <f t="shared" si="1"/>
        <v>8.4033613445378148E-3</v>
      </c>
      <c r="D20">
        <f t="shared" si="1"/>
        <v>5.8823529411764705E-3</v>
      </c>
      <c r="E20">
        <f t="shared" si="1"/>
        <v>7.462686567164179E-3</v>
      </c>
      <c r="F20">
        <f t="shared" si="1"/>
        <v>7.1428571428571426E-3</v>
      </c>
      <c r="J20">
        <v>30</v>
      </c>
      <c r="L20">
        <f t="shared" si="2"/>
        <v>30</v>
      </c>
      <c r="M20">
        <f t="shared" si="2"/>
        <v>30</v>
      </c>
      <c r="N20">
        <f t="shared" si="2"/>
        <v>31</v>
      </c>
      <c r="O20">
        <f t="shared" si="2"/>
        <v>30</v>
      </c>
      <c r="P20">
        <f t="shared" si="2"/>
        <v>29</v>
      </c>
    </row>
    <row r="21" spans="1:16" x14ac:dyDescent="0.25">
      <c r="J21">
        <v>35</v>
      </c>
      <c r="L21">
        <f t="shared" si="2"/>
        <v>35</v>
      </c>
      <c r="M21">
        <f t="shared" si="2"/>
        <v>36</v>
      </c>
      <c r="N21">
        <f t="shared" si="2"/>
        <v>33</v>
      </c>
      <c r="O21">
        <f t="shared" si="2"/>
        <v>35</v>
      </c>
      <c r="P21">
        <f t="shared" si="2"/>
        <v>33</v>
      </c>
    </row>
    <row r="23" spans="1:16" x14ac:dyDescent="0.25">
      <c r="L23">
        <f>ABS(L15-$J15)+ABS(L16-$J16)+ABS(L17-$J17)+ABS(L18-$J18)+ABS(L19-$J19)+ABS(L20-$J20)+ABS(L21-$J21)</f>
        <v>1</v>
      </c>
      <c r="M23">
        <f>ABS(M15-$J15)+ABS(M16-$J16)+ABS(M17-$J17)+ABS(M18-$J18)+ABS(M19-$J19)+ABS(M20-$J20)+ABS(M21-$J21)</f>
        <v>3</v>
      </c>
      <c r="N23">
        <f>ABS(N15-$J15)+ABS(N16-$J16)+ABS(N17-$J17)+ABS(N18-$J18)+ABS(N19-$J19)+ABS(N20-$J20)+ABS(N21-$J21)</f>
        <v>7</v>
      </c>
      <c r="O23">
        <f>ABS(O15-$J15)+ABS(O16-$J16)+ABS(O17-$J17)+ABS(O18-$J18)+ABS(O19-$J19)+ABS(O20-$J20)+ABS(O21-$J21)</f>
        <v>1</v>
      </c>
      <c r="P23">
        <f>ABS(P15-$J15)+ABS(P16-$J16)+ABS(P17-$J17)+ABS(P18-$J18)+ABS(P19-$J19)+ABS(P20-$J20)+ABS(P21-$J21)</f>
        <v>8</v>
      </c>
    </row>
    <row r="24" spans="1:16" x14ac:dyDescent="0.25">
      <c r="B24" t="s">
        <v>2</v>
      </c>
      <c r="E24" t="s">
        <v>3</v>
      </c>
    </row>
    <row r="25" spans="1:16" x14ac:dyDescent="0.25">
      <c r="B25" t="s">
        <v>3</v>
      </c>
      <c r="C25" t="s">
        <v>4</v>
      </c>
      <c r="D25" t="s">
        <v>5</v>
      </c>
      <c r="E25" t="s">
        <v>2</v>
      </c>
      <c r="F25" t="s">
        <v>1</v>
      </c>
    </row>
    <row r="26" spans="1:16" x14ac:dyDescent="0.25">
      <c r="A26" t="s">
        <v>6</v>
      </c>
      <c r="B26">
        <f>INTERCEPT($A14:$A20,B14:B20)</f>
        <v>-6.2879814800655609</v>
      </c>
      <c r="C26">
        <f t="shared" ref="C26:F26" si="3">INTERCEPT($A14:$A20,C14:C20)</f>
        <v>-1.7623043822664393</v>
      </c>
      <c r="D26">
        <f t="shared" si="3"/>
        <v>-8.7671751498296544</v>
      </c>
      <c r="E26">
        <f t="shared" si="3"/>
        <v>-8.1733882321741866</v>
      </c>
      <c r="F26">
        <f t="shared" si="3"/>
        <v>-10.970771331654497</v>
      </c>
    </row>
    <row r="27" spans="1:16" x14ac:dyDescent="0.25">
      <c r="A27" t="s">
        <v>7</v>
      </c>
      <c r="B27">
        <f>SLOPE($A14:$A20,B14:B20)</f>
        <v>6506.8452302705327</v>
      </c>
      <c r="C27">
        <f t="shared" ref="C27:F27" si="4">SLOPE($A14:$A20,C14:C20)</f>
        <v>4504.6725977436517</v>
      </c>
      <c r="D27">
        <f t="shared" si="4"/>
        <v>7086.289028930938</v>
      </c>
      <c r="E27">
        <f t="shared" si="4"/>
        <v>5736.8750184437049</v>
      </c>
      <c r="F27">
        <f t="shared" si="4"/>
        <v>6222.3754020320584</v>
      </c>
    </row>
    <row r="30" spans="1:16" x14ac:dyDescent="0.25">
      <c r="B30" t="s">
        <v>8</v>
      </c>
    </row>
    <row r="31" spans="1:16" x14ac:dyDescent="0.25">
      <c r="B31" t="s">
        <v>2</v>
      </c>
      <c r="E31" t="s">
        <v>3</v>
      </c>
    </row>
    <row r="32" spans="1:16" x14ac:dyDescent="0.25">
      <c r="A32" t="s">
        <v>0</v>
      </c>
      <c r="B32" t="s">
        <v>3</v>
      </c>
      <c r="C32" t="s">
        <v>4</v>
      </c>
      <c r="D32" t="s">
        <v>5</v>
      </c>
      <c r="E32" t="s">
        <v>2</v>
      </c>
      <c r="F32" t="s">
        <v>1</v>
      </c>
    </row>
    <row r="33" spans="1:6" x14ac:dyDescent="0.25">
      <c r="A33">
        <f t="shared" ref="A33:A39" si="5">A3</f>
        <v>5</v>
      </c>
      <c r="B33">
        <f>B$27/B3+B$26</f>
        <v>4.7592939533309302</v>
      </c>
      <c r="C33">
        <f t="shared" ref="C33:F33" si="6">C$27/C3+C$26</f>
        <v>5.9379906566115981</v>
      </c>
      <c r="D33">
        <f t="shared" si="6"/>
        <v>3.9322675543476535</v>
      </c>
      <c r="E33">
        <f t="shared" si="6"/>
        <v>4.7184657418566101</v>
      </c>
      <c r="F33">
        <f t="shared" si="6"/>
        <v>3.8092177468064499</v>
      </c>
    </row>
    <row r="34" spans="1:6" x14ac:dyDescent="0.25">
      <c r="A34">
        <f t="shared" si="5"/>
        <v>10</v>
      </c>
      <c r="B34">
        <f t="shared" ref="B34:F39" si="7">B$27/B4+B$26</f>
        <v>9.9385652288385096</v>
      </c>
      <c r="C34">
        <f t="shared" si="7"/>
        <v>10.060983275853381</v>
      </c>
      <c r="D34">
        <f t="shared" si="7"/>
        <v>10.029347473329331</v>
      </c>
      <c r="E34">
        <f t="shared" si="7"/>
        <v>9.9240093023485407</v>
      </c>
      <c r="F34">
        <f t="shared" si="7"/>
        <v>9.9096830375805993</v>
      </c>
    </row>
    <row r="35" spans="1:6" x14ac:dyDescent="0.25">
      <c r="A35">
        <f t="shared" si="5"/>
        <v>15</v>
      </c>
      <c r="B35">
        <f t="shared" si="7"/>
        <v>14.906954123421517</v>
      </c>
      <c r="C35">
        <f t="shared" si="7"/>
        <v>14.618323245892295</v>
      </c>
      <c r="D35">
        <f t="shared" si="7"/>
        <v>15.668304260277029</v>
      </c>
      <c r="E35">
        <f t="shared" si="7"/>
        <v>15.147241924101035</v>
      </c>
      <c r="F35">
        <f t="shared" si="7"/>
        <v>15.849812297794031</v>
      </c>
    </row>
    <row r="36" spans="1:6" x14ac:dyDescent="0.25">
      <c r="A36">
        <f t="shared" si="5"/>
        <v>20</v>
      </c>
      <c r="B36">
        <f t="shared" si="7"/>
        <v>20.599808727663913</v>
      </c>
      <c r="C36">
        <f t="shared" si="7"/>
        <v>19.189661188634268</v>
      </c>
      <c r="D36">
        <f t="shared" si="7"/>
        <v>20.882569741094773</v>
      </c>
      <c r="E36">
        <f t="shared" si="7"/>
        <v>20.510986860044337</v>
      </c>
      <c r="F36">
        <f t="shared" si="7"/>
        <v>21.26951572550643</v>
      </c>
    </row>
    <row r="37" spans="1:6" x14ac:dyDescent="0.25">
      <c r="A37">
        <f t="shared" si="5"/>
        <v>25</v>
      </c>
      <c r="B37">
        <f t="shared" si="7"/>
        <v>25.298645851344791</v>
      </c>
      <c r="C37">
        <f t="shared" si="7"/>
        <v>24.580810224421583</v>
      </c>
      <c r="D37">
        <f t="shared" si="7"/>
        <v>25.969535776302394</v>
      </c>
      <c r="E37">
        <f t="shared" si="7"/>
        <v>24.987739042066881</v>
      </c>
      <c r="F37">
        <f t="shared" si="7"/>
        <v>26.513417837213325</v>
      </c>
    </row>
    <row r="38" spans="1:6" x14ac:dyDescent="0.25">
      <c r="A38">
        <f t="shared" si="5"/>
        <v>30</v>
      </c>
      <c r="B38">
        <f t="shared" si="7"/>
        <v>29.861158688104062</v>
      </c>
      <c r="C38">
        <f t="shared" si="7"/>
        <v>29.520144213175588</v>
      </c>
      <c r="D38">
        <f t="shared" si="7"/>
        <v>30.601097233120001</v>
      </c>
      <c r="E38">
        <f t="shared" si="7"/>
        <v>30.072445224117178</v>
      </c>
      <c r="F38">
        <f t="shared" si="7"/>
        <v>29.173586100810397</v>
      </c>
    </row>
    <row r="39" spans="1:6" x14ac:dyDescent="0.25">
      <c r="A39">
        <f t="shared" si="5"/>
        <v>35</v>
      </c>
      <c r="B39">
        <f t="shared" si="7"/>
        <v>34.635573427296279</v>
      </c>
      <c r="C39">
        <f t="shared" si="7"/>
        <v>36.09208719541131</v>
      </c>
      <c r="D39">
        <f t="shared" si="7"/>
        <v>32.916877961528805</v>
      </c>
      <c r="E39">
        <f t="shared" si="7"/>
        <v>34.639111905465398</v>
      </c>
      <c r="F39">
        <f t="shared" si="7"/>
        <v>33.474767254288778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13F8-FE73-45A7-88B3-F428177E8C39}">
  <dimension ref="A1:H38"/>
  <sheetViews>
    <sheetView tabSelected="1" workbookViewId="0">
      <selection activeCell="B9" sqref="B9"/>
    </sheetView>
  </sheetViews>
  <sheetFormatPr defaultRowHeight="15" x14ac:dyDescent="0.25"/>
  <cols>
    <col min="2" max="2" width="11" bestFit="1" customWidth="1"/>
    <col min="3" max="3" width="11.7109375" bestFit="1" customWidth="1"/>
    <col min="5" max="5" width="12" bestFit="1" customWidth="1"/>
  </cols>
  <sheetData>
    <row r="1" spans="1:8" x14ac:dyDescent="0.25">
      <c r="B1" t="s">
        <v>5</v>
      </c>
    </row>
    <row r="2" spans="1:8" x14ac:dyDescent="0.25">
      <c r="A2" t="s">
        <v>0</v>
      </c>
      <c r="B2" t="s">
        <v>2</v>
      </c>
    </row>
    <row r="3" spans="1:8" x14ac:dyDescent="0.25">
      <c r="A3">
        <v>5</v>
      </c>
      <c r="B3" s="1">
        <v>586</v>
      </c>
      <c r="C3" s="1">
        <v>586</v>
      </c>
    </row>
    <row r="4" spans="1:8" x14ac:dyDescent="0.25">
      <c r="A4">
        <v>10</v>
      </c>
      <c r="B4">
        <v>530</v>
      </c>
      <c r="C4">
        <v>530</v>
      </c>
    </row>
    <row r="5" spans="1:8" x14ac:dyDescent="0.25">
      <c r="A5">
        <v>15</v>
      </c>
      <c r="B5" s="1">
        <v>470</v>
      </c>
      <c r="C5" s="1">
        <v>470</v>
      </c>
    </row>
    <row r="6" spans="1:8" x14ac:dyDescent="0.25">
      <c r="A6">
        <v>25</v>
      </c>
      <c r="B6" s="1">
        <v>350</v>
      </c>
      <c r="C6" s="1">
        <v>350</v>
      </c>
    </row>
    <row r="7" spans="1:8" x14ac:dyDescent="0.25">
      <c r="A7">
        <v>35</v>
      </c>
      <c r="B7" s="1">
        <v>270</v>
      </c>
      <c r="C7" s="1">
        <v>270</v>
      </c>
    </row>
    <row r="8" spans="1:8" x14ac:dyDescent="0.25">
      <c r="A8">
        <v>45</v>
      </c>
      <c r="B8" s="1">
        <v>231</v>
      </c>
      <c r="C8" s="1">
        <v>224</v>
      </c>
    </row>
    <row r="9" spans="1:8" x14ac:dyDescent="0.25">
      <c r="A9">
        <v>55</v>
      </c>
      <c r="B9" s="1">
        <v>200</v>
      </c>
      <c r="C9" s="1">
        <v>196</v>
      </c>
    </row>
    <row r="13" spans="1:8" x14ac:dyDescent="0.25">
      <c r="B13">
        <v>0</v>
      </c>
      <c r="H13" t="s">
        <v>5</v>
      </c>
    </row>
    <row r="14" spans="1:8" x14ac:dyDescent="0.25">
      <c r="A14">
        <v>5</v>
      </c>
      <c r="B14">
        <f>1/($B3+B$13)</f>
        <v>1.7064846416382253E-3</v>
      </c>
      <c r="H14" t="s">
        <v>2</v>
      </c>
    </row>
    <row r="15" spans="1:8" x14ac:dyDescent="0.25">
      <c r="A15">
        <v>10</v>
      </c>
      <c r="B15">
        <f t="shared" ref="B15:B20" si="0">1/($B4+B$13)</f>
        <v>1.8867924528301887E-3</v>
      </c>
      <c r="G15">
        <f>A3</f>
        <v>5</v>
      </c>
      <c r="H15">
        <f t="shared" ref="H15" si="1">ROUND(B32,0)</f>
        <v>5</v>
      </c>
    </row>
    <row r="16" spans="1:8" x14ac:dyDescent="0.25">
      <c r="A16">
        <v>15</v>
      </c>
      <c r="B16">
        <f t="shared" si="0"/>
        <v>2.1276595744680851E-3</v>
      </c>
      <c r="G16">
        <f t="shared" ref="G16:G20" si="2">A5</f>
        <v>15</v>
      </c>
      <c r="H16">
        <f>ROUND(B34,0)</f>
        <v>15</v>
      </c>
    </row>
    <row r="17" spans="1:8" x14ac:dyDescent="0.25">
      <c r="A17">
        <v>25</v>
      </c>
      <c r="B17">
        <f t="shared" si="0"/>
        <v>2.8571428571428571E-3</v>
      </c>
      <c r="G17">
        <f t="shared" si="2"/>
        <v>25</v>
      </c>
      <c r="H17">
        <f>ROUND(B35,0)</f>
        <v>25</v>
      </c>
    </row>
    <row r="18" spans="1:8" x14ac:dyDescent="0.25">
      <c r="A18">
        <v>35</v>
      </c>
      <c r="B18">
        <f t="shared" si="0"/>
        <v>3.7037037037037038E-3</v>
      </c>
      <c r="G18">
        <f t="shared" si="2"/>
        <v>35</v>
      </c>
      <c r="H18">
        <f>ROUND(B36,0)</f>
        <v>36</v>
      </c>
    </row>
    <row r="19" spans="1:8" x14ac:dyDescent="0.25">
      <c r="A19">
        <v>45</v>
      </c>
      <c r="B19">
        <f t="shared" si="0"/>
        <v>4.329004329004329E-3</v>
      </c>
      <c r="G19">
        <f t="shared" si="2"/>
        <v>45</v>
      </c>
      <c r="H19">
        <f>ROUND(B37,0)</f>
        <v>45</v>
      </c>
    </row>
    <row r="20" spans="1:8" x14ac:dyDescent="0.25">
      <c r="A20">
        <v>55</v>
      </c>
      <c r="B20">
        <f t="shared" si="0"/>
        <v>5.0000000000000001E-3</v>
      </c>
      <c r="G20">
        <f t="shared" si="2"/>
        <v>55</v>
      </c>
      <c r="H20">
        <f>ROUND(B38,0)</f>
        <v>54</v>
      </c>
    </row>
    <row r="23" spans="1:8" x14ac:dyDescent="0.25">
      <c r="B23" t="s">
        <v>5</v>
      </c>
    </row>
    <row r="24" spans="1:8" x14ac:dyDescent="0.25">
      <c r="B24" t="s">
        <v>2</v>
      </c>
    </row>
    <row r="25" spans="1:8" x14ac:dyDescent="0.25">
      <c r="A25" t="s">
        <v>6</v>
      </c>
      <c r="B25">
        <f>INTERCEPT(A14:A16,B14:B16)</f>
        <v>-34.967700857685628</v>
      </c>
      <c r="C25">
        <f>INTERCEPT(A16:A20,B16:B20)</f>
        <v>-14.800848533965095</v>
      </c>
    </row>
    <row r="26" spans="1:8" x14ac:dyDescent="0.25">
      <c r="A26" t="s">
        <v>7</v>
      </c>
      <c r="B26">
        <f>SLOPE(A14:A16,B14:B16)</f>
        <v>23580.597090954139</v>
      </c>
      <c r="C26">
        <f>SLOPE(A16:A20,B16:B20)</f>
        <v>13820.124770452703</v>
      </c>
    </row>
    <row r="29" spans="1:8" x14ac:dyDescent="0.25">
      <c r="B29" t="s">
        <v>8</v>
      </c>
    </row>
    <row r="30" spans="1:8" x14ac:dyDescent="0.25">
      <c r="B30" t="s">
        <v>5</v>
      </c>
    </row>
    <row r="31" spans="1:8" x14ac:dyDescent="0.25">
      <c r="A31" t="s">
        <v>0</v>
      </c>
      <c r="B31" t="s">
        <v>2</v>
      </c>
    </row>
    <row r="32" spans="1:8" x14ac:dyDescent="0.25">
      <c r="A32">
        <f>A3</f>
        <v>5</v>
      </c>
      <c r="B32">
        <f>B$26/B3+B$25</f>
        <v>5.2722259186866225</v>
      </c>
      <c r="C32">
        <f>C$26/C3+C$25</f>
        <v>8.7829821323364463</v>
      </c>
    </row>
    <row r="33" spans="1:3" x14ac:dyDescent="0.25">
      <c r="A33">
        <v>10</v>
      </c>
      <c r="B33">
        <f t="shared" ref="B33:C38" si="3">B$26/B4+B$25</f>
        <v>9.5239917667561471</v>
      </c>
      <c r="C33">
        <f t="shared" si="3"/>
        <v>11.274858580096609</v>
      </c>
    </row>
    <row r="34" spans="1:3" x14ac:dyDescent="0.25">
      <c r="A34">
        <f>A5</f>
        <v>15</v>
      </c>
      <c r="B34">
        <f t="shared" si="3"/>
        <v>15.203782314557223</v>
      </c>
      <c r="C34">
        <f t="shared" si="3"/>
        <v>14.603672254232148</v>
      </c>
    </row>
    <row r="35" spans="1:3" x14ac:dyDescent="0.25">
      <c r="A35">
        <f>A6</f>
        <v>25</v>
      </c>
      <c r="B35">
        <f>C$26/B6+C$25</f>
        <v>24.685222238756914</v>
      </c>
      <c r="C35">
        <f>C$26/C6+C$25</f>
        <v>24.685222238756914</v>
      </c>
    </row>
    <row r="36" spans="1:3" x14ac:dyDescent="0.25">
      <c r="A36">
        <f>A7</f>
        <v>35</v>
      </c>
      <c r="B36">
        <f t="shared" ref="B36:B38" si="4">C$26/B7+C$25</f>
        <v>36.384798764007883</v>
      </c>
      <c r="C36">
        <f t="shared" ref="C36:C38" si="5">C$26/C7+C$25</f>
        <v>36.384798764007883</v>
      </c>
    </row>
    <row r="37" spans="1:3" x14ac:dyDescent="0.25">
      <c r="A37">
        <f>A8</f>
        <v>45</v>
      </c>
      <c r="B37">
        <f t="shared" si="4"/>
        <v>45.026531424704615</v>
      </c>
      <c r="C37">
        <f t="shared" si="5"/>
        <v>46.896137048413046</v>
      </c>
    </row>
    <row r="38" spans="1:3" x14ac:dyDescent="0.25">
      <c r="A38">
        <f>A9</f>
        <v>55</v>
      </c>
      <c r="B38">
        <f t="shared" si="4"/>
        <v>54.299775318298416</v>
      </c>
      <c r="C38">
        <f t="shared" si="5"/>
        <v>55.709992131609923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Block Detection (Short)</vt:lpstr>
      <vt:lpstr>IR6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Palaniappan</dc:creator>
  <cp:lastModifiedBy>Bob</cp:lastModifiedBy>
  <dcterms:created xsi:type="dcterms:W3CDTF">2020-02-28T02:59:00Z</dcterms:created>
  <dcterms:modified xsi:type="dcterms:W3CDTF">2020-03-19T06:20:13Z</dcterms:modified>
</cp:coreProperties>
</file>