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a4b7711c6cc8cf/Documents/UWA Bootcamp/Module 1 - Excel/"/>
    </mc:Choice>
  </mc:AlternateContent>
  <xr:revisionPtr revIDLastSave="0" documentId="14_{4754AB26-3052-4650-A6BD-E33D6DB16E77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Crowdfunding" sheetId="1" r:id="rId1"/>
    <sheet name="Parent Stacked" sheetId="2" r:id="rId2"/>
    <sheet name="Sub Stacked" sheetId="6" r:id="rId3"/>
    <sheet name="Category vs Year" sheetId="10" r:id="rId4"/>
    <sheet name="Bonus pt1" sheetId="11" r:id="rId5"/>
    <sheet name="Bonus pt2" sheetId="13" r:id="rId6"/>
  </sheets>
  <definedNames>
    <definedName name="_xlchart.v1.0" hidden="1">'Bonus pt2'!$C$2:$C$390</definedName>
    <definedName name="_xlchart.v1.1" hidden="1">'Bonus pt2'!$C$2:$C$390</definedName>
    <definedName name="_xlchart.v1.2" hidden="1">'Bonus pt2'!$D$2:$D$255</definedName>
    <definedName name="_xlchart.v1.3" hidden="1">'Bonus pt2'!$C$2:$C$390</definedName>
    <definedName name="_xlchart.v1.4" hidden="1">'Bonus pt2'!$C$2:$C$390</definedName>
    <definedName name="_xlcn.WorksheetConnection_CrowdfundingA1T10011" hidden="1">Crowdfunding!$A$1:$T$1001</definedName>
    <definedName name="CrowdFunding">Crowdfunding!$A$1:$T$1001</definedName>
    <definedName name="DateCreated">Crowdfunding!$M:$M</definedName>
    <definedName name="DateEnded">Crowdfunding!$O:$O</definedName>
  </definedNames>
  <calcPr calcId="191029"/>
  <pivotCaches>
    <pivotCache cacheId="0" r:id="rId7"/>
    <pivotCache cacheId="10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3" l="1"/>
  <c r="H9" i="13"/>
  <c r="I8" i="13"/>
  <c r="H8" i="13"/>
  <c r="I7" i="13"/>
  <c r="H7" i="13"/>
  <c r="I6" i="13"/>
  <c r="H6" i="13"/>
  <c r="I5" i="13"/>
  <c r="H5" i="13"/>
  <c r="I4" i="13"/>
  <c r="H4" i="13"/>
  <c r="H3" i="11"/>
  <c r="H4" i="11"/>
  <c r="H5" i="11"/>
  <c r="H6" i="11"/>
  <c r="H7" i="11"/>
  <c r="H8" i="11"/>
  <c r="H9" i="11"/>
  <c r="H10" i="11"/>
  <c r="H11" i="11"/>
  <c r="H12" i="11"/>
  <c r="H13" i="11"/>
  <c r="H2" i="11"/>
  <c r="G3" i="11"/>
  <c r="G4" i="11"/>
  <c r="G5" i="11"/>
  <c r="G6" i="11"/>
  <c r="G7" i="11"/>
  <c r="G8" i="11"/>
  <c r="G9" i="11"/>
  <c r="G10" i="11"/>
  <c r="G11" i="11"/>
  <c r="G12" i="11"/>
  <c r="G13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E3" i="11"/>
  <c r="E4" i="11"/>
  <c r="E5" i="11"/>
  <c r="E6" i="11"/>
  <c r="E7" i="11"/>
  <c r="E8" i="11"/>
  <c r="E9" i="11"/>
  <c r="E10" i="11"/>
  <c r="E11" i="11"/>
  <c r="E12" i="11"/>
  <c r="E13" i="11"/>
  <c r="E2" i="11"/>
  <c r="D13" i="11"/>
  <c r="D12" i="11"/>
  <c r="D11" i="11"/>
  <c r="D10" i="11"/>
  <c r="D9" i="11"/>
  <c r="D8" i="11"/>
  <c r="D7" i="11"/>
  <c r="D6" i="11"/>
  <c r="D5" i="11"/>
  <c r="D4" i="11"/>
  <c r="D3" i="11"/>
  <c r="D2" i="11"/>
  <c r="C13" i="11"/>
  <c r="C12" i="11"/>
  <c r="C11" i="11"/>
  <c r="C10" i="11"/>
  <c r="C9" i="11"/>
  <c r="C8" i="11"/>
  <c r="C7" i="11"/>
  <c r="C6" i="11"/>
  <c r="C5" i="11"/>
  <c r="C4" i="11"/>
  <c r="C3" i="11"/>
  <c r="C2" i="11"/>
  <c r="B13" i="11"/>
  <c r="B12" i="11"/>
  <c r="B11" i="11"/>
  <c r="B10" i="11"/>
  <c r="B9" i="11"/>
  <c r="B8" i="11"/>
  <c r="B7" i="11"/>
  <c r="B6" i="11"/>
  <c r="B5" i="11"/>
  <c r="B4" i="11"/>
  <c r="B3" i="11"/>
  <c r="B2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Brad Fisher</author>
  </authors>
  <commentList>
    <comment ref="S2" authorId="0" shapeId="0" xr:uid="{A41BB274-A335-4619-9EA1-FACC5EC3BEDC}">
      <text>
        <r>
          <rPr>
            <b/>
            <sz val="9"/>
            <color indexed="81"/>
            <rFont val="Tahoma"/>
            <charset val="1"/>
          </rPr>
          <t>Brad Fisher:</t>
        </r>
        <r>
          <rPr>
            <sz val="9"/>
            <color indexed="81"/>
            <rFont val="Tahoma"/>
            <charset val="1"/>
          </rPr>
          <t xml:space="preserve">
Used 'text to columns' function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8D0948-129B-4DB1-861A-DBE70E661DE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15E4D09-160B-4877-82C1-3B8631F31D51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&amp;[2010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<sst xmlns="http://schemas.openxmlformats.org/spreadsheetml/2006/main" count="8139" uniqueCount="2119">
  <si>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</si>
  <si>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</si>
  <si>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</si>
  <si>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</si>
  <si>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</si>
  <si>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</si>
  <si>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</si>
  <si>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</si>
  <si>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</si>
  <si>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</si>
  <si>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</si>
  <si>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</si>
  <si>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</si>
  <si>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</si>
  <si>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</si>
  <si>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</si>
  <si>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</si>
  <si>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</si>
  <si>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</si>
  <si>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</si>
  <si>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</si>
  <si>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</si>
  <si>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</si>
  <si>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</si>
  <si>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</si>
  <si>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</si>
  <si>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</si>
  <si>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</si>
  <si>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</si>
  <si>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</si>
  <si>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</si>
  <si>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</si>
  <si>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</si>
  <si>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</si>
  <si>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</si>
  <si>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</si>
  <si>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</si>
  <si>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</si>
  <si>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</si>
  <si>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</si>
  <si>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</si>
  <si>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</si>
  <si>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</si>
  <si>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</si>
  <si>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</si>
  <si>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</si>
  <si>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</si>
  <si>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</si>
  <si>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</si>
  <si>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</si>
  <si>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</si>
  <si>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</si>
  <si>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</si>
  <si>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</si>
  <si>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</si>
  <si>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</si>
  <si>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</si>
  <si>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</si>
  <si>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</si>
  <si>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</si>
  <si>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</si>
  <si>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</si>
  <si>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</si>
  <si>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</si>
  <si>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</si>
  <si>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</si>
  <si>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</si>
  <si>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</si>
  <si>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</si>
  <si>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</si>
  <si>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</si>
  <si>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</si>
  <si>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</si>
  <si>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</si>
  <si>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</si>
  <si>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</si>
  <si>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</si>
  <si>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</si>
  <si>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</si>
  <si>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</si>
  <si>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</si>
  <si>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</si>
  <si>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</si>
  <si>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</si>
  <si>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</si>
  <si>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</si>
  <si>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</si>
  <si>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</si>
  <si>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</si>
  <si>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</si>
  <si>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</si>
  <si>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</si>
  <si>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</si>
  <si>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</si>
  <si>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</si>
  <si>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</si>
  <si>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</si>
  <si>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</si>
  <si>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</si>
  <si>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</si>
  <si>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</si>
  <si>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</si>
  <si>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</si>
  <si>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</si>
  <si>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</si>
  <si>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</si>
  <si>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</si>
  <si>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</si>
  <si>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</si>
  <si>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</si>
  <si>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</si>
  <si>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</si>
  <si>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</si>
  <si>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</si>
  <si>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</si>
  <si>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</si>
  <si>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</si>
  <si>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</si>
  <si>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</si>
  <si>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</si>
  <si>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</si>
  <si>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</si>
  <si>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</si>
  <si>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</si>
  <si>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</si>
  <si>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</si>
  <si>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</si>
  <si>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</si>
  <si>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</si>
  <si>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</si>
  <si>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</si>
  <si>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</si>
  <si>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</si>
  <si>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</si>
  <si>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</si>
  <si>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</si>
  <si>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</si>
  <si>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</si>
  <si>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</si>
  <si>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</si>
  <si>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</si>
  <si>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</si>
  <si>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</si>
  <si>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</si>
  <si>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</si>
  <si>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</si>
  <si>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</si>
  <si>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</si>
  <si>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</si>
  <si>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</si>
  <si>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</si>
  <si>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</si>
  <si>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</si>
  <si>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</si>
  <si>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</si>
  <si>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</si>
  <si>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</si>
  <si>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</si>
  <si>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</si>
  <si>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</si>
  <si>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</si>
  <si>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</si>
  <si>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</si>
  <si>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</si>
  <si>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</si>
  <si>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</si>
  <si>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</si>
  <si>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</si>
  <si>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</si>
  <si>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</si>
  <si>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</si>
  <si>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</si>
  <si>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</si>
  <si>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</si>
  <si>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</si>
  <si>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</si>
  <si>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</si>
  <si>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</si>
  <si>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</si>
  <si>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</si>
  <si>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</si>
  <si>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</si>
  <si>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</si>
  <si>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</si>
  <si>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</si>
  <si>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</si>
  <si>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</si>
  <si>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</si>
  <si>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</si>
  <si>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</si>
  <si>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</si>
  <si>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</si>
  <si>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</si>
  <si>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</si>
  <si>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</si>
  <si>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</si>
  <si>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</si>
  <si>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</si>
  <si>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</si>
  <si>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</si>
  <si>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</si>
  <si>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</si>
  <si>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</si>
  <si>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</si>
  <si>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</si>
  <si>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</si>
  <si>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</si>
  <si>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</si>
  <si>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</si>
  <si>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</si>
  <si>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</si>
  <si>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</si>
  <si>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</si>
  <si>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</si>
  <si>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</si>
  <si>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</si>
  <si>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</si>
  <si>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</si>
  <si>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</si>
  <si>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</si>
  <si>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</si>
  <si>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</si>
  <si>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</si>
  <si>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</si>
  <si>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</si>
  <si>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</si>
  <si>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</si>
  <si>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</si>
  <si>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</si>
  <si>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</si>
  <si>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</si>
  <si>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</si>
  <si>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</si>
  <si>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</si>
  <si>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</si>
  <si>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</si>
  <si>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</si>
  <si>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</si>
  <si>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</si>
  <si>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</si>
  <si>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</si>
  <si>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</si>
  <si>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</si>
  <si>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</si>
  <si>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</si>
  <si>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</si>
  <si>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</si>
  <si>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</si>
  <si>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</si>
  <si>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</si>
  <si>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</si>
  <si>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</si>
  <si>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</si>
  <si>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</si>
  <si>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</si>
  <si>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</si>
  <si>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</si>
  <si>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</si>
  <si>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</si>
  <si>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</si>
  <si>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</si>
  <si>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</si>
  <si>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</si>
  <si>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</si>
  <si>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</si>
  <si>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</si>
  <si>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</si>
  <si>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</si>
  <si>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</si>
  <si>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</si>
  <si>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</si>
  <si>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</si>
  <si>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</si>
  <si>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</si>
  <si>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</si>
  <si>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</si>
  <si>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</si>
  <si>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</si>
  <si>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</si>
  <si>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</si>
  <si>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</si>
  <si>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</si>
  <si>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</si>
  <si>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</si>
  <si>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</si>
  <si>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</si>
  <si>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</si>
  <si>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</si>
  <si>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</si>
  <si>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</si>
  <si>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</si>
  <si>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</si>
  <si>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</si>
  <si>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</si>
  <si>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</si>
  <si>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</si>
  <si>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</si>
  <si>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</si>
  <si>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</si>
  <si>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</si>
  <si>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</si>
  <si>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</si>
  <si>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</si>
  <si>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</si>
  <si>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</si>
  <si>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</si>
  <si>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</si>
  <si>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</si>
  <si>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</si>
  <si>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</si>
  <si>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</si>
  <si>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</si>
  <si>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</si>
  <si>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</si>
  <si>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</si>
  <si>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</si>
  <si>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</si>
  <si>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</si>
  <si>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</si>
  <si>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</si>
  <si>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</si>
  <si>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</si>
  <si>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</si>
  <si>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</si>
  <si>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</si>
  <si>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</si>
  <si>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</si>
  <si>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</si>
  <si>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</si>
  <si>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</si>
  <si>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</si>
  <si>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</si>
  <si>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</si>
  <si>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</si>
  <si>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</si>
  <si>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</si>
  <si>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</si>
  <si>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</si>
  <si>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</si>
  <si>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</si>
  <si>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</si>
  <si>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</si>
  <si>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</si>
  <si>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</si>
  <si>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</si>
  <si>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</si>
  <si>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</si>
  <si>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</si>
  <si>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</si>
  <si>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</si>
  <si>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</si>
  <si>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</si>
  <si>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</si>
  <si>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</si>
  <si>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</si>
  <si>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</si>
  <si>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</si>
  <si>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</si>
  <si>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</si>
  <si>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</si>
  <si>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</si>
  <si>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</si>
  <si>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</si>
  <si>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</si>
  <si>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</si>
  <si>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</si>
  <si>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</si>
  <si>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</si>
  <si>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</si>
  <si>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</si>
  <si>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</si>
  <si>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</si>
  <si>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</si>
  <si>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</si>
  <si>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</si>
  <si>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</si>
  <si>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</si>
  <si>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</si>
  <si>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</si>
  <si>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</si>
  <si>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</si>
  <si>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</si>
  <si>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</si>
  <si>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</si>
  <si>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</si>
  <si>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</si>
  <si>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</si>
  <si>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</si>
  <si>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</si>
  <si>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</si>
  <si>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</si>
  <si>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</si>
  <si>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</si>
  <si>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</si>
  <si>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</si>
  <si>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</si>
  <si>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</si>
  <si>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</si>
  <si>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</si>
  <si>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</si>
  <si>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</si>
  <si>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</si>
  <si>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</si>
  <si>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</si>
  <si>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</si>
  <si>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</si>
  <si>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</si>
  <si>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</si>
  <si>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</si>
  <si>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</si>
  <si>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</si>
  <si>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</si>
  <si>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</si>
  <si>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</si>
  <si>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</si>
  <si>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</si>
  <si>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</si>
  <si>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</si>
  <si>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</si>
  <si>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</si>
  <si>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</si>
  <si>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</si>
  <si>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</si>
  <si>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</si>
  <si>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</si>
  <si>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</si>
  <si>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</si>
  <si>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</si>
  <si>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</si>
  <si>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</si>
  <si>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</si>
  <si>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</si>
  <si>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</si>
  <si>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</si>
  <si>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</si>
  <si>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</si>
  <si>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</si>
  <si>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</si>
  <si>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</si>
  <si>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</si>
  <si>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</si>
  <si>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</si>
  <si>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</si>
  <si>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</si>
  <si>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</si>
  <si>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</si>
  <si>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</si>
  <si>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</si>
  <si>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</si>
  <si>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</si>
  <si>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</si>
  <si>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</si>
  <si>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</si>
  <si>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</si>
  <si>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</si>
  <si>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</si>
  <si>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</si>
  <si>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</si>
  <si>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</si>
  <si>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</si>
  <si>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</si>
  <si>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</si>
  <si>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</si>
  <si>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</si>
  <si>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</si>
  <si>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</si>
  <si>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</si>
  <si>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</si>
  <si>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</si>
  <si>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</si>
  <si>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</si>
  <si>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</si>
  <si>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</si>
  <si>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</si>
  <si>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</si>
  <si>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</si>
  <si>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</si>
  <si>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</si>
  <si>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</si>
  <si>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</si>
  <si>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</si>
  <si>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</si>
  <si>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</si>
  <si>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</si>
  <si>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</si>
  <si>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</si>
  <si>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</si>
  <si>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</si>
  <si>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</si>
  <si>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</si>
  <si>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</si>
  <si>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</si>
  <si>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</si>
  <si>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</si>
  <si>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</si>
  <si>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</si>
  <si>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</si>
  <si>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</si>
  <si>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</si>
  <si>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</si>
  <si>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</si>
  <si>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</si>
  <si>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</si>
  <si>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</si>
  <si>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</si>
  <si>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</si>
  <si>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</si>
  <si>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</si>
  <si>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</si>
  <si>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</si>
  <si>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</si>
  <si>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</si>
  <si>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</si>
  <si>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</si>
  <si>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</si>
  <si>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</si>
  <si>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</si>
  <si>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</si>
  <si>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</si>
  <si>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</si>
  <si>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</si>
  <si>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</si>
  <si>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</si>
  <si>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</si>
  <si>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</si>
  <si>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</si>
  <si>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</si>
  <si>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</si>
  <si>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</si>
  <si>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</si>
  <si>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</si>
  <si>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</si>
  <si>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</si>
  <si>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</si>
  <si>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</si>
  <si>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</si>
  <si>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</si>
  <si>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</si>
  <si>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</si>
  <si>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</si>
  <si>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</si>
  <si>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</si>
  <si>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</si>
  <si>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</si>
  <si>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</si>
  <si>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</si>
  <si>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</si>
  <si>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</si>
  <si>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</si>
  <si>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</si>
  <si>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</si>
  <si>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</si>
  <si>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</si>
  <si>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</si>
  <si>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</si>
  <si>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</si>
  <si>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</si>
  <si>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</si>
  <si>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</si>
  <si>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</si>
  <si>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</si>
  <si>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</si>
  <si>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</si>
  <si>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</si>
  <si>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</si>
  <si>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</si>
  <si>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</si>
  <si>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</si>
  <si>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</si>
  <si>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</si>
  <si>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</si>
  <si>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</si>
  <si>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</si>
  <si>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</si>
  <si>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</si>
  <si>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</si>
  <si>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</si>
  <si>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</si>
  <si>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</si>
  <si>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</si>
  <si>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</si>
  <si>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</si>
  <si>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</si>
  <si>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</si>
  <si>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</si>
  <si>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</si>
  <si>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</si>
  <si>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</si>
  <si>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</si>
  <si>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</si>
  <si>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</si>
  <si>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</si>
  <si>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</si>
  <si>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</si>
  <si>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</si>
  <si>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</si>
  <si>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</si>
  <si>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</si>
  <si>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</si>
  <si>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</si>
  <si>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</si>
  <si>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</si>
  <si>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</si>
  <si>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</si>
  <si>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</si>
  <si>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</si>
  <si>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</si>
  <si>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</si>
  <si>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</si>
  <si>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</si>
  <si>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</si>
  <si>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</si>
  <si>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</si>
  <si>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</si>
  <si>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</si>
  <si>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</si>
  <si>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</si>
  <si>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</si>
  <si>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</si>
  <si>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</si>
  <si>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</si>
  <si>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</si>
  <si>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</si>
  <si>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</si>
  <si>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</si>
  <si>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</si>
  <si>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</si>
  <si>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</si>
  <si>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</si>
  <si>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</si>
  <si>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</si>
  <si>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</si>
  <si>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</si>
  <si>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</si>
  <si>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</si>
  <si>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</si>
  <si>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</si>
  <si>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</si>
  <si>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</si>
  <si>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</si>
  <si>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</si>
  <si>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</si>
  <si>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</si>
  <si>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</si>
  <si>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</si>
  <si>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</si>
  <si>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</si>
  <si>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</si>
  <si>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</si>
  <si>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</si>
  <si>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</si>
  <si>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</si>
  <si>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</si>
  <si>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</si>
  <si>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</si>
  <si>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</si>
  <si>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</si>
  <si>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</si>
  <si>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</si>
  <si>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</si>
  <si>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</si>
  <si>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</si>
  <si>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</si>
  <si>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</si>
  <si>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</si>
  <si>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</si>
  <si>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</si>
  <si>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</si>
  <si>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</si>
  <si>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</si>
  <si>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</si>
  <si>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</si>
  <si>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</si>
  <si>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</si>
  <si>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</si>
  <si>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</si>
  <si>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</si>
  <si>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</si>
  <si>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</si>
  <si>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</si>
  <si>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</si>
  <si>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</si>
  <si>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</si>
  <si>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</si>
  <si>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</si>
  <si>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</si>
  <si>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</si>
  <si>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</si>
  <si>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</si>
  <si>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</si>
  <si>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</si>
  <si>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</si>
  <si>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</si>
  <si>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</si>
  <si>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</si>
  <si>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</si>
  <si>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</si>
  <si>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</si>
  <si>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</si>
  <si>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</si>
  <si>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</si>
  <si>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</si>
  <si>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</si>
  <si>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</si>
  <si>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</si>
  <si>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</si>
  <si>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</si>
  <si>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</si>
  <si>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</si>
  <si>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</si>
  <si>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</si>
  <si>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</si>
  <si>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</si>
  <si>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</si>
  <si>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</si>
  <si>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</si>
  <si>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</si>
  <si>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</si>
  <si>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</si>
  <si>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</si>
  <si>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</si>
  <si>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</si>
  <si>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</si>
  <si>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</si>
  <si>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</si>
  <si>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</si>
  <si>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</si>
  <si>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</si>
  <si>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</si>
  <si>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</si>
  <si>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</si>
  <si>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</si>
  <si>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</si>
  <si>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</si>
  <si>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</si>
  <si>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</si>
  <si>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</si>
  <si>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</si>
  <si>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</si>
  <si>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</si>
  <si>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</si>
  <si>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</si>
  <si>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</si>
  <si>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</si>
  <si>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</si>
  <si>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</si>
  <si>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</si>
  <si>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</si>
  <si>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</si>
  <si>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</si>
  <si>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</si>
  <si>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</si>
  <si>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</si>
  <si>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</si>
  <si>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</si>
  <si>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</si>
  <si>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</si>
  <si>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</si>
  <si>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</si>
  <si>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</si>
  <si>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</si>
  <si>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</si>
  <si>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</si>
  <si>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</si>
  <si>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</si>
  <si>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</si>
  <si>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</si>
  <si>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</si>
  <si>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</si>
  <si>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</si>
  <si>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</si>
  <si>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</si>
  <si>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</si>
  <si>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</si>
  <si>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</si>
  <si>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</si>
  <si>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</si>
  <si>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</si>
  <si>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</si>
  <si>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</si>
  <si>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</si>
  <si>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</si>
  <si>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</si>
  <si>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</si>
  <si>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</si>
  <si>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</si>
  <si>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</si>
  <si>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</si>
  <si>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</si>
  <si>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</si>
  <si>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</si>
  <si>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</si>
  <si>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</si>
  <si>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</si>
  <si>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</si>
  <si>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</si>
  <si>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</si>
  <si>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</si>
  <si>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</si>
  <si>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</si>
  <si>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</si>
  <si>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</si>
  <si>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</si>
  <si>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</si>
  <si>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</si>
  <si>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</si>
  <si>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</si>
  <si>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</si>
  <si>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</si>
  <si>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</si>
  <si>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</si>
  <si>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</si>
  <si>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</si>
  <si>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</si>
  <si>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</si>
  <si>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</si>
  <si>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</si>
  <si>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</si>
  <si>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</si>
  <si>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</si>
  <si>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</si>
  <si>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</si>
  <si>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</si>
  <si>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</si>
  <si>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</si>
  <si>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</si>
  <si>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</si>
  <si>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</si>
  <si>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</si>
  <si>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</si>
  <si>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</si>
  <si>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</si>
  <si>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</si>
  <si>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</si>
  <si>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</si>
  <si>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</si>
  <si>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</si>
  <si>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</si>
  <si>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</si>
  <si>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</si>
  <si>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</si>
  <si>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</si>
  <si>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</si>
  <si>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</si>
  <si>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</si>
  <si>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</si>
  <si>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</si>
  <si>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</si>
  <si>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</si>
  <si>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</si>
  <si>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</si>
  <si>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</si>
  <si>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</si>
  <si>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</si>
  <si>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</si>
  <si>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</si>
  <si>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</si>
  <si>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</si>
  <si>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</si>
  <si>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</si>
  <si>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</si>
  <si>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</si>
  <si>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</si>
  <si>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</si>
  <si>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</si>
  <si>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</si>
  <si>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</si>
  <si>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</si>
  <si>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</si>
  <si>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</si>
  <si>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</si>
  <si>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</si>
  <si>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</si>
  <si>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</si>
  <si>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</si>
  <si>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</si>
  <si>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</si>
  <si>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</si>
  <si>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</si>
  <si>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</si>
  <si>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</si>
  <si>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</si>
  <si>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</si>
  <si>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</si>
  <si>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</si>
  <si>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</si>
  <si>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</si>
  <si>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</si>
  <si>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</si>
  <si>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</si>
  <si>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</si>
  <si>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</si>
  <si>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</si>
  <si>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</si>
  <si>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</si>
  <si>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</si>
  <si>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</si>
  <si>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</si>
  <si>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</si>
  <si>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</si>
  <si>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</si>
  <si>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</si>
  <si>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</si>
  <si>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</si>
  <si>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</si>
  <si>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</si>
  <si>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</si>
  <si>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</si>
  <si>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</si>
  <si>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</si>
  <si>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</si>
  <si>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</si>
  <si>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</si>
  <si>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</si>
  <si>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</si>
  <si>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</si>
  <si>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</si>
  <si>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</si>
  <si>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</si>
  <si>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</si>
  <si>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</si>
  <si>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</si>
  <si>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</si>
  <si>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</si>
  <si>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</si>
  <si>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</si>
  <si>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</si>
  <si>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</si>
  <si>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</si>
  <si>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</si>
  <si>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</si>
  <si>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</si>
  <si>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</si>
  <si>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</si>
  <si>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</si>
  <si>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</si>
  <si>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</si>
  <si>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</si>
  <si>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</si>
  <si>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</si>
  <si>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</si>
  <si>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</si>
  <si>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</si>
  <si>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</si>
  <si>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</si>
  <si>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</si>
  <si>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</si>
  <si>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</si>
  <si>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</si>
  <si>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</si>
  <si>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</si>
  <si>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</si>
  <si>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</si>
  <si>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</si>
  <si>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</si>
  <si>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</si>
  <si>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</si>
  <si>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</si>
  <si>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</si>
  <si>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</si>
  <si>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</si>
  <si>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</si>
  <si>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</si>
  <si>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</si>
  <si>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</si>
  <si>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</si>
  <si>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</si>
  <si>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</si>
  <si>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</si>
  <si>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</si>
  <si>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</si>
  <si>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</si>
  <si>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</si>
  <si>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</si>
  <si>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</si>
  <si>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</si>
  <si>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</si>
  <si>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</si>
  <si>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</si>
  <si>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</si>
  <si>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</si>
  <si>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</si>
  <si>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</si>
  <si>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</si>
  <si>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</si>
  <si>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</si>
  <si>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</si>
  <si>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</si>
  <si>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</si>
  <si>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</si>
  <si>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</si>
  <si>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</si>
  <si>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</si>
  <si>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</si>
  <si>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</si>
  <si>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</si>
  <si>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</si>
  <si>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</si>
  <si>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</si>
  <si>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</si>
  <si>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</si>
  <si>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</si>
  <si>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</si>
  <si>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</si>
  <si>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</si>
  <si>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</si>
  <si>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</si>
  <si>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</si>
  <si>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</si>
  <si>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</si>
  <si>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</si>
  <si>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</si>
  <si>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</si>
  <si>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</si>
  <si>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</si>
  <si>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</si>
  <si>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</si>
  <si>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</si>
  <si>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</si>
  <si>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</si>
  <si>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</si>
  <si>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</si>
  <si>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</si>
  <si>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</si>
  <si>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</si>
  <si>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</si>
  <si>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</si>
  <si>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</si>
  <si>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</si>
  <si>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</si>
  <si>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</si>
  <si>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</si>
  <si>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</si>
  <si>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</si>
  <si>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</si>
  <si>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</si>
  <si>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</si>
  <si>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</si>
  <si>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</si>
  <si>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</si>
  <si>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</si>
  <si>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</si>
  <si>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</si>
  <si>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</si>
  <si>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</si>
  <si>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</si>
  <si>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</si>
  <si>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</si>
  <si>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</si>
  <si>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</si>
  <si>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</si>
  <si>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</si>
  <si>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</si>
  <si>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</si>
  <si>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</si>
  <si>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</si>
  <si>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</si>
  <si>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</si>
  <si>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</si>
  <si>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</si>
  <si>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</si>
  <si>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</si>
  <si>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</si>
  <si>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</si>
  <si>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</si>
  <si>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</si>
  <si>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</si>
  <si>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</si>
  <si>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</si>
  <si>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</si>
  <si>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</si>
  <si>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</si>
  <si>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</si>
  <si>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</si>
  <si>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</si>
  <si>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</si>
  <si>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</si>
  <si>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</si>
  <si>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</si>
  <si>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</si>
  <si>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</si>
  <si>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</si>
  <si>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</si>
  <si>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</si>
  <si>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</si>
  <si>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</si>
  <si>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</si>
  <si>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</si>
  <si>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</si>
  <si>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</si>
  <si>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</si>
  <si>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</si>
  <si>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</si>
  <si>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</si>
  <si>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</si>
  <si>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</si>
  <si>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</si>
  <si>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</si>
  <si>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</si>
  <si>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</si>
  <si>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</si>
  <si>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</si>
  <si>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</si>
  <si>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</si>
  <si>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</si>
  <si>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</si>
  <si>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</si>
  <si>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</si>
  <si>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</si>
  <si>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</si>
  <si>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</si>
  <si>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</si>
  <si>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</si>
  <si>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</si>
  <si>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</si>
  <si>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</si>
  <si>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</si>
  <si>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</si>
  <si>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</si>
  <si>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</si>
  <si>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</si>
  <si>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</si>
  <si>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</si>
  <si>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</si>
  <si>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</si>
  <si>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</si>
  <si>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</si>
  <si>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</si>
  <si>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</si>
  <si>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</si>
  <si>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</si>
  <si>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</si>
  <si>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</si>
  <si>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</si>
  <si>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</si>
  <si>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</si>
  <si>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</si>
  <si>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</si>
  <si>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</si>
  <si>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</si>
  <si>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</si>
  <si>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</si>
  <si>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</si>
  <si>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</si>
  <si>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</si>
  <si>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</si>
  <si>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</si>
  <si>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</si>
  <si>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</si>
  <si>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</si>
  <si>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</si>
  <si>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</si>
  <si>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</si>
  <si>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</si>
  <si>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</si>
  <si>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</si>
  <si>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</si>
  <si>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</si>
  <si>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</si>
  <si>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</si>
  <si>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</si>
  <si>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</si>
  <si>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</si>
  <si>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</si>
  <si>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</si>
  <si>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</si>
  <si>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</si>
  <si>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</si>
  <si>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</si>
  <si>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</si>
  <si>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</si>
  <si>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</si>
  <si>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</si>
  <si>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</si>
  <si>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</si>
  <si>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</si>
  <si>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</si>
  <si>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</si>
  <si>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</si>
  <si>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</si>
  <si>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</si>
  <si>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</si>
  <si>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</si>
  <si>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</si>
  <si>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</si>
  <si>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</si>
  <si>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</si>
  <si>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</si>
  <si>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</si>
  <si>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</si>
  <si>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</si>
  <si>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</si>
  <si>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</si>
  <si>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</si>
  <si>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</si>
  <si>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</si>
  <si>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</si>
  <si>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</si>
  <si>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</si>
  <si>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</si>
  <si>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</si>
  <si>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</si>
  <si>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</si>
  <si>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</si>
  <si>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</si>
  <si>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</si>
  <si>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</si>
  <si>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</si>
  <si>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</si>
  <si>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</si>
  <si>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</si>
  <si>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</si>
  <si>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</si>
  <si>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</si>
  <si>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</si>
  <si>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</si>
  <si>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</si>
  <si>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</si>
  <si>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</si>
  <si>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</si>
  <si>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</si>
  <si>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</si>
  <si>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</si>
  <si>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</si>
  <si>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</si>
  <si>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</si>
  <si>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</si>
  <si>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</si>
  <si>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</si>
  <si>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</si>
  <si>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</si>
  <si>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</si>
  <si>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</si>
  <si>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</si>
  <si>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</si>
  <si>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</si>
  <si>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</si>
  <si>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</si>
  <si>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</si>
  <si>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</si>
  <si>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</si>
  <si>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</si>
  <si>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</si>
  <si>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</si>
  <si>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</si>
  <si>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</si>
  <si>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</si>
  <si>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</si>
  <si>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</si>
  <si>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</si>
  <si>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</si>
  <si>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</si>
  <si>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</si>
  <si>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</si>
  <si>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</si>
  <si>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</si>
  <si>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</si>
  <si>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</si>
  <si>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</si>
  <si>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</si>
  <si>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</si>
  <si>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</si>
  <si>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</si>
  <si>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</si>
  <si>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</si>
  <si>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</si>
  <si>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</si>
  <si>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</si>
  <si>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</si>
  <si>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</si>
  <si>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</si>
  <si>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</si>
  <si>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</si>
  <si>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</si>
  <si>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</si>
  <si>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</si>
  <si>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</si>
  <si>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</si>
  <si>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</si>
  <si>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</si>
  <si>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</si>
  <si>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</si>
  <si>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</si>
  <si>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</si>
  <si>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</si>
  <si>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</si>
  <si>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</si>
  <si>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</si>
  <si>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</si>
  <si>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</si>
  <si>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</si>
  <si>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</si>
  <si>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</si>
  <si>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</si>
  <si>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</si>
  <si>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</si>
  <si>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</si>
  <si>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</si>
  <si>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</si>
  <si>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</si>
  <si>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</si>
  <si>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</si>
  <si>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</si>
  <si>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</si>
  <si>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</si>
  <si>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</si>
  <si>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</si>
  <si>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</si>
  <si>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</si>
  <si>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</si>
  <si>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</si>
  <si>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</si>
  <si>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</si>
  <si>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</si>
  <si>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</si>
  <si>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</si>
  <si>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</si>
  <si>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</si>
  <si>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</si>
  <si>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</si>
  <si>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</si>
  <si>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</si>
  <si>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</si>
  <si>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</si>
  <si>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</si>
  <si>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</si>
  <si>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</si>
  <si>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</si>
  <si>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</si>
  <si>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</si>
  <si>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</si>
  <si>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</si>
  <si>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</si>
  <si>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</si>
  <si>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</si>
  <si>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</si>
  <si>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</si>
  <si>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</si>
  <si>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</si>
  <si>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</si>
  <si>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</si>
  <si>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</si>
  <si>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</si>
  <si>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</si>
  <si>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</si>
  <si>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</si>
  <si>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</si>
  <si>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</si>
  <si>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</si>
  <si>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</si>
  <si>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</si>
  <si>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</si>
  <si>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</si>
  <si>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</si>
  <si>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</si>
  <si>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</si>
  <si>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</si>
  <si>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</si>
  <si>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</si>
  <si>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</si>
  <si>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</si>
  <si>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</si>
  <si>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</si>
  <si>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</si>
  <si>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</si>
  <si>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</si>
  <si>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</si>
  <si>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</si>
  <si>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</si>
  <si>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</si>
  <si>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</si>
  <si>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</si>
  <si>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</si>
  <si>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</si>
  <si>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</si>
  <si>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</si>
  <si>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</si>
  <si>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</si>
  <si>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</si>
  <si>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</si>
  <si>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</si>
  <si>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</si>
  <si>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</si>
  <si>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</si>
  <si>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</si>
  <si>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</si>
  <si>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</si>
  <si>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</si>
  <si>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</si>
  <si>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</si>
  <si>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</si>
  <si>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</si>
  <si>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</si>
  <si>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</si>
  <si>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</si>
  <si>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</si>
  <si>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</si>
  <si>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</si>
  <si>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</si>
  <si>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</si>
  <si>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</si>
  <si>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</si>
  <si>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</si>
  <si>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</si>
  <si>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</si>
  <si>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</si>
  <si>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</si>
  <si>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</si>
  <si>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</si>
  <si>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</si>
  <si>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</si>
  <si>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</si>
  <si>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</si>
  <si>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</si>
  <si>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</si>
  <si>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</si>
  <si>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</si>
  <si>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</si>
  <si>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</si>
  <si>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</si>
  <si>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</si>
  <si>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</si>
  <si>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</si>
  <si>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</si>
  <si>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</si>
  <si>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</si>
  <si>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</si>
  <si>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</si>
  <si>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</si>
  <si>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</si>
  <si>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</si>
  <si>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</si>
  <si>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</si>
  <si>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</si>
  <si>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</si>
  <si>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</si>
  <si>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</si>
  <si>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</si>
  <si>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</si>
  <si>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</si>
  <si>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</si>
  <si>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</si>
  <si>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</si>
  <si>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</si>
  <si>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</si>
  <si>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</si>
  <si>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</si>
  <si>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</si>
  <si>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</si>
  <si>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</si>
  <si>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</si>
  <si>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</si>
  <si>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</si>
  <si>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</si>
  <si>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</si>
  <si>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</si>
  <si>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</si>
  <si>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</si>
  <si>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</si>
  <si>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</si>
  <si>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</si>
  <si>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</si>
  <si>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</si>
  <si>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</si>
  <si>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</si>
  <si>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</si>
  <si>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</si>
  <si>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</si>
  <si>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</si>
  <si>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</si>
  <si>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</si>
  <si>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</si>
  <si>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</si>
  <si>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</si>
  <si>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</si>
  <si>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</si>
  <si>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</si>
  <si>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</si>
  <si>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</si>
  <si>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</si>
  <si>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</si>
  <si>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</si>
  <si>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</si>
  <si>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</si>
  <si>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</si>
  <si>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</si>
  <si>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</si>
  <si>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</si>
  <si>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</si>
  <si>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</si>
  <si>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</si>
  <si>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</si>
  <si>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</si>
  <si>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</si>
  <si>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</si>
  <si>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</si>
  <si>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</si>
  <si>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</si>
  <si>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</si>
  <si>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</si>
  <si>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</si>
  <si>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</si>
  <si>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</si>
  <si>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</si>
  <si>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</si>
  <si>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</si>
  <si>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</si>
  <si>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</si>
  <si>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</si>
  <si>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</si>
  <si>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</si>
  <si>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</si>
  <si>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</si>
  <si>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</si>
  <si>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</si>
  <si>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</si>
  <si>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</si>
  <si>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</si>
  <si>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</si>
  <si>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</si>
  <si>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</si>
  <si>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</si>
  <si>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</si>
  <si>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</si>
  <si>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</si>
  <si>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</si>
  <si>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</si>
  <si>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</si>
  <si>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</si>
  <si>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</si>
  <si>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</si>
  <si>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</si>
  <si>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</si>
  <si>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</si>
  <si>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</si>
  <si>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</si>
  <si>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</si>
  <si>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</si>
  <si>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</si>
  <si>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</si>
  <si>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</si>
  <si>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</si>
  <si>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</si>
  <si>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</si>
  <si>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</si>
  <si>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</si>
  <si>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</si>
  <si>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</si>
  <si>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</si>
  <si>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</si>
  <si>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</si>
  <si>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</si>
  <si>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</si>
  <si>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</si>
  <si>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</si>
  <si>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</si>
  <si>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</si>
  <si>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</si>
  <si>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</si>
  <si>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</si>
  <si>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</si>
  <si>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</si>
  <si>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</si>
  <si>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</si>
  <si>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</si>
  <si>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</si>
  <si>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</si>
  <si>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</si>
  <si>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</si>
  <si>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</si>
  <si>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</si>
  <si>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</si>
  <si>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</si>
  <si>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</si>
  <si>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</si>
  <si>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</si>
  <si>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</si>
  <si>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</si>
  <si>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</si>
  <si>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</si>
  <si>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</si>
  <si>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</si>
  <si>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</si>
  <si>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</si>
  <si>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</si>
  <si>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</si>
  <si>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</si>
  <si>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</si>
  <si>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</si>
  <si>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</si>
  <si>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</si>
  <si>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</si>
  <si>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</si>
  <si>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</si>
  <si>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</si>
  <si>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</si>
  <si>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</si>
  <si>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</si>
  <si>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</si>
  <si>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</si>
  <si>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</si>
  <si>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</si>
  <si>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</si>
  <si>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</si>
  <si>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</si>
  <si>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</si>
  <si>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</si>
  <si>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</si>
  <si>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</si>
  <si>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</si>
  <si>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</si>
  <si>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</si>
  <si>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</si>
  <si>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</si>
  <si>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</si>
  <si>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</si>
  <si>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</si>
  <si>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</si>
  <si>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</si>
  <si>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</si>
  <si>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</si>
  <si>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</si>
  <si>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</si>
  <si>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</si>
  <si>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</si>
  <si>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</si>
  <si>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</si>
  <si>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</si>
  <si>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</si>
  <si>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</si>
  <si>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</si>
  <si>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</si>
  <si>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</si>
  <si>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</si>
  <si>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</si>
  <si>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</si>
  <si>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</si>
  <si>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</si>
  <si>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</si>
  <si>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</si>
  <si>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</si>
  <si>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</si>
  <si>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</si>
  <si>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</si>
  <si>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</si>
  <si>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</si>
  <si>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</si>
  <si>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</si>
  <si>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</si>
  <si>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</si>
  <si>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</si>
  <si>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</si>
  <si>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</si>
  <si>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</si>
  <si>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</si>
  <si>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</si>
  <si>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</si>
  <si>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</si>
  <si>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</si>
  <si>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</si>
  <si>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</si>
  <si>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</si>
  <si>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</si>
  <si>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</si>
  <si>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</si>
  <si>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</si>
  <si>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</si>
  <si>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</si>
  <si>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</si>
  <si>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</si>
  <si>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</si>
  <si>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</si>
  <si>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</si>
  <si>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</si>
  <si>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</si>
  <si>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</si>
  <si>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</si>
  <si>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</si>
  <si>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</si>
  <si>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</si>
  <si>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</si>
  <si>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</si>
  <si>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</si>
  <si>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</si>
  <si>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</si>
  <si>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</si>
  <si>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</si>
  <si>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</si>
  <si>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</si>
  <si>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</si>
  <si>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</si>
  <si>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</si>
  <si>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</si>
  <si>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</si>
  <si>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</si>
  <si>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</si>
  <si>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</si>
  <si>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</si>
  <si>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</si>
  <si>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</si>
  <si>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</si>
  <si>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</si>
  <si>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</si>
  <si>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</si>
  <si>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</si>
  <si>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</si>
  <si>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</si>
  <si>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</si>
  <si>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</si>
  <si>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</si>
  <si>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</si>
  <si>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</si>
  <si>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</si>
  <si>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</si>
  <si>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</si>
  <si>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</si>
  <si>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</si>
  <si>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</si>
  <si>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</si>
  <si>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</si>
  <si>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</si>
  <si>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</si>
  <si>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</si>
  <si>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</si>
  <si>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</si>
  <si>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</si>
  <si>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</si>
  <si>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</si>
  <si>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</si>
  <si>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</si>
  <si>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</si>
  <si>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</si>
  <si>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</si>
  <si>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</si>
  <si>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</si>
  <si>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</si>
  <si>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</si>
  <si>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</si>
  <si>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</si>
  <si>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</si>
  <si>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</si>
  <si>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</si>
  <si>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</si>
  <si>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</si>
  <si>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</si>
  <si>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</si>
  <si>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</si>
  <si>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</si>
  <si>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</si>
  <si>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</si>
  <si>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</si>
  <si>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</si>
  <si>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</si>
  <si>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</si>
  <si>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</si>
  <si>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</si>
  <si>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</si>
  <si>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</si>
  <si>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</si>
  <si>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</si>
  <si>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</si>
  <si>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</si>
  <si>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</si>
  <si>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</si>
  <si>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</si>
  <si>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</si>
  <si>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</si>
  <si>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</si>
  <si>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</si>
  <si>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</si>
  <si>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</si>
  <si>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</si>
  <si>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</si>
  <si>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</si>
  <si>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</si>
  <si>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</si>
  <si>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</si>
  <si>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</si>
  <si>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</si>
  <si>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</si>
  <si>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</si>
  <si>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</si>
  <si>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</si>
  <si>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</si>
  <si>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</si>
  <si>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</si>
  <si>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</si>
  <si>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</si>
  <si>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</si>
  <si>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</si>
  <si>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</si>
  <si>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</si>
  <si>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</si>
  <si>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</si>
  <si>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</si>
  <si>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</si>
  <si>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</si>
  <si>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</si>
  <si>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</si>
  <si>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</si>
  <si>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</si>
  <si>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</si>
  <si>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</si>
  <si>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</si>
  <si>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</si>
  <si>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</si>
  <si>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</si>
  <si>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</si>
  <si>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</si>
  <si>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</si>
  <si>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</si>
  <si>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</si>
  <si>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</si>
  <si>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</si>
  <si>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</si>
  <si>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</si>
  <si>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</si>
  <si>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</si>
  <si>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</si>
  <si>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</si>
  <si>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</si>
  <si>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</si>
  <si>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</si>
  <si>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</si>
  <si>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</si>
  <si>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</si>
  <si>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</si>
  <si>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</si>
  <si>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</si>
  <si>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</si>
  <si>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</si>
  <si>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</si>
  <si>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</si>
  <si>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</si>
  <si>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</si>
  <si>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</si>
  <si>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</si>
  <si>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</si>
  <si>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</si>
  <si>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</si>
  <si>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</si>
  <si>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</si>
  <si>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</si>
  <si>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</si>
  <si>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</si>
  <si>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</si>
  <si>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</si>
  <si>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</si>
  <si>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</si>
  <si>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</si>
  <si>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</si>
  <si>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</si>
  <si>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</si>
  <si>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</si>
  <si>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</si>
  <si>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</si>
  <si>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</si>
  <si>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</si>
  <si>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</si>
  <si>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</si>
  <si>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</si>
  <si>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</si>
  <si>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</si>
  <si>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</si>
  <si>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</si>
  <si>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</si>
  <si>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</si>
  <si>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</si>
  <si>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</si>
  <si>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</si>
  <si>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</si>
  <si>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</si>
  <si>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</si>
  <si>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</si>
  <si>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</si>
  <si>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</si>
  <si>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</si>
  <si>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</si>
  <si>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</si>
  <si>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</si>
  <si>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</si>
  <si>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</si>
  <si>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</si>
  <si>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</si>
  <si>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</si>
  <si>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</si>
  <si>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</si>
  <si>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</si>
  <si>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</si>
  <si>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</si>
  <si>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</si>
  <si>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</si>
  <si>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</si>
  <si>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</si>
  <si>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</si>
  <si>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</si>
  <si>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</si>
  <si>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</si>
  <si>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</si>
  <si>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</si>
  <si>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</si>
  <si>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</si>
  <si>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</si>
  <si>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</si>
  <si>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</si>
  <si>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</si>
  <si>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</si>
  <si>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</si>
  <si>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</si>
  <si>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</si>
  <si>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</si>
  <si>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</si>
  <si>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</si>
  <si>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</si>
  <si>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</si>
  <si>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</si>
  <si>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</si>
  <si>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</si>
  <si>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</si>
  <si>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</si>
  <si>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</si>
  <si>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</si>
  <si>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</si>
  <si>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</si>
  <si>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</si>
  <si>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</si>
  <si>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</si>
  <si>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</si>
  <si>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</si>
  <si>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</si>
  <si>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</si>
  <si>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</si>
  <si>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</si>
  <si>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</si>
  <si>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</si>
  <si>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</si>
  <si>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</si>
  <si>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</si>
  <si>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</si>
  <si>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</si>
  <si>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</si>
  <si>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</si>
  <si>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</si>
  <si>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</si>
  <si>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</si>
  <si>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</si>
  <si>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</si>
  <si>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</si>
  <si>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</si>
  <si>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</si>
  <si>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</si>
  <si>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</si>
  <si>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</si>
  <si>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</si>
  <si>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</si>
  <si>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</si>
  <si>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</si>
  <si>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</si>
  <si>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</si>
  <si>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</si>
  <si>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</si>
  <si>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</si>
  <si>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</si>
  <si>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</si>
  <si>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</si>
  <si>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</si>
  <si>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</si>
  <si>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</si>
  <si>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</si>
  <si>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</si>
  <si>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</si>
  <si>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</si>
  <si>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</si>
  <si>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</si>
  <si>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</si>
  <si>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</si>
  <si>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</si>
  <si>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</si>
  <si>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</si>
  <si>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</si>
  <si>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</si>
  <si>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</si>
  <si>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</si>
  <si>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</si>
  <si>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</si>
  <si>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</si>
  <si>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</si>
  <si>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</si>
  <si>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</si>
  <si>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</si>
  <si>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</si>
  <si>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</si>
  <si>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</si>
  <si>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</si>
  <si>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</si>
  <si>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</si>
  <si>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</si>
  <si>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</si>
  <si>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</si>
  <si>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</si>
  <si>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</si>
  <si>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</si>
  <si>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</si>
  <si>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</si>
  <si>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</si>
  <si>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</si>
  <si>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</si>
  <si>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</si>
  <si>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</si>
  <si>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</si>
  <si>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</si>
  <si>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</si>
  <si>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</si>
  <si>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</si>
  <si>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</si>
  <si>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</si>
  <si>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</si>
  <si>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</si>
  <si>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</si>
  <si>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</si>
  <si>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</si>
  <si>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</si>
  <si>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</si>
  <si>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</si>
  <si>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</si>
  <si>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</si>
  <si>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</si>
  <si>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</si>
  <si>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</si>
  <si>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</si>
  <si>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</si>
  <si>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</si>
  <si>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</si>
  <si>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</si>
  <si>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</si>
  <si>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</si>
  <si>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</si>
  <si>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</si>
  <si>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</si>
  <si>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</si>
  <si>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</si>
  <si>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</si>
  <si>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</si>
  <si>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</si>
  <si>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</si>
  <si>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</si>
  <si>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</si>
  <si>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</si>
  <si>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</si>
  <si>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</si>
  <si>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</si>
  <si>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</si>
  <si>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</si>
  <si>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</si>
  <si>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</si>
  <si>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</si>
  <si>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</si>
  <si>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</si>
  <si>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</si>
  <si>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</si>
  <si>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</si>
  <si>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</si>
  <si>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</si>
  <si>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</si>
  <si>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</si>
  <si>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</si>
  <si>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</si>
  <si>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</si>
  <si>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</si>
  <si>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</si>
  <si>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</si>
  <si>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</si>
  <si>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</si>
  <si>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</si>
  <si>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</si>
  <si>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</si>
  <si>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</si>
  <si>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</si>
  <si>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</si>
  <si>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</si>
  <si>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</si>
  <si>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</si>
  <si>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</si>
  <si>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</si>
  <si>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</si>
  <si>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</si>
  <si>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</si>
  <si>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</si>
  <si>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</si>
  <si>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</si>
  <si>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</si>
  <si>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</si>
  <si>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</si>
  <si>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</si>
  <si>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</si>
  <si>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&lt;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</si>
  <si>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</si>
  <si>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</si>
  <si>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</si>
  <si>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</si>
  <si>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</si>
  <si>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</si>
  <si>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</si>
  <si>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</si>
  <si>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</si>
  <si>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</si>
  <si>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 50000</t>
  </si>
  <si>
    <t>Mean no. of Backers</t>
  </si>
  <si>
    <t>Median no. of Backers</t>
  </si>
  <si>
    <t>Min. no of Backers</t>
  </si>
  <si>
    <t>Max. no. of Backers</t>
  </si>
  <si>
    <t>Successful</t>
  </si>
  <si>
    <t>Failed</t>
  </si>
  <si>
    <t>Successful outcome backers count</t>
  </si>
  <si>
    <t>Sum of backers_count</t>
  </si>
  <si>
    <t>Failed outcome bankers count</t>
  </si>
  <si>
    <t>Variance</t>
  </si>
  <si>
    <t>Standard Deviation</t>
  </si>
  <si>
    <t>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</si>
</sst>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42" applyNumberFormat="1" applyFont="1" applyAlignment="1">
      <alignment horizontal="center" wrapText="1"/>
    </xf>
    <xf numFmtId="10" fontId="0" fillId="0" borderId="0" xfId="42" applyNumberFormat="1" applyFont="1"/>
    <xf numFmtId="44" fontId="0" fillId="0" borderId="0" xfId="43" applyFont="1"/>
    <xf numFmtId="44" fontId="16" fillId="0" borderId="0" xfId="43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9" fontId="0" fillId="0" borderId="0" xfId="42" applyFont="1"/>
    <xf numFmtId="0" fontId="0" fillId="0" borderId="0" xfId="0" applyAlignment="1">
      <alignment horizontal="left" indent="1"/>
    </xf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92D050"/>
        </patternFill>
      </fill>
    </dxf>
    <dxf>
      <fill>
        <patternFill>
          <bgColor rgb="FFCC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18" Type="http://schemas.microsoft.com/office/2017/10/relationships/person" Target="persons/person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microsoft.com/office/2017/10/relationships/person" Target="persons/person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1 - CrowdfundingBook FINAL.xlsx]Parent Stacked!PivotTable1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Count of Campaigns per</a:t>
            </a:r>
            <a:r>
              <a:rPr lang="en-AU" baseline="0"/>
              <a:t> Parent Category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Stacked'!$B$4:$B$5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Stacked'!$A$6:$A$15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Stacked'!$B$6:$B$15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5-4D38-90B3-8F9B3D80C7BF}"/>
            </c:ext>
          </c:extLst>
        </c:ser>
        <c:ser>
          <c:idx val="1"/>
          <c:order val="1"/>
          <c:tx>
            <c:strRef>
              <c:f>'Parent Stacked'!$C$4:$C$5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Stacked'!$A$6:$A$15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Stacked'!$C$6:$C$15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5-4D38-90B3-8F9B3D80C7BF}"/>
            </c:ext>
          </c:extLst>
        </c:ser>
        <c:ser>
          <c:idx val="2"/>
          <c:order val="2"/>
          <c:tx>
            <c:strRef>
              <c:f>'Parent Stacked'!$D$4:$D$5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Stacked'!$A$6:$A$15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Stacked'!$D$6:$D$15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95-4D38-90B3-8F9B3D80C7BF}"/>
            </c:ext>
          </c:extLst>
        </c:ser>
        <c:ser>
          <c:idx val="3"/>
          <c:order val="3"/>
          <c:tx>
            <c:strRef>
              <c:f>'Parent Stacked'!$E$4:$E$5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Stacked'!$A$6:$A$15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Stacked'!$E$6:$E$15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5-4D38-90B3-8F9B3D80C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328799"/>
        <c:axId val="366849167"/>
      </c:barChart>
      <c:catAx>
        <c:axId val="4832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Parent</a:t>
                </a:r>
                <a:r>
                  <a:rPr lang="en-AU" baseline="0"/>
                  <a:t> Category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49167"/>
        <c:crosses val="autoZero"/>
        <c:auto val="1"/>
        <c:lblAlgn val="ctr"/>
        <c:lblOffset val="100"/>
        <c:noMultiLvlLbl val="0"/>
      </c:catAx>
      <c:valAx>
        <c:axId val="36684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Count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1 - CrowdfundingBook FINAL.xlsx]Sub Stacked!PivotTable4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Count of Campaigns per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Stacked'!$B$6:$B$7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Stacked'!$A$8:$A$32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Stacked'!$B$8:$B$32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0-4DE1-9823-05698D665A09}"/>
            </c:ext>
          </c:extLst>
        </c:ser>
        <c:ser>
          <c:idx val="1"/>
          <c:order val="1"/>
          <c:tx>
            <c:strRef>
              <c:f>'Sub Stacked'!$C$6:$C$7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Stacked'!$A$8:$A$32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Stacked'!$C$8:$C$32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20-4DE1-9823-05698D665A09}"/>
            </c:ext>
          </c:extLst>
        </c:ser>
        <c:ser>
          <c:idx val="2"/>
          <c:order val="2"/>
          <c:tx>
            <c:strRef>
              <c:f>'Sub Stacked'!$D$6:$D$7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Stacked'!$A$8:$A$32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Stacked'!$D$8:$D$32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20-4DE1-9823-05698D665A09}"/>
            </c:ext>
          </c:extLst>
        </c:ser>
        <c:ser>
          <c:idx val="3"/>
          <c:order val="3"/>
          <c:tx>
            <c:strRef>
              <c:f>'Sub Stacked'!$E$6:$E$7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Stacked'!$A$8:$A$32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Stacked'!$E$8:$E$32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20-4DE1-9823-05698D665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8623871"/>
        <c:axId val="865702991"/>
      </c:barChart>
      <c:catAx>
        <c:axId val="85862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Sub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02991"/>
        <c:crosses val="autoZero"/>
        <c:auto val="1"/>
        <c:lblAlgn val="ctr"/>
        <c:lblOffset val="100"/>
        <c:noMultiLvlLbl val="0"/>
      </c:catAx>
      <c:valAx>
        <c:axId val="8657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Count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2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1 - CrowdfundingBook FINAL.xlsx]Category vs Year!PivotTable2</c:name>
    <c:fmtId val="1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'Category vs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'Category vs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'Category vs Year'!$B$6:$B$18</c:f>
              <c:numCache>
                <c:formatCode>General</c:formatCode>
                <c:ptCount val="12"/>
                <c:pt idx="1">
                  <c:v>2</c:v>
                </c:pt>
                <c:pt idx="2">
                  <c:v>1</c:v>
                </c:pt>
                <c:pt idx="5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3-4EC3-B22B-EBCE1E640632}"/>
            </c:ext>
          </c:extLst>
        </c:ser>
        <c:ser>
          <c:idx val="1"/>
          <c:order val="1"/>
          <c:tx>
            <c:strRef>
              <c:f>'Category vs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'Category vs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'Category vs Year'!$C$6:$C$18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3-4EC3-B22B-EBCE1E640632}"/>
            </c:ext>
          </c:extLst>
        </c:ser>
        <c:ser>
          <c:idx val="2"/>
          <c:order val="2"/>
          <c:tx>
            <c:strRef>
              <c:f>'Category vs Year'!$D$4:$D$5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'Category vs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'Category vs Year'!$D$6:$D$18</c:f>
              <c:numCache>
                <c:formatCode>General</c:formatCode>
                <c:ptCount val="12"/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3-4EC3-B22B-EBCE1E640632}"/>
            </c:ext>
          </c:extLst>
        </c:ser>
        <c:ser>
          <c:idx val="3"/>
          <c:order val="3"/>
          <c:tx>
            <c:strRef>
              <c:f>'Category vs Year'!$E$4:$E$5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'Category vs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'Category vs Year'!$E$6:$E$18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83-4EC3-B22B-EBCE1E6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091296"/>
        <c:axId val="1210082816"/>
      </c:lineChart>
      <c:catAx>
        <c:axId val="107009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082816"/>
        <c:crosses val="autoZero"/>
        <c:auto val="1"/>
        <c:lblAlgn val="ctr"/>
        <c:lblOffset val="100"/>
        <c:noMultiLvlLbl val="0"/>
      </c:catAx>
      <c:valAx>
        <c:axId val="12100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9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pt1'!$F$1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pt1'!$A$2:$A$13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'Bonus pt1'!$F$2:$F$13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C-47B5-A419-AAECD2D2698D}"/>
            </c:ext>
          </c:extLst>
        </c:ser>
        <c:ser>
          <c:idx val="1"/>
          <c:order val="1"/>
          <c:tx>
            <c:strRef>
              <c:f>'Bonus pt1'!$G$1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pt1'!$A$2:$A$13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'Bonus pt1'!$G$2:$G$13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C-47B5-A419-AAECD2D2698D}"/>
            </c:ext>
          </c:extLst>
        </c:ser>
        <c:ser>
          <c:idx val="2"/>
          <c:order val="2"/>
          <c:tx>
            <c:strRef>
              <c:f>'Bonus pt1'!$H$1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pt1'!$A$2:$A$13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'Bonus pt1'!$H$2:$H$13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C-47B5-A419-AAECD2D26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134751"/>
        <c:axId val="2079309823"/>
      </c:lineChart>
      <c:catAx>
        <c:axId val="188713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09823"/>
        <c:crosses val="autoZero"/>
        <c:auto val="1"/>
        <c:lblAlgn val="ctr"/>
        <c:lblOffset val="100"/>
        <c:noMultiLvlLbl val="0"/>
      </c:catAx>
      <c:valAx>
        <c:axId val="20793098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3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boxWhisker" uniqueId="{462597E3-8B24-4B43-A555-CFA3F7C9EEC4}"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A93F47C2-8B98-4142-8F49-028770925C2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7</xdr:row>
      <xdr:rowOff>200024</xdr:rowOff>
    </xdr:from>
    <xdr:to>
      <xdr:col>17</xdr:col>
      <xdr:colOff>561975</xdr:colOff>
      <xdr:row>31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5EB01-7A1A-1D84-AFA2-ABB3F82ED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42860</xdr:colOff>
      <xdr:row>10</xdr:row>
      <xdr:rowOff>133350</xdr:rowOff>
    </xdr:from>
    <xdr:to>
      <xdr:col>20</xdr:col>
      <xdr:colOff>331303</xdr:colOff>
      <xdr:row>33</xdr:row>
      <xdr:rowOff>57978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1A5E6-E964-347D-2699-0C7747659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223836</xdr:colOff>
      <xdr:row>3</xdr:row>
      <xdr:rowOff>104774</xdr:rowOff>
    </xdr:from>
    <xdr:to>
      <xdr:col>17</xdr:col>
      <xdr:colOff>571499</xdr:colOff>
      <xdr:row>20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04C03A-4FAE-1423-373B-16DCFC69E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586153</xdr:colOff>
      <xdr:row>3</xdr:row>
      <xdr:rowOff>104774</xdr:rowOff>
    </xdr:from>
    <xdr:to>
      <xdr:col>20</xdr:col>
      <xdr:colOff>344366</xdr:colOff>
      <xdr:row>17</xdr:row>
      <xdr:rowOff>78397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7EFBED-C379-6F00-B99A-19CDA8005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471487</xdr:colOff>
      <xdr:row>14</xdr:row>
      <xdr:rowOff>142875</xdr:rowOff>
    </xdr:from>
    <xdr:to>
      <xdr:col>16</xdr:col>
      <xdr:colOff>242887</xdr:colOff>
      <xdr:row>28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B1C7616-1EE3-0346-0C29-CE7EB67096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06287" y="2943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590550</xdr:colOff>
      <xdr:row>14</xdr:row>
      <xdr:rowOff>0</xdr:rowOff>
    </xdr:from>
    <xdr:to>
      <xdr:col>9</xdr:col>
      <xdr:colOff>76200</xdr:colOff>
      <xdr:row>27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F129DCA-E1C4-475F-9202-50F1A521AD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39000" y="2800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d Fisher" refreshedDate="45248.407178472225" createdVersion="8" refreshedVersion="8" minRefreshableVersion="3" recordCount="1000" xr:uid="{E29932C6-6DA1-443F-891B-7A0910B9FC8B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44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d Fisher" refreshedDate="45252.520471875003" backgroundQuery="1" createdVersion="8" refreshedVersion="8" minRefreshableVersion="3" recordCount="0" supportSubquery="1" supportAdvancedDrill="1" xr:uid="{91EA2841-3208-4F6C-8D97-41FDDBBB19E5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x v="1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x v="2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x v="3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x v="4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x v="5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x v="6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x v="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x v="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x v="9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x v="1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x v="11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x v="12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x v="13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x v="14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x v="15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x v="16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x v="17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x v="18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x v="19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x v="20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x v="21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x v="22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x v="23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x v="24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x v="25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x v="26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x v="27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x v="28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x v="29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x v="30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x v="31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x v="32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x v="33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x v="34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x v="3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x v="3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x v="3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x v="38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x v="39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x v="40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x v="4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x v="4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x v="43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x v="13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x v="44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x v="45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x v="46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x v="47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x v="48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x v="49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x v="50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x v="51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x v="52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x v="53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x v="54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x v="55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x v="56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x v="57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x v="5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x v="59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x v="60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x v="61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x v="62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x v="63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x v="64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x v="65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x v="66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x v="67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x v="68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x v="69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x v="70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x v="71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x v="39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x v="72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x v="73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x v="7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x v="75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x v="76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x v="77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x v="78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x v="79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x v="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x v="81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x v="82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x v="83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x v="84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x v="85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x v="86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x v="87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x v="88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x v="8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x v="90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x v="91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x v="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x v="11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x v="92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x v="86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x v="93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x v="55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x v="49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x v="55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x v="94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x v="95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x v="96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x v="97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x v="98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x v="99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x v="100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x v="101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x v="102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x v="103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x v="104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x v="54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x v="105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x v="106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x v="107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x v="108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x v="109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x v="110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x v="111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x v="112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x v="113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x v="114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x v="115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x v="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x v="116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x v="117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x v="118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x v="12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x v="119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x v="120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x v="121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x v="122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x v="123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x v="124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x v="125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x v="126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x v="127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x v="128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x v="129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x v="130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x v="124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x v="131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x v="18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x v="132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x v="133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x v="134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x v="3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x v="13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x v="49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x v="50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x v="13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x v="137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x v="138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x v="139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x v="140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x v="141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x v="142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x v="143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x v="55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x v="51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x v="144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x v="67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x v="20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x v="145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x v="146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x v="147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x v="148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x v="149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x v="109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x v="62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x v="150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x v="15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x v="44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x v="152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x v="153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x v="154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x v="155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x v="156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x v="15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x v="158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x v="159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x v="99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x v="16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x v="161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x v="162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x v="163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x v="164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x v="165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x v="3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x v="99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x v="166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x v="167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x v="105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x v="168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x v="16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x v="16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x v="170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x v="171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x v="49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x v="144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x v="17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x v="173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x v="174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x v="175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x v="176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x v="177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x v="178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x v="179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x v="31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x v="180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x v="170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x v="181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x v="34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x v="182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x v="183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x v="18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x v="185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x v="186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x v="68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x v="187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x v="18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x v="189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x v="190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x v="191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x v="19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x v="19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x v="194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x v="195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x v="196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x v="109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x v="45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x v="197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x v="46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x v="45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x v="176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x v="198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x v="199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x v="142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x v="200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x v="7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x v="201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x v="202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x v="4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x v="203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x v="4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x v="20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x v="205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x v="206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x v="49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x v="196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x v="207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x v="208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x v="39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x v="209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x v="27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x v="45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x v="129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x v="18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x v="210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x v="211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x v="3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x v="134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x v="2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x v="99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x v="213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x v="214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x v="44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x v="215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x v="216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x v="217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x v="218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x v="219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x v="27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x v="220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x v="221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x v="100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x v="222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x v="223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x v="224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x v="225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x v="221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x v="226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x v="227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x v="228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x v="229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x v="230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x v="231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x v="232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x v="233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x v="3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x v="234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x v="235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x v="236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x v="237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x v="63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x v="238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x v="239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x v="240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0.05"/>
    <x v="0"/>
    <x v="49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x v="241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x v="242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x v="235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x v="23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x v="72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x v="243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x v="244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x v="245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x v="51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x v="3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x v="246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x v="247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x v="248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x v="221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x v="249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x v="250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x v="141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x v="68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x v="251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x v="175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x v="194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x v="252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x v="150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x v="253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x v="107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x v="5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x v="254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x v="255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x v="57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x v="256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x v="257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x v="258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x v="259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x v="260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x v="261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x v="26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x v="263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x v="264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x v="265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x v="224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x v="266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x v="267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x v="98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x v="268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x v="269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x v="270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x v="27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x v="272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x v="27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x v="49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x v="274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x v="254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x v="275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x v="175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x v="99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x v="174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x v="142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x v="276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x v="27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x v="278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x v="39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x v="27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x v="27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x v="129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x v="19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x v="196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x v="51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x v="280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x v="110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x v="281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x v="282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x v="283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x v="284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x v="165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x v="270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x v="54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x v="78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x v="28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x v="9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x v="286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x v="287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x v="109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x v="288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x v="28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x v="290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x v="291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x v="292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x v="293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x v="294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x v="126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x v="295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x v="296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x v="297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x v="298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x v="1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x v="299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x v="211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x v="300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x v="30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x v="49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x v="302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x v="174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x v="303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x v="304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x v="30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x v="306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x v="307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x v="110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x v="308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x v="309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x v="17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x v="38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x v="310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x v="311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x v="312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x v="313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x v="27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x v="314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x v="315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x v="115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x v="316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x v="317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x v="318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x v="100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x v="45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x v="3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x v="320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x v="321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x v="322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x v="286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x v="115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x v="222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x v="323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x v="234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x v="324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x v="61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x v="325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x v="326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x v="327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x v="328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x v="235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x v="182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x v="329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x v="102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x v="73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x v="129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x v="330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x v="331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x v="99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x v="49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x v="332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x v="249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x v="333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x v="334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x v="335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x v="336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x v="337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x v="338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x v="339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x v="126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x v="34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x v="341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x v="342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x v="343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x v="175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x v="344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x v="27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x v="3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x v="122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x v="345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x v="346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x v="347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x v="88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x v="23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x v="57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x v="348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x v="86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x v="349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x v="350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x v="215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x v="351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x v="352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x v="353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x v="354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x v="355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x v="356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x v="357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x v="127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x v="72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x v="358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x v="120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x v="359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x v="251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x v="360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x v="13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x v="71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x v="53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x v="361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x v="36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x v="363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x v="129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x v="364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x v="197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x v="365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x v="366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x v="161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x v="36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x v="36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x v="54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x v="369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x v="370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x v="164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x v="371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x v="221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x v="372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x v="373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x v="234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x v="374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x v="235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x v="375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x v="27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x v="121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x v="376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x v="377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x v="98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x v="378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x v="175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x v="352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x v="200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x v="379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x v="105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x v="380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x v="166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x v="381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x v="382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x v="383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x v="384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x v="385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x v="326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x v="386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x v="240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x v="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x v="286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x v="387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x v="39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x v="388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x v="389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x v="390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x v="49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x v="391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x v="45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x v="392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x v="353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x v="18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x v="393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x v="394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x v="105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x v="395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x v="396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x v="40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x v="150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x v="72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x v="397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x v="398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x v="95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x v="146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x v="399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x v="400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x v="401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x v="164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x v="115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x v="402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x v="358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x v="21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x v="251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x v="95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x v="242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x v="215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x v="403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x v="83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x v="344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x v="404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x v="405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x v="158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x v="406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x v="388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x v="407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x v="408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x v="99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x v="408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x v="259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x v="409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x v="144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x v="410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x v="236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x v="411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x v="412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x v="17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x v="49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x v="346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x v="413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x v="408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x v="414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x v="3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x v="415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x v="416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x v="417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x v="124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x v="418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x v="27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x v="325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x v="150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x v="419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x v="73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x v="202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x v="12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x v="420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x v="355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x v="5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x v="421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x v="251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x v="422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x v="423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x v="197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x v="288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x v="110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x v="87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x v="424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x v="215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x v="425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x v="426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x v="339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x v="427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x v="428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x v="429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x v="167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x v="115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x v="430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x v="431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x v="346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x v="30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x v="432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x v="433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x v="434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x v="43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x v="6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x v="419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x v="436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x v="49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x v="437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x v="438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x v="439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x v="440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x v="441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x v="442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x v="443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x v="444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x v="424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x v="385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x v="445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x v="54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x v="215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x v="446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x v="447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x v="270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x v="448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x v="70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x v="449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x v="450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x v="451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x v="452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x v="125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x v="453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x v="269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x v="454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x v="4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x v="45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x v="456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x v="457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x v="458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x v="459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x v="98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x v="46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x v="461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x v="38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x v="462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x v="463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x v="464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x v="257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x v="465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x v="385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x v="466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x v="467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x v="468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x v="46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x v="470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x v="471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x v="75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x v="49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x v="472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x v="100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x v="473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x v="220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x v="474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x v="47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x v="170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x v="231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x v="129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x v="476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x v="443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x v="381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x v="459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x v="477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x v="478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x v="144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x v="479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x v="480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x v="300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x v="63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x v="101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x v="481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x v="358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x v="246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x v="482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x v="168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x v="483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x v="234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x v="393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x v="130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x v="3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x v="484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x v="485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x v="48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x v="487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x v="226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x v="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x v="27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x v="27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x v="3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x v="406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x v="393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x v="68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x v="382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x v="298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x v="4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x v="489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x v="490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x v="491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x v="49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x v="492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x v="493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x v="231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x v="494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x v="495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x v="496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x v="493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x v="497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x v="498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x v="155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x v="499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x v="16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x v="500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x v="496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x v="40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x v="501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x v="502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x v="503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x v="504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x v="505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x v="150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x v="506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x v="507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x v="373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x v="234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x v="508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x v="103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x v="5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x v="509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x v="55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x v="75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x v="510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x v="18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x v="511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x v="78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x v="512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x v="513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x v="249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x v="430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x v="260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x v="514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x v="243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x v="483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x v="46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x v="249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x v="373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x v="51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x v="246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x v="516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x v="49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x v="88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x v="23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x v="517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x v="205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x v="109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x v="70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x v="177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x v="161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x v="51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x v="394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x v="8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x v="519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x v="520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x v="521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x v="236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x v="221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x v="522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x v="464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x v="523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x v="524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x v="155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x v="525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x v="526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x v="527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x v="144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x v="346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x v="17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x v="131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x v="110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x v="528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x v="529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x v="265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x v="34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x v="530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x v="531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x v="115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x v="532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x v="210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x v="144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x v="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x v="287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x v="227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x v="254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x v="115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x v="53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x v="44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x v="46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x v="535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x v="253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x v="49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x v="415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x v="249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x v="50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x v="536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x v="15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x v="1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x v="537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x v="164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x v="377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x v="167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x v="25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x v="72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x v="538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x v="503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x v="539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x v="540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x v="402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x v="105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x v="541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x v="246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x v="542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x v="543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x v="544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x v="545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x v="109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x v="176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x v="546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x v="65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x v="4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x v="547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x v="15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x v="175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x v="548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x v="549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x v="550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x v="551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x v="249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x v="552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x v="393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x v="553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x v="34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x v="554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x v="134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x v="75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x v="3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x v="555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x v="11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x v="556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x v="300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x v="49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x v="122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x v="46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x v="443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x v="3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x v="64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x v="27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x v="142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x v="557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x v="175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x v="102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x v="558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x v="55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x v="560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x v="56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x v="562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x v="550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x v="11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x v="388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x v="537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x v="563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x v="63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x v="564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x v="174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x v="565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x v="167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x v="27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x v="95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x v="566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x v="229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x v="72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x v="19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x v="358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x v="567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x v="339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x v="227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x v="356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x v="568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x v="87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x v="109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x v="569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x v="373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x v="109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x v="493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x v="570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x v="57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x v="483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x v="171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x v="415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x v="84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x v="49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x v="572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x v="428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x v="356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x v="573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x v="175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x v="268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x v="54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x v="19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x v="406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x v="12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x v="287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x v="574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x v="493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x v="287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x v="512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x v="242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x v="575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x v="493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x v="576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x v="577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x v="3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x v="578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x v="526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x v="235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x v="18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x v="382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x v="109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x v="45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x v="579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x v="580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x v="581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x v="51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x v="582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x v="345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x v="583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x v="45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x v="584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x v="251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x v="31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x v="251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x v="585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x v="227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x v="51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x v="586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x v="587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x v="19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x v="27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x v="82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x v="588"/>
    <n v="55.98841354723708"/>
    <x v="1"/>
    <s v="USD"/>
    <x v="878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8F552B-2878-4291-954C-114F6104408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06CA7C-BACC-4C17-980A-32C35476F73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6:F32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E89F57-B508-4ACB-AE3A-DDEFE758FEF2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F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2" hier="18" name="[Range].[Parent Category].[All]" cap="All"/>
    <pageField fld="3" hier="20" name="[Range].[Date Created Conversion (Year)].&amp;[2010]" cap="2010"/>
  </pageFields>
  <dataFields count="1">
    <dataField name="Count of outcome" fld="1" subtotal="count" baseField="0" baseItem="0"/>
  </dataFields>
  <chartFormats count="4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2149C-28CE-451F-8463-A9426CAFED1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2" firstHeaderRow="1" firstDataRow="1" firstDataCol="1"/>
  <pivotFields count="18">
    <pivotField showAll="0"/>
    <pivotField showAll="0"/>
    <pivotField showAll="0"/>
    <pivotField showAll="0"/>
    <pivotField showAll="0"/>
    <pivotField numFmtId="10" showAll="0"/>
    <pivotField axis="axisRow" showAll="0">
      <items count="5">
        <item sd="0" x="3"/>
        <item x="0"/>
        <item sd="0" x="2"/>
        <item sd="0" x="1"/>
        <item t="default"/>
      </items>
    </pivotField>
    <pivotField axis="axisRow"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7"/>
  </rowFields>
  <rowItems count="259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3"/>
    </i>
    <i r="1">
      <x v="55"/>
    </i>
    <i r="1">
      <x v="56"/>
    </i>
    <i r="1">
      <x v="57"/>
    </i>
    <i r="1">
      <x v="58"/>
    </i>
    <i r="1">
      <x v="60"/>
    </i>
    <i r="1">
      <x v="63"/>
    </i>
    <i r="1">
      <x v="64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4"/>
    </i>
    <i r="1">
      <x v="75"/>
    </i>
    <i r="1">
      <x v="76"/>
    </i>
    <i r="1">
      <x v="78"/>
    </i>
    <i r="1">
      <x v="79"/>
    </i>
    <i r="1">
      <x v="80"/>
    </i>
    <i r="1">
      <x v="83"/>
    </i>
    <i r="1">
      <x v="84"/>
    </i>
    <i r="1">
      <x v="86"/>
    </i>
    <i r="1">
      <x v="91"/>
    </i>
    <i r="1">
      <x v="92"/>
    </i>
    <i r="1">
      <x v="93"/>
    </i>
    <i r="1">
      <x v="95"/>
    </i>
    <i r="1">
      <x v="96"/>
    </i>
    <i r="1">
      <x v="97"/>
    </i>
    <i r="1">
      <x v="98"/>
    </i>
    <i r="1">
      <x v="99"/>
    </i>
    <i r="1">
      <x v="101"/>
    </i>
    <i r="1">
      <x v="102"/>
    </i>
    <i r="1">
      <x v="103"/>
    </i>
    <i r="1">
      <x v="104"/>
    </i>
    <i r="1">
      <x v="105"/>
    </i>
    <i r="1">
      <x v="107"/>
    </i>
    <i r="1">
      <x v="108"/>
    </i>
    <i r="1">
      <x v="110"/>
    </i>
    <i r="1">
      <x v="111"/>
    </i>
    <i r="1">
      <x v="116"/>
    </i>
    <i r="1">
      <x v="117"/>
    </i>
    <i r="1">
      <x v="119"/>
    </i>
    <i r="1">
      <x v="120"/>
    </i>
    <i r="1">
      <x v="121"/>
    </i>
    <i r="1">
      <x v="122"/>
    </i>
    <i r="1">
      <x v="125"/>
    </i>
    <i r="1">
      <x v="126"/>
    </i>
    <i r="1">
      <x v="130"/>
    </i>
    <i r="1">
      <x v="132"/>
    </i>
    <i r="1">
      <x v="136"/>
    </i>
    <i r="1">
      <x v="140"/>
    </i>
    <i r="1">
      <x v="141"/>
    </i>
    <i r="1">
      <x v="143"/>
    </i>
    <i r="1">
      <x v="144"/>
    </i>
    <i r="1">
      <x v="149"/>
    </i>
    <i r="1">
      <x v="154"/>
    </i>
    <i r="1">
      <x v="163"/>
    </i>
    <i r="1">
      <x v="164"/>
    </i>
    <i r="1">
      <x v="166"/>
    </i>
    <i r="1">
      <x v="169"/>
    </i>
    <i r="1">
      <x v="173"/>
    </i>
    <i r="1">
      <x v="181"/>
    </i>
    <i r="1">
      <x v="189"/>
    </i>
    <i r="1">
      <x v="201"/>
    </i>
    <i r="1">
      <x v="202"/>
    </i>
    <i r="1">
      <x v="212"/>
    </i>
    <i r="1">
      <x v="214"/>
    </i>
    <i r="1">
      <x v="217"/>
    </i>
    <i r="1">
      <x v="220"/>
    </i>
    <i r="1">
      <x v="221"/>
    </i>
    <i r="1">
      <x v="224"/>
    </i>
    <i r="1">
      <x v="226"/>
    </i>
    <i r="1">
      <x v="241"/>
    </i>
    <i r="1">
      <x v="249"/>
    </i>
    <i r="1">
      <x v="250"/>
    </i>
    <i r="1">
      <x v="253"/>
    </i>
    <i r="1">
      <x v="257"/>
    </i>
    <i r="1">
      <x v="258"/>
    </i>
    <i r="1">
      <x v="260"/>
    </i>
    <i r="1">
      <x v="264"/>
    </i>
    <i r="1">
      <x v="269"/>
    </i>
    <i r="1">
      <x v="270"/>
    </i>
    <i r="1">
      <x v="274"/>
    </i>
    <i r="1">
      <x v="276"/>
    </i>
    <i r="1">
      <x v="278"/>
    </i>
    <i r="1">
      <x v="280"/>
    </i>
    <i r="1">
      <x v="281"/>
    </i>
    <i r="1">
      <x v="282"/>
    </i>
    <i r="1">
      <x v="289"/>
    </i>
    <i r="1">
      <x v="290"/>
    </i>
    <i r="1">
      <x v="291"/>
    </i>
    <i r="1">
      <x v="293"/>
    </i>
    <i r="1">
      <x v="297"/>
    </i>
    <i r="1">
      <x v="300"/>
    </i>
    <i r="1">
      <x v="302"/>
    </i>
    <i r="1">
      <x v="303"/>
    </i>
    <i r="1">
      <x v="304"/>
    </i>
    <i r="1">
      <x v="306"/>
    </i>
    <i r="1">
      <x v="308"/>
    </i>
    <i r="1">
      <x v="309"/>
    </i>
    <i r="1">
      <x v="313"/>
    </i>
    <i r="1">
      <x v="314"/>
    </i>
    <i r="1">
      <x v="316"/>
    </i>
    <i r="1">
      <x v="317"/>
    </i>
    <i r="1">
      <x v="318"/>
    </i>
    <i r="1">
      <x v="319"/>
    </i>
    <i r="1">
      <x v="320"/>
    </i>
    <i r="1">
      <x v="322"/>
    </i>
    <i r="1">
      <x v="324"/>
    </i>
    <i r="1">
      <x v="325"/>
    </i>
    <i r="1">
      <x v="326"/>
    </i>
    <i r="1">
      <x v="327"/>
    </i>
    <i r="1">
      <x v="330"/>
    </i>
    <i r="1">
      <x v="331"/>
    </i>
    <i r="1">
      <x v="332"/>
    </i>
    <i r="1">
      <x v="333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7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9"/>
    </i>
    <i r="1">
      <x v="362"/>
    </i>
    <i r="1">
      <x v="364"/>
    </i>
    <i r="1">
      <x v="365"/>
    </i>
    <i r="1">
      <x v="366"/>
    </i>
    <i r="1">
      <x v="368"/>
    </i>
    <i r="1">
      <x v="375"/>
    </i>
    <i r="1">
      <x v="376"/>
    </i>
    <i r="1">
      <x v="378"/>
    </i>
    <i r="1">
      <x v="383"/>
    </i>
    <i r="1">
      <x v="384"/>
    </i>
    <i r="1">
      <x v="385"/>
    </i>
    <i r="1">
      <x v="387"/>
    </i>
    <i r="1">
      <x v="388"/>
    </i>
    <i r="1">
      <x v="389"/>
    </i>
    <i r="1">
      <x v="390"/>
    </i>
    <i r="1">
      <x v="392"/>
    </i>
    <i r="1">
      <x v="393"/>
    </i>
    <i r="1">
      <x v="395"/>
    </i>
    <i r="1">
      <x v="397"/>
    </i>
    <i r="1">
      <x v="399"/>
    </i>
    <i r="1">
      <x v="402"/>
    </i>
    <i r="1">
      <x v="406"/>
    </i>
    <i r="1">
      <x v="409"/>
    </i>
    <i r="1">
      <x v="412"/>
    </i>
    <i r="1">
      <x v="414"/>
    </i>
    <i r="1">
      <x v="421"/>
    </i>
    <i r="1">
      <x v="426"/>
    </i>
    <i r="1">
      <x v="429"/>
    </i>
    <i r="1">
      <x v="431"/>
    </i>
    <i r="1">
      <x v="434"/>
    </i>
    <i r="1">
      <x v="436"/>
    </i>
    <i r="1">
      <x v="440"/>
    </i>
    <i r="1">
      <x v="441"/>
    </i>
    <i r="1">
      <x v="444"/>
    </i>
    <i r="1">
      <x v="446"/>
    </i>
    <i r="1">
      <x v="447"/>
    </i>
    <i r="1">
      <x v="451"/>
    </i>
    <i r="1">
      <x v="454"/>
    </i>
    <i r="1">
      <x v="459"/>
    </i>
    <i r="1">
      <x v="462"/>
    </i>
    <i r="1">
      <x v="465"/>
    </i>
    <i r="1">
      <x v="467"/>
    </i>
    <i r="1">
      <x v="471"/>
    </i>
    <i r="1">
      <x v="472"/>
    </i>
    <i r="1">
      <x v="478"/>
    </i>
    <i r="1">
      <x v="482"/>
    </i>
    <i r="1">
      <x v="483"/>
    </i>
    <i r="1">
      <x v="485"/>
    </i>
    <i r="1">
      <x v="490"/>
    </i>
    <i r="1">
      <x v="496"/>
    </i>
    <i r="1">
      <x v="508"/>
    </i>
    <i r="1">
      <x v="515"/>
    </i>
    <i r="1">
      <x v="518"/>
    </i>
    <i r="1">
      <x v="524"/>
    </i>
    <i r="1">
      <x v="529"/>
    </i>
    <i r="1">
      <x v="530"/>
    </i>
    <i r="1">
      <x v="531"/>
    </i>
    <i r="1">
      <x v="533"/>
    </i>
    <i r="1">
      <x v="541"/>
    </i>
    <i r="1">
      <x v="544"/>
    </i>
    <i r="1">
      <x v="548"/>
    </i>
    <i r="1">
      <x v="550"/>
    </i>
    <i r="1">
      <x v="551"/>
    </i>
    <i r="1">
      <x v="561"/>
    </i>
    <i r="1">
      <x v="568"/>
    </i>
    <i r="1">
      <x v="569"/>
    </i>
    <i r="1">
      <x v="571"/>
    </i>
    <i r="1">
      <x v="578"/>
    </i>
    <i r="1">
      <x v="580"/>
    </i>
    <i r="1">
      <x v="583"/>
    </i>
    <i>
      <x v="2"/>
    </i>
    <i>
      <x v="3"/>
    </i>
    <i t="grand">
      <x/>
    </i>
  </rowItems>
  <colItems count="1">
    <i/>
  </colItems>
  <dataFields count="1">
    <dataField name="Sum of backers_count" fld="7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K18" sqref="K18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1" style="5"/>
    <col min="8" max="8" width="13" bestFit="1" customWidth="1"/>
    <col min="9" max="9" width="13" style="6" customWidth="1"/>
    <col min="12" max="12" width="11.125" bestFit="1" customWidth="1"/>
    <col min="13" max="13" width="11.125" customWidth="1"/>
    <col min="14" max="14" width="11.125" bestFit="1" customWidth="1"/>
    <col min="15" max="15" width="11.125" customWidth="1"/>
    <col min="18" max="18" width="28" bestFit="1" customWidth="1"/>
    <col min="20" max="20" width="13.75" customWidth="1"/>
  </cols>
  <sheetData>
    <row r="1" spans="1:20" s="1" customFormat="1" ht="47.25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1" t="s">
        <v>8</v>
      </c>
      <c r="M1" s="12" t="s">
        <v>2071</v>
      </c>
      <c r="N1" s="11" t="s">
        <v>9</v>
      </c>
      <c r="O1" s="12" t="s">
        <v>2072</v>
      </c>
      <c r="P1" s="1" t="s">
        <v>10</v>
      </c>
      <c r="Q1" s="1" t="s">
        <v>11</v>
      </c>
      <c r="R1" s="1" t="s">
        <v>2028</v>
      </c>
      <c r="S1" s="2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</f>
        <v>10.4</v>
      </c>
      <c r="G3" t="s">
        <v>20</v>
      </c>
      <c r="H3">
        <v>158</v>
      </c>
      <c r="I3" s="6">
        <f t="shared" ref="I3:I66" si="1">E3/H3</f>
        <v>92.151898734177209</v>
      </c>
      <c r="J3" t="s">
        <v>21</v>
      </c>
      <c r="K3" t="s">
        <v>22</v>
      </c>
      <c r="L3">
        <v>1408424400</v>
      </c>
      <c r="M3" s="10">
        <f t="shared" ref="M3:M66" si="2">(((L3/60)/60)/24)+DATE(1970,1,1)</f>
        <v>41870.208333333336</v>
      </c>
      <c r="N3">
        <v>1408597200</v>
      </c>
      <c r="O3" s="10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 s="10">
        <f t="shared" si="2"/>
        <v>41595.25</v>
      </c>
      <c r="N4">
        <v>1384840800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 s="10">
        <f t="shared" si="2"/>
        <v>43688.208333333328</v>
      </c>
      <c r="N5">
        <v>1568955600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 s="10">
        <f t="shared" si="2"/>
        <v>43485.25</v>
      </c>
      <c r="N6">
        <v>1548309600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 s="10">
        <f t="shared" si="2"/>
        <v>41149.208333333336</v>
      </c>
      <c r="N7">
        <v>1347080400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 s="10">
        <f t="shared" si="2"/>
        <v>42991.208333333328</v>
      </c>
      <c r="N8">
        <v>1505365200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 s="10">
        <f t="shared" si="2"/>
        <v>42229.208333333328</v>
      </c>
      <c r="N9">
        <v>1439614800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 s="10">
        <f t="shared" si="2"/>
        <v>40399.208333333336</v>
      </c>
      <c r="N10">
        <v>1281502800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 s="10">
        <f t="shared" si="2"/>
        <v>41536.208333333336</v>
      </c>
      <c r="N11">
        <v>1383804000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 s="10">
        <f t="shared" si="2"/>
        <v>40404.208333333336</v>
      </c>
      <c r="N12">
        <v>1285909200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 s="10">
        <f t="shared" si="2"/>
        <v>40442.208333333336</v>
      </c>
      <c r="N13">
        <v>1285563600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 s="10">
        <f t="shared" si="2"/>
        <v>43760.208333333328</v>
      </c>
      <c r="N14">
        <v>1572411600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 s="10">
        <f t="shared" si="2"/>
        <v>42532.208333333328</v>
      </c>
      <c r="N15">
        <v>1466658000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 s="10">
        <f t="shared" si="2"/>
        <v>40974.25</v>
      </c>
      <c r="N16">
        <v>1333342800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 s="10">
        <f t="shared" si="2"/>
        <v>43809.25</v>
      </c>
      <c r="N17">
        <v>1576303200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 s="10">
        <f t="shared" si="2"/>
        <v>41661.25</v>
      </c>
      <c r="N18">
        <v>1392271200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 s="10">
        <f t="shared" si="2"/>
        <v>40555.25</v>
      </c>
      <c r="N19">
        <v>1294898400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 s="10">
        <f t="shared" si="2"/>
        <v>43351.208333333328</v>
      </c>
      <c r="N20">
        <v>1537074000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 s="10">
        <f t="shared" si="2"/>
        <v>43528.25</v>
      </c>
      <c r="N21">
        <v>1553490000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 s="10">
        <f t="shared" si="2"/>
        <v>41848.208333333336</v>
      </c>
      <c r="N22">
        <v>1406523600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 s="10">
        <f t="shared" si="2"/>
        <v>40770.208333333336</v>
      </c>
      <c r="N23">
        <v>1316322000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 s="10">
        <f t="shared" si="2"/>
        <v>43193.208333333328</v>
      </c>
      <c r="N24">
        <v>1524027600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 s="10">
        <f t="shared" si="2"/>
        <v>43510.25</v>
      </c>
      <c r="N25">
        <v>1554699600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 s="10">
        <f t="shared" si="2"/>
        <v>41811.208333333336</v>
      </c>
      <c r="N26">
        <v>1403499600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 s="10">
        <f t="shared" si="2"/>
        <v>40681.208333333336</v>
      </c>
      <c r="N27">
        <v>1307422800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 s="10">
        <f t="shared" si="2"/>
        <v>43312.208333333328</v>
      </c>
      <c r="N28">
        <v>1535346000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 s="10">
        <f t="shared" si="2"/>
        <v>42280.208333333328</v>
      </c>
      <c r="N29">
        <v>1444539600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 s="10">
        <f t="shared" si="2"/>
        <v>40218.25</v>
      </c>
      <c r="N30">
        <v>1267682400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 s="10">
        <f t="shared" si="2"/>
        <v>43301.208333333328</v>
      </c>
      <c r="N31">
        <v>1535518800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 s="10">
        <f t="shared" si="2"/>
        <v>43609.208333333328</v>
      </c>
      <c r="N32">
        <v>1559106000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 s="10">
        <f t="shared" si="2"/>
        <v>42374.25</v>
      </c>
      <c r="N33">
        <v>1454392800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 s="10">
        <f t="shared" si="2"/>
        <v>43110.25</v>
      </c>
      <c r="N34">
        <v>1517896800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 s="10">
        <f t="shared" si="2"/>
        <v>41917.208333333336</v>
      </c>
      <c r="N35">
        <v>1415685600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 s="10">
        <f t="shared" si="2"/>
        <v>42817.208333333328</v>
      </c>
      <c r="N36">
        <v>1490677200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 s="10">
        <f t="shared" si="2"/>
        <v>43484.25</v>
      </c>
      <c r="N37">
        <v>1551506400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 s="10">
        <f t="shared" si="2"/>
        <v>40600.25</v>
      </c>
      <c r="N38">
        <v>1300856400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 s="10">
        <f t="shared" si="2"/>
        <v>43744.208333333328</v>
      </c>
      <c r="N39">
        <v>1573192800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 s="10">
        <f t="shared" si="2"/>
        <v>40469.208333333336</v>
      </c>
      <c r="N40">
        <v>1287810000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 s="10">
        <f t="shared" si="2"/>
        <v>41330.25</v>
      </c>
      <c r="N41">
        <v>1362978000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 s="10">
        <f t="shared" si="2"/>
        <v>40334.208333333336</v>
      </c>
      <c r="N42">
        <v>1277355600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 s="10">
        <f t="shared" si="2"/>
        <v>41156.208333333336</v>
      </c>
      <c r="N43">
        <v>1348981200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 s="10">
        <f t="shared" si="2"/>
        <v>40728.208333333336</v>
      </c>
      <c r="N44">
        <v>1310533200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 s="10">
        <f t="shared" si="2"/>
        <v>41844.208333333336</v>
      </c>
      <c r="N45">
        <v>1407560400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 s="10">
        <f t="shared" si="2"/>
        <v>43541.208333333328</v>
      </c>
      <c r="N46">
        <v>1552885200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 s="10">
        <f t="shared" si="2"/>
        <v>42676.208333333328</v>
      </c>
      <c r="N47">
        <v>1479362400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 s="10">
        <f t="shared" si="2"/>
        <v>40367.208333333336</v>
      </c>
      <c r="N48">
        <v>1280552400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 s="10">
        <f t="shared" si="2"/>
        <v>41727.208333333336</v>
      </c>
      <c r="N49">
        <v>1398661200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 s="10">
        <f t="shared" si="2"/>
        <v>42180.208333333328</v>
      </c>
      <c r="N50">
        <v>1436245200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 s="10">
        <f t="shared" si="2"/>
        <v>43758.208333333328</v>
      </c>
      <c r="N51">
        <v>1575439200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 s="10">
        <f t="shared" si="2"/>
        <v>41487.208333333336</v>
      </c>
      <c r="N52">
        <v>1377752400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 s="10">
        <f t="shared" si="2"/>
        <v>40995.208333333336</v>
      </c>
      <c r="N53">
        <v>1334206800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 s="10">
        <f t="shared" si="2"/>
        <v>40436.208333333336</v>
      </c>
      <c r="N54">
        <v>1284872400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 s="10">
        <f t="shared" si="2"/>
        <v>41779.208333333336</v>
      </c>
      <c r="N55">
        <v>1403931600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 s="10">
        <f t="shared" si="2"/>
        <v>43170.25</v>
      </c>
      <c r="N56">
        <v>1521262800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 s="10">
        <f t="shared" si="2"/>
        <v>43311.208333333328</v>
      </c>
      <c r="N57">
        <v>1533358800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 s="10">
        <f t="shared" si="2"/>
        <v>42014.25</v>
      </c>
      <c r="N58">
        <v>1421474400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 s="10">
        <f t="shared" si="2"/>
        <v>42979.208333333328</v>
      </c>
      <c r="N59">
        <v>1505278800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 s="10">
        <f t="shared" si="2"/>
        <v>42268.208333333328</v>
      </c>
      <c r="N60">
        <v>1443934800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 s="10">
        <f t="shared" si="2"/>
        <v>42898.208333333328</v>
      </c>
      <c r="N61">
        <v>1498539600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 s="10">
        <f t="shared" si="2"/>
        <v>41107.208333333336</v>
      </c>
      <c r="N62">
        <v>1342760400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 s="10">
        <f t="shared" si="2"/>
        <v>40595.25</v>
      </c>
      <c r="N63">
        <v>1301720400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 s="10">
        <f t="shared" si="2"/>
        <v>42160.208333333328</v>
      </c>
      <c r="N64">
        <v>1433566800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 s="10">
        <f t="shared" si="2"/>
        <v>42853.208333333328</v>
      </c>
      <c r="N65">
        <v>1493874000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 s="10">
        <f t="shared" si="2"/>
        <v>43283.208333333328</v>
      </c>
      <c r="N66">
        <v>1531803600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E67/D67</f>
        <v>2.3614754098360655</v>
      </c>
      <c r="G67" t="s">
        <v>20</v>
      </c>
      <c r="H67">
        <v>236</v>
      </c>
      <c r="I67" s="6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 s="10">
        <f t="shared" ref="M67:M130" si="6">(((L67/60)/60)/24)+DATE(1970,1,1)</f>
        <v>40570.25</v>
      </c>
      <c r="N67">
        <v>1296712800</v>
      </c>
      <c r="O67" s="10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 s="10">
        <f t="shared" si="6"/>
        <v>42102.208333333328</v>
      </c>
      <c r="N68">
        <v>1428901200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1.6238567493112948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 s="10">
        <f t="shared" si="6"/>
        <v>40203.25</v>
      </c>
      <c r="N69">
        <v>1264831200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2.5452631578947367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 s="10">
        <f t="shared" si="6"/>
        <v>42943.208333333328</v>
      </c>
      <c r="N70">
        <v>1505192400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0.24063291139240506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 s="10">
        <f t="shared" si="6"/>
        <v>40531.25</v>
      </c>
      <c r="N71">
        <v>1295676000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1.2374140625000001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 s="10">
        <f t="shared" si="6"/>
        <v>40484.208333333336</v>
      </c>
      <c r="N72">
        <v>1292911200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1.0806666666666667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 s="10">
        <f t="shared" si="6"/>
        <v>43799.25</v>
      </c>
      <c r="N73">
        <v>1575439200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6.7033333333333331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 s="10">
        <f t="shared" si="6"/>
        <v>42186.208333333328</v>
      </c>
      <c r="N74">
        <v>1438837200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6.609285714285714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 s="10">
        <f t="shared" si="6"/>
        <v>42701.25</v>
      </c>
      <c r="N75">
        <v>1480485600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1.2246153846153847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 s="10">
        <f t="shared" si="6"/>
        <v>42456.208333333328</v>
      </c>
      <c r="N76">
        <v>1459141200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1.5057731958762886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 s="10">
        <f t="shared" si="6"/>
        <v>43296.208333333328</v>
      </c>
      <c r="N77">
        <v>1532322000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 s="10">
        <f t="shared" si="6"/>
        <v>42027.25</v>
      </c>
      <c r="N78">
        <v>1426222800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 s="10">
        <f t="shared" si="6"/>
        <v>40448.208333333336</v>
      </c>
      <c r="N79">
        <v>1286773200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3.008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 s="10">
        <f t="shared" si="6"/>
        <v>43206.208333333328</v>
      </c>
      <c r="N80">
        <v>1523941200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 s="10">
        <f t="shared" si="6"/>
        <v>43267.208333333328</v>
      </c>
      <c r="N81">
        <v>1529557200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6.374545454545455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 s="10">
        <f t="shared" si="6"/>
        <v>42976.208333333328</v>
      </c>
      <c r="N82">
        <v>1506574800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2.253392857142857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 s="10">
        <f t="shared" si="6"/>
        <v>43062.25</v>
      </c>
      <c r="N83">
        <v>1513576800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14.973000000000001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 s="10">
        <f t="shared" si="6"/>
        <v>43482.25</v>
      </c>
      <c r="N84">
        <v>1548309600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 s="10">
        <f t="shared" si="6"/>
        <v>42579.208333333328</v>
      </c>
      <c r="N85">
        <v>1471582800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1.3236942675159236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 s="10">
        <f t="shared" si="6"/>
        <v>41118.208333333336</v>
      </c>
      <c r="N86">
        <v>1344315600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1.3122448979591836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 s="10">
        <f t="shared" si="6"/>
        <v>40797.208333333336</v>
      </c>
      <c r="N87">
        <v>1316408400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1.6763513513513513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 s="10">
        <f t="shared" si="6"/>
        <v>42128.208333333328</v>
      </c>
      <c r="N88">
        <v>1431838800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 s="10">
        <f t="shared" si="6"/>
        <v>40610.25</v>
      </c>
      <c r="N89">
        <v>1300510800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2.6074999999999999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 s="10">
        <f t="shared" si="6"/>
        <v>42110.208333333328</v>
      </c>
      <c r="N90">
        <v>1431061200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2.5258823529411765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 s="10">
        <f t="shared" si="6"/>
        <v>40283.208333333336</v>
      </c>
      <c r="N91">
        <v>1271480400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 s="10">
        <f t="shared" si="6"/>
        <v>42425.25</v>
      </c>
      <c r="N92">
        <v>1456380000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 s="10">
        <f t="shared" si="6"/>
        <v>42588.208333333328</v>
      </c>
      <c r="N93">
        <v>1472878800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2.5887500000000001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 s="10">
        <f t="shared" si="6"/>
        <v>40352.208333333336</v>
      </c>
      <c r="N94">
        <v>1277355600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0.60548713235294116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 s="10">
        <f t="shared" si="6"/>
        <v>41202.208333333336</v>
      </c>
      <c r="N95">
        <v>1351054800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3.036896551724138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 s="10">
        <f t="shared" si="6"/>
        <v>43562.208333333328</v>
      </c>
      <c r="N96">
        <v>1555563600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1.1299999999999999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 s="10">
        <f t="shared" si="6"/>
        <v>43752.208333333328</v>
      </c>
      <c r="N97">
        <v>1571634000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2.1737876614060259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 s="10">
        <f t="shared" si="6"/>
        <v>40612.25</v>
      </c>
      <c r="N98">
        <v>1300856400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9.2669230769230762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 s="10">
        <f t="shared" si="6"/>
        <v>42180.208333333328</v>
      </c>
      <c r="N99">
        <v>1439874000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 s="10">
        <f t="shared" si="6"/>
        <v>42212.208333333328</v>
      </c>
      <c r="N100">
        <v>1438318800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1.9672368421052631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 s="10">
        <f t="shared" si="6"/>
        <v>41968.25</v>
      </c>
      <c r="N101">
        <v>1419400800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0.01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 s="10">
        <f t="shared" si="6"/>
        <v>40835.208333333336</v>
      </c>
      <c r="N102">
        <v>1320555600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10.214444444444444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 s="10">
        <f t="shared" si="6"/>
        <v>42056.25</v>
      </c>
      <c r="N103">
        <v>1425103200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2.8167567567567566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 s="10">
        <f t="shared" si="6"/>
        <v>43234.208333333328</v>
      </c>
      <c r="N104">
        <v>1526878800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 s="10">
        <f t="shared" si="6"/>
        <v>40475.208333333336</v>
      </c>
      <c r="N105">
        <v>1288674000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1.4314010067114094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 s="10">
        <f t="shared" si="6"/>
        <v>42878.208333333328</v>
      </c>
      <c r="N106">
        <v>1495602000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1.4454411764705883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 s="10">
        <f t="shared" si="6"/>
        <v>41366.208333333336</v>
      </c>
      <c r="N107">
        <v>1366434000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3.5912820512820511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 s="10">
        <f t="shared" si="6"/>
        <v>43716.208333333328</v>
      </c>
      <c r="N108">
        <v>1568350800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1.8648571428571428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 s="10">
        <f t="shared" si="6"/>
        <v>43213.208333333328</v>
      </c>
      <c r="N109">
        <v>1525928400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5.9526666666666666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 s="10">
        <f t="shared" si="6"/>
        <v>41005.208333333336</v>
      </c>
      <c r="N110">
        <v>1336885200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 s="10">
        <f t="shared" si="6"/>
        <v>41651.25</v>
      </c>
      <c r="N111">
        <v>1389679200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 s="10">
        <f t="shared" si="6"/>
        <v>43354.208333333328</v>
      </c>
      <c r="N112">
        <v>1538283600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1.1995602605863191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 s="10">
        <f t="shared" si="6"/>
        <v>41174.208333333336</v>
      </c>
      <c r="N113">
        <v>1348808400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2.6882978723404256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 s="10">
        <f t="shared" si="6"/>
        <v>41875.208333333336</v>
      </c>
      <c r="N114">
        <v>1410152400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3.7687878787878786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 s="10">
        <f t="shared" si="6"/>
        <v>42990.208333333328</v>
      </c>
      <c r="N115">
        <v>1505797200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7.2715789473684209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 s="10">
        <f t="shared" si="6"/>
        <v>43564.208333333328</v>
      </c>
      <c r="N116">
        <v>1554872400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 s="10">
        <f t="shared" si="6"/>
        <v>43056.25</v>
      </c>
      <c r="N117">
        <v>1513922400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0.88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 s="10">
        <f t="shared" si="6"/>
        <v>42265.208333333328</v>
      </c>
      <c r="N118">
        <v>1442638800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1.7393877551020409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 s="10">
        <f t="shared" si="6"/>
        <v>40808.208333333336</v>
      </c>
      <c r="N119">
        <v>1317186000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1.1761111111111111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 s="10">
        <f t="shared" si="6"/>
        <v>41665.25</v>
      </c>
      <c r="N120">
        <v>1391234400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2.1496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 s="10">
        <f t="shared" si="6"/>
        <v>41806.208333333336</v>
      </c>
      <c r="N121">
        <v>1404363600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1.4949667110519307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 s="10">
        <f t="shared" si="6"/>
        <v>42111.208333333328</v>
      </c>
      <c r="N122">
        <v>1429592400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2.1933995584988963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 s="10">
        <f t="shared" si="6"/>
        <v>41917.208333333336</v>
      </c>
      <c r="N123">
        <v>1413608400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 s="10">
        <f t="shared" si="6"/>
        <v>41970.25</v>
      </c>
      <c r="N124">
        <v>1419400800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 s="10">
        <f t="shared" si="6"/>
        <v>42332.25</v>
      </c>
      <c r="N125">
        <v>1448604000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3.6776923076923076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 s="10">
        <f t="shared" si="6"/>
        <v>43598.208333333328</v>
      </c>
      <c r="N126">
        <v>1562302800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1.5990566037735849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 s="10">
        <f t="shared" si="6"/>
        <v>43362.208333333328</v>
      </c>
      <c r="N127">
        <v>1537678800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 s="10">
        <f t="shared" si="6"/>
        <v>42596.208333333328</v>
      </c>
      <c r="N128">
        <v>1473570000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0.51421511627906979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 s="10">
        <f t="shared" si="6"/>
        <v>40310.208333333336</v>
      </c>
      <c r="N129">
        <v>1273899600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0.60334277620396604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 s="10">
        <f t="shared" si="6"/>
        <v>40417.208333333336</v>
      </c>
      <c r="N130">
        <v>1284008400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</f>
        <v>3.2026936026936029E-2</v>
      </c>
      <c r="G131" t="s">
        <v>74</v>
      </c>
      <c r="H131">
        <v>55</v>
      </c>
      <c r="I131" s="6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 s="10">
        <f t="shared" ref="M131:M194" si="10">(((L131/60)/60)/24)+DATE(1970,1,1)</f>
        <v>42038.25</v>
      </c>
      <c r="N131">
        <v>1425103200</v>
      </c>
      <c r="O131" s="10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1.5546875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 s="10">
        <f t="shared" si="10"/>
        <v>40842.208333333336</v>
      </c>
      <c r="N132">
        <v>1320991200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1.0085974499089254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 s="10">
        <f t="shared" si="10"/>
        <v>41607.25</v>
      </c>
      <c r="N133">
        <v>1386828000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1.1618181818181819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 s="10">
        <f t="shared" si="10"/>
        <v>43112.25</v>
      </c>
      <c r="N134">
        <v>1517119200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3.1077777777777778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 s="10">
        <f t="shared" si="10"/>
        <v>40767.208333333336</v>
      </c>
      <c r="N135">
        <v>1315026000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 s="10">
        <f t="shared" si="10"/>
        <v>40713.208333333336</v>
      </c>
      <c r="N136">
        <v>1312693200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 s="10">
        <f t="shared" si="10"/>
        <v>41340.25</v>
      </c>
      <c r="N137">
        <v>1363064400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3.2862318840579711E-2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 s="10">
        <f t="shared" si="10"/>
        <v>41797.208333333336</v>
      </c>
      <c r="N138">
        <v>1403154000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2.617777777777778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 s="10">
        <f t="shared" si="10"/>
        <v>40457.208333333336</v>
      </c>
      <c r="N139">
        <v>1286859600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0.96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 s="10">
        <f t="shared" si="10"/>
        <v>41180.208333333336</v>
      </c>
      <c r="N140">
        <v>1349326800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 s="10">
        <f t="shared" si="10"/>
        <v>42115.208333333328</v>
      </c>
      <c r="N141">
        <v>1430974800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2.2316363636363636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 s="10">
        <f t="shared" si="10"/>
        <v>43156.25</v>
      </c>
      <c r="N142">
        <v>1519970400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1.0159097978227061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 s="10">
        <f t="shared" si="10"/>
        <v>42167.208333333328</v>
      </c>
      <c r="N143">
        <v>1434603600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2.3003999999999998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 s="10">
        <f t="shared" si="10"/>
        <v>41005.208333333336</v>
      </c>
      <c r="N144">
        <v>1337230800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1.355925925925926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 s="10">
        <f t="shared" si="10"/>
        <v>40357.208333333336</v>
      </c>
      <c r="N145">
        <v>1279429200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1.2909999999999999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 s="10">
        <f t="shared" si="10"/>
        <v>43633.208333333328</v>
      </c>
      <c r="N146">
        <v>1561438800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2.3651200000000001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 s="10">
        <f t="shared" si="10"/>
        <v>41889.208333333336</v>
      </c>
      <c r="N147">
        <v>1410498000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0.17249999999999999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 s="10">
        <f t="shared" si="10"/>
        <v>40855.25</v>
      </c>
      <c r="N148">
        <v>1322460000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1.1249397590361445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 s="10">
        <f t="shared" si="10"/>
        <v>42534.208333333328</v>
      </c>
      <c r="N149">
        <v>1466312400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1.2102150537634409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 s="10">
        <f t="shared" si="10"/>
        <v>42941.208333333328</v>
      </c>
      <c r="N150">
        <v>1501736400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2.1987096774193549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 s="10">
        <f t="shared" si="10"/>
        <v>41275.25</v>
      </c>
      <c r="N151">
        <v>1361512800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0.01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 s="10">
        <f t="shared" si="10"/>
        <v>43450.25</v>
      </c>
      <c r="N152">
        <v>1545026400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 s="10">
        <f t="shared" si="10"/>
        <v>41799.208333333336</v>
      </c>
      <c r="N153">
        <v>1406696400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4.2306746987951804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 s="10">
        <f t="shared" si="10"/>
        <v>42783.25</v>
      </c>
      <c r="N154">
        <v>1487916000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 s="10">
        <f t="shared" si="10"/>
        <v>41201.208333333336</v>
      </c>
      <c r="N155">
        <v>1351141200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 s="10">
        <f t="shared" si="10"/>
        <v>42502.208333333328</v>
      </c>
      <c r="N156">
        <v>1465016400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 s="10">
        <f t="shared" si="10"/>
        <v>40262.208333333336</v>
      </c>
      <c r="N157">
        <v>1270789200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0.73939560439560437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 s="10">
        <f t="shared" si="10"/>
        <v>43743.208333333328</v>
      </c>
      <c r="N158">
        <v>1572325200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 s="10">
        <f t="shared" si="10"/>
        <v>41638.25</v>
      </c>
      <c r="N159">
        <v>1389420000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2.2095238095238097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 s="10">
        <f t="shared" si="10"/>
        <v>42346.25</v>
      </c>
      <c r="N160">
        <v>1449640800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1.0001150627615063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 s="10">
        <f t="shared" si="10"/>
        <v>43551.208333333328</v>
      </c>
      <c r="N161">
        <v>1555218000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1.6231249999999999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 s="10">
        <f t="shared" si="10"/>
        <v>43582.208333333328</v>
      </c>
      <c r="N162">
        <v>1557723600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 s="10">
        <f t="shared" si="10"/>
        <v>42270.208333333328</v>
      </c>
      <c r="N163">
        <v>1443502800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1.4973770491803278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 s="10">
        <f t="shared" si="10"/>
        <v>43442.25</v>
      </c>
      <c r="N164">
        <v>1546840800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2.5325714285714285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 s="10">
        <f t="shared" si="10"/>
        <v>43028.208333333328</v>
      </c>
      <c r="N165">
        <v>1512712800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1.0016943521594683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 s="10">
        <f t="shared" si="10"/>
        <v>43016.208333333328</v>
      </c>
      <c r="N166">
        <v>1507525200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1.2199004424778761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 s="10">
        <f t="shared" si="10"/>
        <v>42948.208333333328</v>
      </c>
      <c r="N167">
        <v>1504328400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1.3713265306122449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 s="10">
        <f t="shared" si="10"/>
        <v>40534.25</v>
      </c>
      <c r="N168">
        <v>1293343200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4.155384615384615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 s="10">
        <f t="shared" si="10"/>
        <v>41435.208333333336</v>
      </c>
      <c r="N169">
        <v>1371704400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 s="10">
        <f t="shared" si="10"/>
        <v>43518.25</v>
      </c>
      <c r="N170">
        <v>1552798800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4.240815450643777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 s="10">
        <f t="shared" si="10"/>
        <v>41077.208333333336</v>
      </c>
      <c r="N171">
        <v>1342328400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 s="10">
        <f t="shared" si="10"/>
        <v>42950.208333333328</v>
      </c>
      <c r="N172">
        <v>1502341200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 s="10">
        <f t="shared" si="10"/>
        <v>41718.208333333336</v>
      </c>
      <c r="N173">
        <v>1397192400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 s="10">
        <f t="shared" si="10"/>
        <v>41839.208333333336</v>
      </c>
      <c r="N174">
        <v>1407042000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1.6301447776628748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 s="10">
        <f t="shared" si="10"/>
        <v>41412.208333333336</v>
      </c>
      <c r="N175">
        <v>1369371600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8.9466666666666672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 s="10">
        <f t="shared" si="10"/>
        <v>42282.208333333328</v>
      </c>
      <c r="N176">
        <v>1444107600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 s="10">
        <f t="shared" si="10"/>
        <v>42613.208333333328</v>
      </c>
      <c r="N177">
        <v>1474261200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 s="10">
        <f t="shared" si="10"/>
        <v>42616.208333333328</v>
      </c>
      <c r="N178">
        <v>1473656400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4.1647680412371137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 s="10">
        <f t="shared" si="10"/>
        <v>40497.25</v>
      </c>
      <c r="N179">
        <v>1291960800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 s="10">
        <f t="shared" si="10"/>
        <v>42999.208333333328</v>
      </c>
      <c r="N180">
        <v>1506747600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3.5771910112359548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 s="10">
        <f t="shared" si="10"/>
        <v>41350.208333333336</v>
      </c>
      <c r="N181">
        <v>1363582800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3.0845714285714285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 s="10">
        <f t="shared" si="10"/>
        <v>40259.208333333336</v>
      </c>
      <c r="N182">
        <v>1269666000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 s="10">
        <f t="shared" si="10"/>
        <v>43012.208333333328</v>
      </c>
      <c r="N183">
        <v>1508648400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7.2232472324723247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 s="10">
        <f t="shared" si="10"/>
        <v>43631.208333333328</v>
      </c>
      <c r="N184">
        <v>1561957200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 s="10">
        <f t="shared" si="10"/>
        <v>40430.208333333336</v>
      </c>
      <c r="N185">
        <v>1285131600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2.9305555555555554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 s="10">
        <f t="shared" si="10"/>
        <v>43588.208333333328</v>
      </c>
      <c r="N186">
        <v>1556946000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 s="10">
        <f t="shared" si="10"/>
        <v>43233.208333333328</v>
      </c>
      <c r="N187">
        <v>1527138000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 s="10">
        <f t="shared" si="10"/>
        <v>41782.208333333336</v>
      </c>
      <c r="N188">
        <v>1402117200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2.2987375415282392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 s="10">
        <f t="shared" si="10"/>
        <v>41328.25</v>
      </c>
      <c r="N189">
        <v>1364014800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 s="10">
        <f t="shared" si="10"/>
        <v>41975.25</v>
      </c>
      <c r="N190">
        <v>1417586400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0.23525352848928385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 s="10">
        <f t="shared" si="10"/>
        <v>42433.25</v>
      </c>
      <c r="N191">
        <v>1457071200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 s="10">
        <f t="shared" si="10"/>
        <v>41429.208333333336</v>
      </c>
      <c r="N192">
        <v>1370408400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0.37952380952380954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 s="10">
        <f t="shared" si="10"/>
        <v>43536.208333333328</v>
      </c>
      <c r="N193">
        <v>1552626000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0.19992957746478873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 s="10">
        <f t="shared" si="10"/>
        <v>41817.208333333336</v>
      </c>
      <c r="N194">
        <v>1404190800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</f>
        <v>0.45636363636363636</v>
      </c>
      <c r="G195" t="s">
        <v>14</v>
      </c>
      <c r="H195">
        <v>65</v>
      </c>
      <c r="I195" s="6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 s="10">
        <f t="shared" ref="M195:M258" si="14">(((L195/60)/60)/24)+DATE(1970,1,1)</f>
        <v>43198.208333333328</v>
      </c>
      <c r="N195">
        <v>1523509200</v>
      </c>
      <c r="O195" s="10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1.227605633802817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 s="10">
        <f t="shared" si="14"/>
        <v>42261.208333333328</v>
      </c>
      <c r="N196">
        <v>1443589200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3.61753164556962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 s="10">
        <f t="shared" si="14"/>
        <v>43310.208333333328</v>
      </c>
      <c r="N197">
        <v>1533445200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 s="10">
        <f t="shared" si="14"/>
        <v>42616.208333333328</v>
      </c>
      <c r="N198">
        <v>1474520400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 s="10">
        <f t="shared" si="14"/>
        <v>42909.208333333328</v>
      </c>
      <c r="N199">
        <v>1499403600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 s="10">
        <f t="shared" si="14"/>
        <v>40396.208333333336</v>
      </c>
      <c r="N200">
        <v>1283576400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 s="10">
        <f t="shared" si="14"/>
        <v>42192.208333333328</v>
      </c>
      <c r="N201">
        <v>1436590800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 s="10">
        <f t="shared" si="14"/>
        <v>40262.208333333336</v>
      </c>
      <c r="N202">
        <v>1270443600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 s="10">
        <f t="shared" si="14"/>
        <v>41845.208333333336</v>
      </c>
      <c r="N203">
        <v>1407819600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 s="10">
        <f t="shared" si="14"/>
        <v>40818.208333333336</v>
      </c>
      <c r="N204">
        <v>1317877200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 s="10">
        <f t="shared" si="14"/>
        <v>42752.25</v>
      </c>
      <c r="N205">
        <v>1484805600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 s="10">
        <f t="shared" si="14"/>
        <v>40636.208333333336</v>
      </c>
      <c r="N206">
        <v>1302670800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 s="10">
        <f t="shared" si="14"/>
        <v>43390.208333333328</v>
      </c>
      <c r="N207">
        <v>1540789200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 s="10">
        <f t="shared" si="14"/>
        <v>40236.25</v>
      </c>
      <c r="N208">
        <v>1268028000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 s="10">
        <f t="shared" si="14"/>
        <v>43340.208333333328</v>
      </c>
      <c r="N209">
        <v>1537160400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 s="10">
        <f t="shared" si="14"/>
        <v>43048.25</v>
      </c>
      <c r="N210">
        <v>1512280800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 s="10">
        <f t="shared" si="14"/>
        <v>42496.208333333328</v>
      </c>
      <c r="N211">
        <v>1463115600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 s="10">
        <f t="shared" si="14"/>
        <v>42797.25</v>
      </c>
      <c r="N212">
        <v>1490850000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 s="10">
        <f t="shared" si="14"/>
        <v>41513.208333333336</v>
      </c>
      <c r="N213">
        <v>1379653200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 s="10">
        <f t="shared" si="14"/>
        <v>43814.25</v>
      </c>
      <c r="N214">
        <v>1580364000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 s="10">
        <f t="shared" si="14"/>
        <v>40488.208333333336</v>
      </c>
      <c r="N215">
        <v>1289714400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 s="10">
        <f t="shared" si="14"/>
        <v>40409.208333333336</v>
      </c>
      <c r="N216">
        <v>1282712400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 s="10">
        <f t="shared" si="14"/>
        <v>43509.25</v>
      </c>
      <c r="N217">
        <v>1550210400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 s="10">
        <f t="shared" si="14"/>
        <v>40869.25</v>
      </c>
      <c r="N218">
        <v>1322114400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 s="10">
        <f t="shared" si="14"/>
        <v>43583.208333333328</v>
      </c>
      <c r="N219">
        <v>1557205200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 s="10">
        <f t="shared" si="14"/>
        <v>40858.25</v>
      </c>
      <c r="N220">
        <v>1323928800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 s="10">
        <f t="shared" si="14"/>
        <v>41137.208333333336</v>
      </c>
      <c r="N221">
        <v>1346130000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 s="10">
        <f t="shared" si="14"/>
        <v>40725.208333333336</v>
      </c>
      <c r="N222">
        <v>1311051600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 s="10">
        <f t="shared" si="14"/>
        <v>41081.208333333336</v>
      </c>
      <c r="N223">
        <v>1340427600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 s="10">
        <f t="shared" si="14"/>
        <v>41914.208333333336</v>
      </c>
      <c r="N224">
        <v>1412312400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 s="10">
        <f t="shared" si="14"/>
        <v>42445.208333333328</v>
      </c>
      <c r="N225">
        <v>1459314000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 s="10">
        <f t="shared" si="14"/>
        <v>41906.208333333336</v>
      </c>
      <c r="N226">
        <v>1415426400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 s="10">
        <f t="shared" si="14"/>
        <v>41762.208333333336</v>
      </c>
      <c r="N227">
        <v>1399093200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 s="10">
        <f t="shared" si="14"/>
        <v>40276.208333333336</v>
      </c>
      <c r="N228">
        <v>1273899600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 s="10">
        <f t="shared" si="14"/>
        <v>42139.208333333328</v>
      </c>
      <c r="N229">
        <v>1432184400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 s="10">
        <f t="shared" si="14"/>
        <v>42613.208333333328</v>
      </c>
      <c r="N230">
        <v>1474779600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 s="10">
        <f t="shared" si="14"/>
        <v>42887.208333333328</v>
      </c>
      <c r="N231">
        <v>1500440400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 s="10">
        <f t="shared" si="14"/>
        <v>43805.25</v>
      </c>
      <c r="N232">
        <v>1575612000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 s="10">
        <f t="shared" si="14"/>
        <v>41415.208333333336</v>
      </c>
      <c r="N233">
        <v>1374123600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 s="10">
        <f t="shared" si="14"/>
        <v>42576.208333333328</v>
      </c>
      <c r="N234">
        <v>1469509200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 s="10">
        <f t="shared" si="14"/>
        <v>40706.208333333336</v>
      </c>
      <c r="N235">
        <v>1309237200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 s="10">
        <f t="shared" si="14"/>
        <v>42969.208333333328</v>
      </c>
      <c r="N236">
        <v>1503982800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 s="10">
        <f t="shared" si="14"/>
        <v>42779.25</v>
      </c>
      <c r="N237">
        <v>1487397600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 s="10">
        <f t="shared" si="14"/>
        <v>43641.208333333328</v>
      </c>
      <c r="N238">
        <v>1562043600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 s="10">
        <f t="shared" si="14"/>
        <v>41754.208333333336</v>
      </c>
      <c r="N239">
        <v>1398574800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 s="10">
        <f t="shared" si="14"/>
        <v>43083.25</v>
      </c>
      <c r="N240">
        <v>1515391200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 s="10">
        <f t="shared" si="14"/>
        <v>42245.208333333328</v>
      </c>
      <c r="N241">
        <v>1441170000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 s="10">
        <f t="shared" si="14"/>
        <v>40396.208333333336</v>
      </c>
      <c r="N242">
        <v>1281157200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 s="10">
        <f t="shared" si="14"/>
        <v>41742.208333333336</v>
      </c>
      <c r="N243">
        <v>1398229200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 s="10">
        <f t="shared" si="14"/>
        <v>42865.208333333328</v>
      </c>
      <c r="N244">
        <v>1495256400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 s="10">
        <f t="shared" si="14"/>
        <v>43163.25</v>
      </c>
      <c r="N245">
        <v>1520402400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 s="10">
        <f t="shared" si="14"/>
        <v>41834.208333333336</v>
      </c>
      <c r="N246">
        <v>1409806800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 s="10">
        <f t="shared" si="14"/>
        <v>41736.208333333336</v>
      </c>
      <c r="N247">
        <v>1396933200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 s="10">
        <f t="shared" si="14"/>
        <v>41491.208333333336</v>
      </c>
      <c r="N248">
        <v>1376024400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 s="10">
        <f t="shared" si="14"/>
        <v>42726.25</v>
      </c>
      <c r="N249">
        <v>1483682400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 s="10">
        <f t="shared" si="14"/>
        <v>42004.25</v>
      </c>
      <c r="N250">
        <v>1420437600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 s="10">
        <f t="shared" si="14"/>
        <v>42006.25</v>
      </c>
      <c r="N251">
        <v>1420783200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 s="10">
        <f t="shared" si="14"/>
        <v>40203.25</v>
      </c>
      <c r="N252">
        <v>1267423200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 s="10">
        <f t="shared" si="14"/>
        <v>41252.25</v>
      </c>
      <c r="N253">
        <v>1355205600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 s="10">
        <f t="shared" si="14"/>
        <v>41572.208333333336</v>
      </c>
      <c r="N254">
        <v>1383109200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 s="10">
        <f t="shared" si="14"/>
        <v>40641.208333333336</v>
      </c>
      <c r="N255">
        <v>1303275600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 s="10">
        <f t="shared" si="14"/>
        <v>42787.25</v>
      </c>
      <c r="N256">
        <v>1487829600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 s="10">
        <f t="shared" si="14"/>
        <v>40590.25</v>
      </c>
      <c r="N257">
        <v>1298268000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0.23390243902439026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 s="10">
        <f t="shared" si="14"/>
        <v>42393.25</v>
      </c>
      <c r="N258">
        <v>1456812000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</f>
        <v>1.46</v>
      </c>
      <c r="G259" t="s">
        <v>20</v>
      </c>
      <c r="H259">
        <v>92</v>
      </c>
      <c r="I259" s="6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 s="10">
        <f t="shared" ref="M259:M322" si="18">(((L259/60)/60)/24)+DATE(1970,1,1)</f>
        <v>41338.25</v>
      </c>
      <c r="N259">
        <v>1363669200</v>
      </c>
      <c r="O259" s="10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2.6848000000000001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 s="10">
        <f t="shared" si="18"/>
        <v>42712.25</v>
      </c>
      <c r="N260">
        <v>1482904800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5.9749999999999996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 s="10">
        <f t="shared" si="18"/>
        <v>41251.25</v>
      </c>
      <c r="N261">
        <v>1356588000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1.5769841269841269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 s="10">
        <f t="shared" si="18"/>
        <v>41180.208333333336</v>
      </c>
      <c r="N262">
        <v>1349845200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 s="10">
        <f t="shared" si="18"/>
        <v>40415.208333333336</v>
      </c>
      <c r="N263">
        <v>1283058000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3.1341176470588237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 s="10">
        <f t="shared" si="18"/>
        <v>40638.208333333336</v>
      </c>
      <c r="N264">
        <v>1304226000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3.7089655172413791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 s="10">
        <f t="shared" si="18"/>
        <v>40187.25</v>
      </c>
      <c r="N265">
        <v>1263016800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3.6266447368421053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 s="10">
        <f t="shared" si="18"/>
        <v>41317.25</v>
      </c>
      <c r="N266">
        <v>1362031200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1.2308163265306122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 s="10">
        <f t="shared" si="18"/>
        <v>42372.25</v>
      </c>
      <c r="N267">
        <v>1455602400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 s="10">
        <f t="shared" si="18"/>
        <v>41950.25</v>
      </c>
      <c r="N268">
        <v>1418191200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2.3362012987012988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 s="10">
        <f t="shared" si="18"/>
        <v>41206.208333333336</v>
      </c>
      <c r="N269">
        <v>1352440800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1.8053333333333332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 s="10">
        <f t="shared" si="18"/>
        <v>41186.208333333336</v>
      </c>
      <c r="N270">
        <v>1353304800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2.5262857142857142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 s="10">
        <f t="shared" si="18"/>
        <v>43496.25</v>
      </c>
      <c r="N271">
        <v>1550728800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0.27176538240368026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 s="10">
        <f t="shared" si="18"/>
        <v>40514.25</v>
      </c>
      <c r="N272">
        <v>1291442400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1.2706571242680547E-2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 s="10">
        <f t="shared" si="18"/>
        <v>42345.25</v>
      </c>
      <c r="N273">
        <v>1452146400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3.0400978473581213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 s="10">
        <f t="shared" si="18"/>
        <v>43656.208333333328</v>
      </c>
      <c r="N274">
        <v>1564894800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1.3723076923076922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 s="10">
        <f t="shared" si="18"/>
        <v>42995.208333333328</v>
      </c>
      <c r="N275">
        <v>1505883600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 s="10">
        <f t="shared" si="18"/>
        <v>43045.25</v>
      </c>
      <c r="N276">
        <v>1510380000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2.4151282051282053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 s="10">
        <f t="shared" si="18"/>
        <v>43561.208333333328</v>
      </c>
      <c r="N277">
        <v>1555218000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 s="10">
        <f t="shared" si="18"/>
        <v>41018.208333333336</v>
      </c>
      <c r="N278">
        <v>1335243600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10.664285714285715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 s="10">
        <f t="shared" si="18"/>
        <v>40378.208333333336</v>
      </c>
      <c r="N279">
        <v>1279688400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3.2588888888888889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 s="10">
        <f t="shared" si="18"/>
        <v>41239.25</v>
      </c>
      <c r="N280">
        <v>1356069600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1.7070000000000001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 s="10">
        <f t="shared" si="18"/>
        <v>43346.208333333328</v>
      </c>
      <c r="N281">
        <v>1536210000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5.8144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 s="10">
        <f t="shared" si="18"/>
        <v>43060.25</v>
      </c>
      <c r="N282">
        <v>1511762400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 s="10">
        <f t="shared" si="18"/>
        <v>40979.25</v>
      </c>
      <c r="N283">
        <v>1333256400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1.0804761904761904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 s="10">
        <f t="shared" si="18"/>
        <v>42701.25</v>
      </c>
      <c r="N284">
        <v>1480744800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 s="10">
        <f t="shared" si="18"/>
        <v>42520.208333333328</v>
      </c>
      <c r="N285">
        <v>1465016400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 s="10">
        <f t="shared" si="18"/>
        <v>41030.208333333336</v>
      </c>
      <c r="N286">
        <v>1336280400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7.0633333333333335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 s="10">
        <f t="shared" si="18"/>
        <v>42623.208333333328</v>
      </c>
      <c r="N287">
        <v>1476766800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0.17446030330062445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 s="10">
        <f t="shared" si="18"/>
        <v>42697.25</v>
      </c>
      <c r="N288">
        <v>1480485600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2.0973015873015872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 s="10">
        <f t="shared" si="18"/>
        <v>42122.208333333328</v>
      </c>
      <c r="N289">
        <v>1430197200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 s="10">
        <f t="shared" si="18"/>
        <v>40982.208333333336</v>
      </c>
      <c r="N290">
        <v>1331787600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16.842500000000001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 s="10">
        <f t="shared" si="18"/>
        <v>42219.208333333328</v>
      </c>
      <c r="N291">
        <v>1438837200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 s="10">
        <f t="shared" si="18"/>
        <v>41404.208333333336</v>
      </c>
      <c r="N292">
        <v>1370926800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4.5661111111111108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 s="10">
        <f t="shared" si="18"/>
        <v>40831.208333333336</v>
      </c>
      <c r="N293">
        <v>1319000400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 s="10">
        <f t="shared" si="18"/>
        <v>40984.208333333336</v>
      </c>
      <c r="N294">
        <v>1333429200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0.16384615384615384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 s="10">
        <f t="shared" si="18"/>
        <v>40456.208333333336</v>
      </c>
      <c r="N295">
        <v>1287032400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13.396666666666667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 s="10">
        <f t="shared" si="18"/>
        <v>43399.208333333328</v>
      </c>
      <c r="N296">
        <v>1541570400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 s="10">
        <f t="shared" si="18"/>
        <v>41562.208333333336</v>
      </c>
      <c r="N297">
        <v>1383976800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 s="10">
        <f t="shared" si="18"/>
        <v>43493.25</v>
      </c>
      <c r="N298">
        <v>1550556000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 s="10">
        <f t="shared" si="18"/>
        <v>41653.25</v>
      </c>
      <c r="N299">
        <v>1390456800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1.4391428571428571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 s="10">
        <f t="shared" si="18"/>
        <v>42426.25</v>
      </c>
      <c r="N300">
        <v>1458018000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 s="10">
        <f t="shared" si="18"/>
        <v>42432.25</v>
      </c>
      <c r="N301">
        <v>1461819600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0.05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 s="10">
        <f t="shared" si="18"/>
        <v>42977.208333333328</v>
      </c>
      <c r="N302">
        <v>1504155600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13.446666666666667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 s="10">
        <f t="shared" si="18"/>
        <v>42061.25</v>
      </c>
      <c r="N303">
        <v>1426395600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 s="10">
        <f t="shared" si="18"/>
        <v>43345.208333333328</v>
      </c>
      <c r="N304">
        <v>1537074000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 s="10">
        <f t="shared" si="18"/>
        <v>42376.25</v>
      </c>
      <c r="N305">
        <v>1452578400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5.4614285714285717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 s="10">
        <f t="shared" si="18"/>
        <v>42589.208333333328</v>
      </c>
      <c r="N306">
        <v>1474088400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2.8621428571428571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 s="10">
        <f t="shared" si="18"/>
        <v>42448.208333333328</v>
      </c>
      <c r="N307">
        <v>1461906000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 s="10">
        <f t="shared" si="18"/>
        <v>42930.208333333328</v>
      </c>
      <c r="N308">
        <v>1500267600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1.3213677811550153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 s="10">
        <f t="shared" si="18"/>
        <v>41066.208333333336</v>
      </c>
      <c r="N309">
        <v>1340686800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 s="10">
        <f t="shared" si="18"/>
        <v>40651.208333333336</v>
      </c>
      <c r="N310">
        <v>1303189200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0.75292682926829269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 s="10">
        <f t="shared" si="18"/>
        <v>40807.208333333336</v>
      </c>
      <c r="N311">
        <v>1318309200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 s="10">
        <f t="shared" si="18"/>
        <v>40277.208333333336</v>
      </c>
      <c r="N312">
        <v>1272171600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2.0336507936507937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 s="10">
        <f t="shared" si="18"/>
        <v>40590.25</v>
      </c>
      <c r="N313">
        <v>1298872800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3.1022842639593908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 s="10">
        <f t="shared" si="18"/>
        <v>41572.208333333336</v>
      </c>
      <c r="N314">
        <v>1383282000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3.9531818181818181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 s="10">
        <f t="shared" si="18"/>
        <v>40966.25</v>
      </c>
      <c r="N315">
        <v>1330495200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2.9471428571428571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 s="10">
        <f t="shared" si="18"/>
        <v>43536.208333333328</v>
      </c>
      <c r="N316">
        <v>1552798800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 s="10">
        <f t="shared" si="18"/>
        <v>41783.208333333336</v>
      </c>
      <c r="N317">
        <v>1403413200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 s="10">
        <f t="shared" si="18"/>
        <v>43788.25</v>
      </c>
      <c r="N318">
        <v>1574229600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 s="10">
        <f t="shared" si="18"/>
        <v>42869.208333333328</v>
      </c>
      <c r="N319">
        <v>1495861200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 s="10">
        <f t="shared" si="18"/>
        <v>41684.25</v>
      </c>
      <c r="N320">
        <v>1392530400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0.38702380952380955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 s="10">
        <f t="shared" si="18"/>
        <v>40402.208333333336</v>
      </c>
      <c r="N321">
        <v>1283662800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9.5876777251184833E-2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 s="10">
        <f t="shared" si="18"/>
        <v>40673.208333333336</v>
      </c>
      <c r="N322">
        <v>1305781200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</f>
        <v>0.94144366197183094</v>
      </c>
      <c r="G323" t="s">
        <v>14</v>
      </c>
      <c r="H323">
        <v>2468</v>
      </c>
      <c r="I323" s="6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 s="10">
        <f t="shared" ref="M323:M386" si="22">(((L323/60)/60)/24)+DATE(1970,1,1)</f>
        <v>40634.208333333336</v>
      </c>
      <c r="N323">
        <v>1302325200</v>
      </c>
      <c r="O323" s="10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1.6656234096692113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 s="10">
        <f t="shared" si="22"/>
        <v>40507.25</v>
      </c>
      <c r="N324">
        <v>1291788000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 s="10">
        <f t="shared" si="22"/>
        <v>41725.208333333336</v>
      </c>
      <c r="N325">
        <v>1396069200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1.6405633802816901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 s="10">
        <f t="shared" si="22"/>
        <v>42176.208333333328</v>
      </c>
      <c r="N326">
        <v>1435899600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 s="10">
        <f t="shared" si="22"/>
        <v>43267.208333333328</v>
      </c>
      <c r="N327">
        <v>1531112400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 s="10">
        <f t="shared" si="22"/>
        <v>42364.25</v>
      </c>
      <c r="N328">
        <v>1451628000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 s="10">
        <f t="shared" si="22"/>
        <v>43705.208333333328</v>
      </c>
      <c r="N329">
        <v>1567314000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1.3356231003039514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 s="10">
        <f t="shared" si="22"/>
        <v>43434.25</v>
      </c>
      <c r="N330">
        <v>1544508000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0.22896588486140726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 s="10">
        <f t="shared" si="22"/>
        <v>42716.25</v>
      </c>
      <c r="N331">
        <v>1482472800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1.8495548961424333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 s="10">
        <f t="shared" si="22"/>
        <v>43077.25</v>
      </c>
      <c r="N332">
        <v>1512799200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4.4372727272727275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 s="10">
        <f t="shared" si="22"/>
        <v>40896.25</v>
      </c>
      <c r="N333">
        <v>1324360800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1.999806763285024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 s="10">
        <f t="shared" si="22"/>
        <v>41361.208333333336</v>
      </c>
      <c r="N334">
        <v>1364533200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1.2395833333333333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 s="10">
        <f t="shared" si="22"/>
        <v>43424.25</v>
      </c>
      <c r="N335">
        <v>1545112800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1.8661329305135952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 s="10">
        <f t="shared" si="22"/>
        <v>43110.25</v>
      </c>
      <c r="N336">
        <v>1516168800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1.1428538550057536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 s="10">
        <f t="shared" si="22"/>
        <v>43784.25</v>
      </c>
      <c r="N337">
        <v>1574920800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 s="10">
        <f t="shared" si="22"/>
        <v>40527.25</v>
      </c>
      <c r="N338">
        <v>1292479200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1.2281904761904763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 s="10">
        <f t="shared" si="22"/>
        <v>43780.25</v>
      </c>
      <c r="N339">
        <v>1573538400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1.7914326647564469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 s="10">
        <f t="shared" si="22"/>
        <v>40821.208333333336</v>
      </c>
      <c r="N340">
        <v>1320382800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0.79951577402787966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 s="10">
        <f t="shared" si="22"/>
        <v>42949.208333333328</v>
      </c>
      <c r="N341">
        <v>1502859600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 s="10">
        <f t="shared" si="22"/>
        <v>40889.25</v>
      </c>
      <c r="N342">
        <v>1323756000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 s="10">
        <f t="shared" si="22"/>
        <v>42244.208333333328</v>
      </c>
      <c r="N343">
        <v>1441342800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 s="10">
        <f t="shared" si="22"/>
        <v>41475.208333333336</v>
      </c>
      <c r="N344">
        <v>1375333200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 s="10">
        <f t="shared" si="22"/>
        <v>41597.25</v>
      </c>
      <c r="N345">
        <v>1389420000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 s="10">
        <f t="shared" si="22"/>
        <v>43122.25</v>
      </c>
      <c r="N346">
        <v>1520056800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 s="10">
        <f t="shared" si="22"/>
        <v>42194.208333333328</v>
      </c>
      <c r="N347">
        <v>1436504400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0.34475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 s="10">
        <f t="shared" si="22"/>
        <v>42971.208333333328</v>
      </c>
      <c r="N348">
        <v>1508302800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14.007777777777777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 s="10">
        <f t="shared" si="22"/>
        <v>42046.25</v>
      </c>
      <c r="N349">
        <v>1425708000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 s="10">
        <f t="shared" si="22"/>
        <v>42782.25</v>
      </c>
      <c r="N350">
        <v>1488348000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 s="10">
        <f t="shared" si="22"/>
        <v>42930.208333333328</v>
      </c>
      <c r="N351">
        <v>1502600400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0.05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 s="10">
        <f t="shared" si="22"/>
        <v>42144.208333333328</v>
      </c>
      <c r="N352">
        <v>1433653200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1.2770715249662619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 s="10">
        <f t="shared" si="22"/>
        <v>42240.208333333328</v>
      </c>
      <c r="N353">
        <v>1441602000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 s="10">
        <f t="shared" si="22"/>
        <v>42315.25</v>
      </c>
      <c r="N354">
        <v>1447567200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4.105982142857143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 s="10">
        <f t="shared" si="22"/>
        <v>43651.208333333328</v>
      </c>
      <c r="N355">
        <v>1562389200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1.2373770491803278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 s="10">
        <f t="shared" si="22"/>
        <v>41520.208333333336</v>
      </c>
      <c r="N356">
        <v>1378789200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0.58973684210526311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 s="10">
        <f t="shared" si="22"/>
        <v>42757.25</v>
      </c>
      <c r="N357">
        <v>1488520800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 s="10">
        <f t="shared" si="22"/>
        <v>40922.25</v>
      </c>
      <c r="N358">
        <v>1327298400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1.8491304347826087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 s="10">
        <f t="shared" si="22"/>
        <v>42250.208333333328</v>
      </c>
      <c r="N359">
        <v>1443416400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 s="10">
        <f t="shared" si="22"/>
        <v>43322.208333333328</v>
      </c>
      <c r="N360">
        <v>1534136400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2.9870000000000001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 s="10">
        <f t="shared" si="22"/>
        <v>40782.208333333336</v>
      </c>
      <c r="N361">
        <v>1315026000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2.2635175879396985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 s="10">
        <f t="shared" si="22"/>
        <v>40544.25</v>
      </c>
      <c r="N362">
        <v>1295071200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1.7356363636363636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 s="10">
        <f t="shared" si="22"/>
        <v>43015.208333333328</v>
      </c>
      <c r="N363">
        <v>1509426000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3.7175675675675675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 s="10">
        <f t="shared" si="22"/>
        <v>40570.25</v>
      </c>
      <c r="N364">
        <v>1299391200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1.601923076923077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 s="10">
        <f t="shared" si="22"/>
        <v>40904.25</v>
      </c>
      <c r="N365">
        <v>1325052000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16.163333333333334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 s="10">
        <f t="shared" si="22"/>
        <v>43164.25</v>
      </c>
      <c r="N366">
        <v>1522818000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7.3343749999999996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 s="10">
        <f t="shared" si="22"/>
        <v>42733.25</v>
      </c>
      <c r="N367">
        <v>1485324000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5.9211111111111112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 s="10">
        <f t="shared" si="22"/>
        <v>40546.25</v>
      </c>
      <c r="N368">
        <v>1294120800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 s="10">
        <f t="shared" si="22"/>
        <v>41930.208333333336</v>
      </c>
      <c r="N369">
        <v>1415685600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2.7680769230769231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 s="10">
        <f t="shared" si="22"/>
        <v>40464.208333333336</v>
      </c>
      <c r="N370">
        <v>1288933200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2.730185185185185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 s="10">
        <f t="shared" si="22"/>
        <v>41308.25</v>
      </c>
      <c r="N371">
        <v>1363237200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1.593633125556545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 s="10">
        <f t="shared" si="22"/>
        <v>43570.208333333328</v>
      </c>
      <c r="N372">
        <v>1555822800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 s="10">
        <f t="shared" si="22"/>
        <v>42043.25</v>
      </c>
      <c r="N373">
        <v>1427778000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15.915555555555555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 s="10">
        <f t="shared" si="22"/>
        <v>42012.25</v>
      </c>
      <c r="N374">
        <v>1422424800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7.3018222222222224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 s="10">
        <f t="shared" si="22"/>
        <v>42964.208333333328</v>
      </c>
      <c r="N375">
        <v>1503637200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 s="10">
        <f t="shared" si="22"/>
        <v>43476.25</v>
      </c>
      <c r="N376">
        <v>1547618400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 s="10">
        <f t="shared" si="22"/>
        <v>42293.208333333328</v>
      </c>
      <c r="N377">
        <v>1449900000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3.6102941176470589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 s="10">
        <f t="shared" si="22"/>
        <v>41826.208333333336</v>
      </c>
      <c r="N378">
        <v>1405141200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 s="10">
        <f t="shared" si="22"/>
        <v>43760.208333333328</v>
      </c>
      <c r="N379">
        <v>1572933600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 s="10">
        <f t="shared" si="22"/>
        <v>43241.208333333328</v>
      </c>
      <c r="N380">
        <v>1530162000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 s="10">
        <f t="shared" si="22"/>
        <v>40843.208333333336</v>
      </c>
      <c r="N381">
        <v>1320904800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1.6032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 s="10">
        <f t="shared" si="22"/>
        <v>41448.208333333336</v>
      </c>
      <c r="N382">
        <v>1372395600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1.8394339622641509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 s="10">
        <f t="shared" si="22"/>
        <v>42163.208333333328</v>
      </c>
      <c r="N383">
        <v>1437714000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 s="10">
        <f t="shared" si="22"/>
        <v>43024.208333333328</v>
      </c>
      <c r="N384">
        <v>1509771600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2.2538095238095237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 s="10">
        <f t="shared" si="22"/>
        <v>43509.25</v>
      </c>
      <c r="N385">
        <v>1550556000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1.7200961538461539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 s="10">
        <f t="shared" si="22"/>
        <v>42776.25</v>
      </c>
      <c r="N386">
        <v>1489039200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</f>
        <v>1.4616709511568124</v>
      </c>
      <c r="G387" t="s">
        <v>20</v>
      </c>
      <c r="H387">
        <v>1137</v>
      </c>
      <c r="I387" s="6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 s="10">
        <f t="shared" ref="M387:M450" si="26">(((L387/60)/60)/24)+DATE(1970,1,1)</f>
        <v>43553.208333333328</v>
      </c>
      <c r="N387">
        <v>1556600400</v>
      </c>
      <c r="O387" s="10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 s="10">
        <f t="shared" si="26"/>
        <v>40355.208333333336</v>
      </c>
      <c r="N388">
        <v>1278565200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 s="10">
        <f t="shared" si="26"/>
        <v>41072.208333333336</v>
      </c>
      <c r="N389">
        <v>1339909200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0.11270034843205574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 s="10">
        <f t="shared" si="26"/>
        <v>40912.25</v>
      </c>
      <c r="N390">
        <v>1325829600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1.2211084337349398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 s="10">
        <f t="shared" si="26"/>
        <v>40479.208333333336</v>
      </c>
      <c r="N391">
        <v>1290578400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1.8654166666666667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 s="10">
        <f t="shared" si="26"/>
        <v>41530.208333333336</v>
      </c>
      <c r="N392">
        <v>1380344400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 s="10">
        <f t="shared" si="26"/>
        <v>41653.25</v>
      </c>
      <c r="N393">
        <v>1389852000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 s="10">
        <f t="shared" si="26"/>
        <v>40549.25</v>
      </c>
      <c r="N394">
        <v>1294466400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2.2896178343949045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 s="10">
        <f t="shared" si="26"/>
        <v>42933.208333333328</v>
      </c>
      <c r="N395">
        <v>1500354000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4.6937499999999996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 s="10">
        <f t="shared" si="26"/>
        <v>41484.208333333336</v>
      </c>
      <c r="N396">
        <v>1375938000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1.3011267605633803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 s="10">
        <f t="shared" si="26"/>
        <v>40885.25</v>
      </c>
      <c r="N397">
        <v>1323410400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1.6705422993492407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 s="10">
        <f t="shared" si="26"/>
        <v>43378.208333333328</v>
      </c>
      <c r="N398">
        <v>1539406800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1.738641975308642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 s="10">
        <f t="shared" si="26"/>
        <v>41417.208333333336</v>
      </c>
      <c r="N399">
        <v>1369803600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7.1776470588235295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 s="10">
        <f t="shared" si="26"/>
        <v>43228.208333333328</v>
      </c>
      <c r="N400">
        <v>1525928400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 s="10">
        <f t="shared" si="26"/>
        <v>40576.25</v>
      </c>
      <c r="N401">
        <v>1297231200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0.02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 s="10">
        <f t="shared" si="26"/>
        <v>41502.208333333336</v>
      </c>
      <c r="N402">
        <v>1378530000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15.302222222222222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 s="10">
        <f t="shared" si="26"/>
        <v>43765.208333333328</v>
      </c>
      <c r="N403">
        <v>1572152400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 s="10">
        <f t="shared" si="26"/>
        <v>40914.25</v>
      </c>
      <c r="N404">
        <v>1329890400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 s="10">
        <f t="shared" si="26"/>
        <v>40310.208333333336</v>
      </c>
      <c r="N405">
        <v>1276750800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3.1558486707566464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 s="10">
        <f t="shared" si="26"/>
        <v>43053.25</v>
      </c>
      <c r="N406">
        <v>1510898400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 s="10">
        <f t="shared" si="26"/>
        <v>43255.208333333328</v>
      </c>
      <c r="N407">
        <v>1532408400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1.8214503816793892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 s="10">
        <f t="shared" si="26"/>
        <v>41304.25</v>
      </c>
      <c r="N408">
        <v>1360562400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3.5588235294117645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 s="10">
        <f t="shared" si="26"/>
        <v>43751.208333333328</v>
      </c>
      <c r="N409">
        <v>1571547600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1.3183695652173912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 s="10">
        <f t="shared" si="26"/>
        <v>42541.208333333328</v>
      </c>
      <c r="N410">
        <v>1468126800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 s="10">
        <f t="shared" si="26"/>
        <v>42843.208333333328</v>
      </c>
      <c r="N411">
        <v>1492837200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0.36132726089785294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 s="10">
        <f t="shared" si="26"/>
        <v>42122.208333333328</v>
      </c>
      <c r="N412">
        <v>1430197200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1.0462820512820512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 s="10">
        <f t="shared" si="26"/>
        <v>42884.208333333328</v>
      </c>
      <c r="N413">
        <v>1496206800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6.6885714285714286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 s="10">
        <f t="shared" si="26"/>
        <v>41642.25</v>
      </c>
      <c r="N414">
        <v>1389592800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0.62072823218997364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 s="10">
        <f t="shared" si="26"/>
        <v>43431.25</v>
      </c>
      <c r="N415">
        <v>1545631200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 s="10">
        <f t="shared" si="26"/>
        <v>40288.208333333336</v>
      </c>
      <c r="N416">
        <v>1272430800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 s="10">
        <f t="shared" si="26"/>
        <v>40921.25</v>
      </c>
      <c r="N417">
        <v>1327903200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 s="10">
        <f t="shared" si="26"/>
        <v>40560.25</v>
      </c>
      <c r="N418">
        <v>1296021600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 s="10">
        <f t="shared" si="26"/>
        <v>43407.208333333328</v>
      </c>
      <c r="N419">
        <v>1543298400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 s="10">
        <f t="shared" si="26"/>
        <v>41035.208333333336</v>
      </c>
      <c r="N420">
        <v>1336366800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1.2343497363796134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 s="10">
        <f t="shared" si="26"/>
        <v>40899.25</v>
      </c>
      <c r="N421">
        <v>1325052000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1.2846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 s="10">
        <f t="shared" si="26"/>
        <v>42911.208333333328</v>
      </c>
      <c r="N422">
        <v>1499576400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 s="10">
        <f t="shared" si="26"/>
        <v>42915.208333333328</v>
      </c>
      <c r="N423">
        <v>1501304400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1.2729885057471264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 s="10">
        <f t="shared" si="26"/>
        <v>40285.208333333336</v>
      </c>
      <c r="N424">
        <v>1273208400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 s="10">
        <f t="shared" si="26"/>
        <v>40808.208333333336</v>
      </c>
      <c r="N425">
        <v>1316840400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 s="10">
        <f t="shared" si="26"/>
        <v>43208.208333333328</v>
      </c>
      <c r="N426">
        <v>1524546000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2.8766666666666665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 s="10">
        <f t="shared" si="26"/>
        <v>42213.208333333328</v>
      </c>
      <c r="N427">
        <v>1438578000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5.7294444444444448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 s="10">
        <f t="shared" si="26"/>
        <v>41332.25</v>
      </c>
      <c r="N428">
        <v>1362549600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1.1290429799426933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 s="10">
        <f t="shared" si="26"/>
        <v>41895.208333333336</v>
      </c>
      <c r="N429">
        <v>1413349200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 s="10">
        <f t="shared" si="26"/>
        <v>40585.25</v>
      </c>
      <c r="N430">
        <v>1298008800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0.90675916230366493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 s="10">
        <f t="shared" si="26"/>
        <v>41680.25</v>
      </c>
      <c r="N431">
        <v>1394427600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 s="10">
        <f t="shared" si="26"/>
        <v>43737.208333333328</v>
      </c>
      <c r="N432">
        <v>1572670800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1.9249019607843136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 s="10">
        <f t="shared" si="26"/>
        <v>43273.208333333328</v>
      </c>
      <c r="N433">
        <v>1531112400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 s="10">
        <f t="shared" si="26"/>
        <v>41761.208333333336</v>
      </c>
      <c r="N434">
        <v>1400734800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 s="10">
        <f t="shared" si="26"/>
        <v>41603.25</v>
      </c>
      <c r="N435">
        <v>1386741600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0.16722222222222222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 s="10">
        <f t="shared" si="26"/>
        <v>42705.25</v>
      </c>
      <c r="N436">
        <v>1481781600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1.168766404199475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 s="10">
        <f t="shared" si="26"/>
        <v>41988.25</v>
      </c>
      <c r="N437">
        <v>1419660000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10.521538461538462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 s="10">
        <f t="shared" si="26"/>
        <v>43575.208333333328</v>
      </c>
      <c r="N438">
        <v>1555822800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1.2307407407407407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 s="10">
        <f t="shared" si="26"/>
        <v>42260.208333333328</v>
      </c>
      <c r="N439">
        <v>1442379600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1.7863855421686747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 s="10">
        <f t="shared" si="26"/>
        <v>41337.25</v>
      </c>
      <c r="N440">
        <v>1364965200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3.5528169014084505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 s="10">
        <f t="shared" si="26"/>
        <v>42680.208333333328</v>
      </c>
      <c r="N441">
        <v>1479016800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1.6190634146341463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 s="10">
        <f t="shared" si="26"/>
        <v>42916.208333333328</v>
      </c>
      <c r="N442">
        <v>1499662800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 s="10">
        <f t="shared" si="26"/>
        <v>41025.208333333336</v>
      </c>
      <c r="N443">
        <v>1337835600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1.9872222222222222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 s="10">
        <f t="shared" si="26"/>
        <v>42980.208333333328</v>
      </c>
      <c r="N444">
        <v>1505710800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0.34752688172043011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 s="10">
        <f t="shared" si="26"/>
        <v>40451.208333333336</v>
      </c>
      <c r="N445">
        <v>1287464400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1.7641935483870967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 s="10">
        <f t="shared" si="26"/>
        <v>40748.208333333336</v>
      </c>
      <c r="N446">
        <v>1311656400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5.1138095238095236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 s="10">
        <f t="shared" si="26"/>
        <v>40515.25</v>
      </c>
      <c r="N447">
        <v>1293170400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 s="10">
        <f t="shared" si="26"/>
        <v>41261.25</v>
      </c>
      <c r="N448">
        <v>1355983200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0.24326030927835052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 s="10">
        <f t="shared" si="26"/>
        <v>43088.25</v>
      </c>
      <c r="N449">
        <v>1515045600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0.50482758620689661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 s="10">
        <f t="shared" si="26"/>
        <v>41378.208333333336</v>
      </c>
      <c r="N450">
        <v>1366088400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E451/D451</f>
        <v>9.67</v>
      </c>
      <c r="G451" t="s">
        <v>20</v>
      </c>
      <c r="H451">
        <v>86</v>
      </c>
      <c r="I451" s="6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 s="10">
        <f t="shared" ref="M451:M514" si="30">(((L451/60)/60)/24)+DATE(1970,1,1)</f>
        <v>43530.25</v>
      </c>
      <c r="N451">
        <v>1553317200</v>
      </c>
      <c r="O451" s="10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0.04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 s="10">
        <f t="shared" si="30"/>
        <v>43394.208333333328</v>
      </c>
      <c r="N452">
        <v>1542088800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1.2284501347708894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 s="10">
        <f t="shared" si="30"/>
        <v>42935.208333333328</v>
      </c>
      <c r="N453">
        <v>1503118800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 s="10">
        <f t="shared" si="30"/>
        <v>40365.208333333336</v>
      </c>
      <c r="N454">
        <v>1278478800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 s="10">
        <f t="shared" si="30"/>
        <v>42705.25</v>
      </c>
      <c r="N455">
        <v>1484114400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 s="10">
        <f t="shared" si="30"/>
        <v>41568.208333333336</v>
      </c>
      <c r="N456">
        <v>1385445600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1.1837253218884121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 s="10">
        <f t="shared" si="30"/>
        <v>40809.208333333336</v>
      </c>
      <c r="N457">
        <v>1318741200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1.041243169398907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 s="10">
        <f t="shared" si="30"/>
        <v>43141.25</v>
      </c>
      <c r="N458">
        <v>1518242400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 s="10">
        <f t="shared" si="30"/>
        <v>42657.208333333328</v>
      </c>
      <c r="N459">
        <v>1476594000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3.5120118343195266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 s="10">
        <f t="shared" si="30"/>
        <v>40265.208333333336</v>
      </c>
      <c r="N460">
        <v>1273554000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 s="10">
        <f t="shared" si="30"/>
        <v>42001.25</v>
      </c>
      <c r="N461">
        <v>1421906400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1.7162500000000001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 s="10">
        <f t="shared" si="30"/>
        <v>40399.208333333336</v>
      </c>
      <c r="N462">
        <v>1281589200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1.4104655870445344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 s="10">
        <f t="shared" si="30"/>
        <v>41757.208333333336</v>
      </c>
      <c r="N463">
        <v>1400389200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 s="10">
        <f t="shared" si="30"/>
        <v>41304.25</v>
      </c>
      <c r="N464">
        <v>1362808800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1.0816455696202532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 s="10">
        <f t="shared" si="30"/>
        <v>41639.25</v>
      </c>
      <c r="N465">
        <v>1388815200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1.3345505617977529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 s="10">
        <f t="shared" si="30"/>
        <v>43142.25</v>
      </c>
      <c r="N466">
        <v>1519538400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1.8785106382978722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 s="10">
        <f t="shared" si="30"/>
        <v>43127.25</v>
      </c>
      <c r="N467">
        <v>1517810400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3.32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 s="10">
        <f t="shared" si="30"/>
        <v>41409.208333333336</v>
      </c>
      <c r="N468">
        <v>1370581200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5.7521428571428572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 s="10">
        <f t="shared" si="30"/>
        <v>42331.25</v>
      </c>
      <c r="N469">
        <v>1448863200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 s="10">
        <f t="shared" si="30"/>
        <v>43569.208333333328</v>
      </c>
      <c r="N470">
        <v>1556600400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1.8442857142857143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 s="10">
        <f t="shared" si="30"/>
        <v>42142.208333333328</v>
      </c>
      <c r="N471">
        <v>1432098000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2.8580555555555556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 s="10">
        <f t="shared" si="30"/>
        <v>42716.25</v>
      </c>
      <c r="N472">
        <v>1482127200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3.19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 s="10">
        <f t="shared" si="30"/>
        <v>41031.208333333336</v>
      </c>
      <c r="N473">
        <v>1335934800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 s="10">
        <f t="shared" si="30"/>
        <v>43535.208333333328</v>
      </c>
      <c r="N474">
        <v>1556946000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1.7814000000000001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 s="10">
        <f t="shared" si="30"/>
        <v>43277.208333333328</v>
      </c>
      <c r="N475">
        <v>1530075600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3.6515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 s="10">
        <f t="shared" si="30"/>
        <v>41989.25</v>
      </c>
      <c r="N476">
        <v>1418796000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1.1394594594594594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 s="10">
        <f t="shared" si="30"/>
        <v>41450.208333333336</v>
      </c>
      <c r="N477">
        <v>1372482000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 s="10">
        <f t="shared" si="30"/>
        <v>43322.208333333328</v>
      </c>
      <c r="N478">
        <v>1534395600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 s="10">
        <f t="shared" si="30"/>
        <v>40720.208333333336</v>
      </c>
      <c r="N479">
        <v>1311397200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2.3634156976744185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 s="10">
        <f t="shared" si="30"/>
        <v>42072.208333333328</v>
      </c>
      <c r="N480">
        <v>1426914000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5.1291666666666664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 s="10">
        <f t="shared" si="30"/>
        <v>42945.208333333328</v>
      </c>
      <c r="N481">
        <v>1501477200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1.0065116279069768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 s="10">
        <f t="shared" si="30"/>
        <v>40248.25</v>
      </c>
      <c r="N482">
        <v>1269061200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 s="10">
        <f t="shared" si="30"/>
        <v>41913.208333333336</v>
      </c>
      <c r="N483">
        <v>1415772000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 s="10">
        <f t="shared" si="30"/>
        <v>40963.25</v>
      </c>
      <c r="N484">
        <v>1331013600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 s="10">
        <f t="shared" si="30"/>
        <v>43811.25</v>
      </c>
      <c r="N485">
        <v>1576735200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2.6020608108108108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 s="10">
        <f t="shared" si="30"/>
        <v>41855.208333333336</v>
      </c>
      <c r="N486">
        <v>1411362000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 s="10">
        <f t="shared" si="30"/>
        <v>43626.208333333328</v>
      </c>
      <c r="N487">
        <v>1563685200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 s="10">
        <f t="shared" si="30"/>
        <v>43168.25</v>
      </c>
      <c r="N488">
        <v>1521867600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1.7862556663644606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 s="10">
        <f t="shared" si="30"/>
        <v>42845.208333333328</v>
      </c>
      <c r="N489">
        <v>1495515600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2.2005660377358489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 s="10">
        <f t="shared" si="30"/>
        <v>42403.25</v>
      </c>
      <c r="N490">
        <v>1455948000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1.015108695652174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 s="10">
        <f t="shared" si="30"/>
        <v>40406.208333333336</v>
      </c>
      <c r="N491">
        <v>1282366800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1.915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 s="10">
        <f t="shared" si="30"/>
        <v>43786.25</v>
      </c>
      <c r="N492">
        <v>1574575200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3.0534683098591549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 s="10">
        <f t="shared" si="30"/>
        <v>41456.208333333336</v>
      </c>
      <c r="N493">
        <v>1374901200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0.23995287958115183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 s="10">
        <f t="shared" si="30"/>
        <v>40336.208333333336</v>
      </c>
      <c r="N494">
        <v>1278910800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7.2377777777777776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 s="10">
        <f t="shared" si="30"/>
        <v>43645.208333333328</v>
      </c>
      <c r="N495">
        <v>1562907600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5.4736000000000002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 s="10">
        <f t="shared" si="30"/>
        <v>40990.208333333336</v>
      </c>
      <c r="N496">
        <v>1332478800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4.1449999999999996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 s="10">
        <f t="shared" si="30"/>
        <v>41800.208333333336</v>
      </c>
      <c r="N497">
        <v>1402722000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 s="10">
        <f t="shared" si="30"/>
        <v>42876.208333333328</v>
      </c>
      <c r="N498">
        <v>1496811600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 s="10">
        <f t="shared" si="30"/>
        <v>42724.25</v>
      </c>
      <c r="N499">
        <v>1482213600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 s="10">
        <f t="shared" si="30"/>
        <v>42005.25</v>
      </c>
      <c r="N500">
        <v>1420264800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 s="10">
        <f t="shared" si="30"/>
        <v>42444.208333333328</v>
      </c>
      <c r="N501">
        <v>1458450000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6" t="e">
        <f t="shared" si="29"/>
        <v>#DIV/0!</v>
      </c>
      <c r="J502" t="s">
        <v>21</v>
      </c>
      <c r="K502" t="s">
        <v>22</v>
      </c>
      <c r="L502">
        <v>1367384400</v>
      </c>
      <c r="M502" s="10">
        <f t="shared" si="30"/>
        <v>41395.208333333336</v>
      </c>
      <c r="N502">
        <v>1369803600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 s="10">
        <f t="shared" si="30"/>
        <v>41345.208333333336</v>
      </c>
      <c r="N503">
        <v>1363237200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5.2992307692307694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 s="10">
        <f t="shared" si="30"/>
        <v>41117.208333333336</v>
      </c>
      <c r="N504">
        <v>1345870800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1.8032549019607844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 s="10">
        <f t="shared" si="30"/>
        <v>42186.208333333328</v>
      </c>
      <c r="N505">
        <v>1437454800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 s="10">
        <f t="shared" si="30"/>
        <v>42142.208333333328</v>
      </c>
      <c r="N506">
        <v>1432011600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 s="10">
        <f t="shared" si="30"/>
        <v>41341.25</v>
      </c>
      <c r="N507">
        <v>1366347600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9.2707777777777771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 s="10">
        <f t="shared" si="30"/>
        <v>43062.25</v>
      </c>
      <c r="N508">
        <v>1512885600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 s="10">
        <f t="shared" si="30"/>
        <v>41373.208333333336</v>
      </c>
      <c r="N509">
        <v>1369717200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1.1222929936305732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 s="10">
        <f t="shared" si="30"/>
        <v>43310.208333333328</v>
      </c>
      <c r="N510">
        <v>1534654800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 s="10">
        <f t="shared" si="30"/>
        <v>41034.208333333336</v>
      </c>
      <c r="N511">
        <v>1337058000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1.1908974358974358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 s="10">
        <f t="shared" si="30"/>
        <v>43251.208333333328</v>
      </c>
      <c r="N512">
        <v>1529816400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0.24017591339648173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 s="10">
        <f t="shared" si="30"/>
        <v>43671.208333333328</v>
      </c>
      <c r="N513">
        <v>1564894800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1.3931868131868133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 s="10">
        <f t="shared" si="30"/>
        <v>41825.208333333336</v>
      </c>
      <c r="N514">
        <v>1404622800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</f>
        <v>0.39277108433734942</v>
      </c>
      <c r="G515" t="s">
        <v>74</v>
      </c>
      <c r="H515">
        <v>35</v>
      </c>
      <c r="I515" s="6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 s="10">
        <f t="shared" ref="M515:M578" si="34">(((L515/60)/60)/24)+DATE(1970,1,1)</f>
        <v>40430.208333333336</v>
      </c>
      <c r="N515">
        <v>1284181200</v>
      </c>
      <c r="O515" s="10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0.22439077144917088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 s="10">
        <f t="shared" si="34"/>
        <v>41614.25</v>
      </c>
      <c r="N516">
        <v>1386741600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 s="10">
        <f t="shared" si="34"/>
        <v>40900.25</v>
      </c>
      <c r="N517">
        <v>1324792800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 s="10">
        <f t="shared" si="34"/>
        <v>40396.208333333336</v>
      </c>
      <c r="N518">
        <v>1284354000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1.1200000000000001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 s="10">
        <f t="shared" si="34"/>
        <v>42860.208333333328</v>
      </c>
      <c r="N519">
        <v>1494392400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 s="10">
        <f t="shared" si="34"/>
        <v>43154.25</v>
      </c>
      <c r="N520">
        <v>1519538400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1.0174563871693867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 s="10">
        <f t="shared" si="34"/>
        <v>42012.25</v>
      </c>
      <c r="N521">
        <v>1421906400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4.2575000000000003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 s="10">
        <f t="shared" si="34"/>
        <v>43574.208333333328</v>
      </c>
      <c r="N522">
        <v>1555909200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1.4553947368421052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 s="10">
        <f t="shared" si="34"/>
        <v>42605.208333333328</v>
      </c>
      <c r="N523">
        <v>1472446800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 s="10">
        <f t="shared" si="34"/>
        <v>41093.208333333336</v>
      </c>
      <c r="N524">
        <v>1342328400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7.003333333333333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 s="10">
        <f t="shared" si="34"/>
        <v>40241.25</v>
      </c>
      <c r="N525">
        <v>1268114400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 s="10">
        <f t="shared" si="34"/>
        <v>40294.208333333336</v>
      </c>
      <c r="N526">
        <v>1273381200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 s="10">
        <f t="shared" si="34"/>
        <v>40505.25</v>
      </c>
      <c r="N527">
        <v>1290837600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1.5595180722891566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 s="10">
        <f t="shared" si="34"/>
        <v>42364.25</v>
      </c>
      <c r="N528">
        <v>1454306400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0.99619450317124736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 s="10">
        <f t="shared" si="34"/>
        <v>42405.25</v>
      </c>
      <c r="N529">
        <v>1457762400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 s="10">
        <f t="shared" si="34"/>
        <v>41601.25</v>
      </c>
      <c r="N530">
        <v>1389074400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 s="10">
        <f t="shared" si="34"/>
        <v>41769.208333333336</v>
      </c>
      <c r="N531">
        <v>1402117200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 s="10">
        <f t="shared" si="34"/>
        <v>40421.208333333336</v>
      </c>
      <c r="N532">
        <v>1284440400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0.95521156936261387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 s="10">
        <f t="shared" si="34"/>
        <v>41589.25</v>
      </c>
      <c r="N533">
        <v>1388988000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5.0287499999999996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 s="10">
        <f t="shared" si="34"/>
        <v>43125.25</v>
      </c>
      <c r="N534">
        <v>1516946400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1.5924394463667819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 s="10">
        <f t="shared" si="34"/>
        <v>41479.208333333336</v>
      </c>
      <c r="N535">
        <v>1377752400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 s="10">
        <f t="shared" si="34"/>
        <v>43329.208333333328</v>
      </c>
      <c r="N536">
        <v>1534568400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4.820384615384615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 s="10">
        <f t="shared" si="34"/>
        <v>43259.208333333328</v>
      </c>
      <c r="N537">
        <v>1528606800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1.4996938775510205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 s="10">
        <f t="shared" si="34"/>
        <v>40414.208333333336</v>
      </c>
      <c r="N538">
        <v>1284872400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1.1722156398104266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 s="10">
        <f t="shared" si="34"/>
        <v>43342.208333333328</v>
      </c>
      <c r="N539">
        <v>1537592400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 s="10">
        <f t="shared" si="34"/>
        <v>41539.208333333336</v>
      </c>
      <c r="N540">
        <v>1381208400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 s="10">
        <f t="shared" si="34"/>
        <v>43647.208333333328</v>
      </c>
      <c r="N541">
        <v>1562475600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2.6598113207547169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 s="10">
        <f t="shared" si="34"/>
        <v>43225.208333333328</v>
      </c>
      <c r="N542">
        <v>1527397200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 s="10">
        <f t="shared" si="34"/>
        <v>42165.208333333328</v>
      </c>
      <c r="N543">
        <v>1436158800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 s="10">
        <f t="shared" si="34"/>
        <v>42391.25</v>
      </c>
      <c r="N544">
        <v>1456034400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 s="10">
        <f t="shared" si="34"/>
        <v>41528.208333333336</v>
      </c>
      <c r="N545">
        <v>1380171600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2.7650000000000001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 s="10">
        <f t="shared" si="34"/>
        <v>42377.25</v>
      </c>
      <c r="N546">
        <v>1453356000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 s="10">
        <f t="shared" si="34"/>
        <v>43824.25</v>
      </c>
      <c r="N547">
        <v>1578981600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1.6357142857142857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 s="10">
        <f t="shared" si="34"/>
        <v>43360.208333333328</v>
      </c>
      <c r="N548">
        <v>1537419600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9.69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 s="10">
        <f t="shared" si="34"/>
        <v>42029.25</v>
      </c>
      <c r="N549">
        <v>1423202400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2.7091376701966716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 s="10">
        <f t="shared" si="34"/>
        <v>42461.208333333328</v>
      </c>
      <c r="N550">
        <v>1460610000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2.8421355932203389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 s="10">
        <f t="shared" si="34"/>
        <v>41422.208333333336</v>
      </c>
      <c r="N551">
        <v>1370494800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0.04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 s="10">
        <f t="shared" si="34"/>
        <v>40968.25</v>
      </c>
      <c r="N552">
        <v>1332306000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 s="10">
        <f t="shared" si="34"/>
        <v>41993.25</v>
      </c>
      <c r="N553">
        <v>1422511200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 s="10">
        <f t="shared" si="34"/>
        <v>42700.25</v>
      </c>
      <c r="N554">
        <v>1480312800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 s="10">
        <f t="shared" si="34"/>
        <v>40545.25</v>
      </c>
      <c r="N555">
        <v>1294034400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1.5166315789473683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 s="10">
        <f t="shared" si="34"/>
        <v>42723.25</v>
      </c>
      <c r="N556">
        <v>1482645600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2.2363492063492063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 s="10">
        <f t="shared" si="34"/>
        <v>41731.208333333336</v>
      </c>
      <c r="N557">
        <v>1399093200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2.3975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 s="10">
        <f t="shared" si="34"/>
        <v>40792.208333333336</v>
      </c>
      <c r="N558">
        <v>1315890000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1.9933333333333334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 s="10">
        <f t="shared" si="34"/>
        <v>42279.208333333328</v>
      </c>
      <c r="N559">
        <v>1444021200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1.373448275862069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 s="10">
        <f t="shared" si="34"/>
        <v>42424.25</v>
      </c>
      <c r="N560">
        <v>1460005200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1.009696106362773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 s="10">
        <f t="shared" si="34"/>
        <v>42584.208333333328</v>
      </c>
      <c r="N561">
        <v>1470718800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7.9416000000000002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 s="10">
        <f t="shared" si="34"/>
        <v>40865.25</v>
      </c>
      <c r="N562">
        <v>1325052000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3.6970000000000001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 s="10">
        <f t="shared" si="34"/>
        <v>40833.208333333336</v>
      </c>
      <c r="N563">
        <v>1319000400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 s="10">
        <f t="shared" si="34"/>
        <v>43536.208333333328</v>
      </c>
      <c r="N564">
        <v>1552539600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1.3802702702702703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 s="10">
        <f t="shared" si="34"/>
        <v>43417.25</v>
      </c>
      <c r="N565">
        <v>1543816800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 s="10">
        <f t="shared" si="34"/>
        <v>42078.208333333328</v>
      </c>
      <c r="N566">
        <v>1427086800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2.0460063224446787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 s="10">
        <f t="shared" si="34"/>
        <v>40862.25</v>
      </c>
      <c r="N567">
        <v>1323064800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 s="10">
        <f t="shared" si="34"/>
        <v>42424.25</v>
      </c>
      <c r="N568">
        <v>1458277200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2.1860294117647059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 s="10">
        <f t="shared" si="34"/>
        <v>41830.208333333336</v>
      </c>
      <c r="N569">
        <v>1405141200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1.8603314917127072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 s="10">
        <f t="shared" si="34"/>
        <v>40374.208333333336</v>
      </c>
      <c r="N570">
        <v>1283058000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2.3733830845771142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 s="10">
        <f t="shared" si="34"/>
        <v>40554.25</v>
      </c>
      <c r="N571">
        <v>1295762400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3.0565384615384614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 s="10">
        <f t="shared" si="34"/>
        <v>41993.25</v>
      </c>
      <c r="N572">
        <v>1419573600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 s="10">
        <f t="shared" si="34"/>
        <v>42174.208333333328</v>
      </c>
      <c r="N573">
        <v>1438750800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0.54400000000000004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 s="10">
        <f t="shared" si="34"/>
        <v>42275.208333333328</v>
      </c>
      <c r="N574">
        <v>1444798800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1.1188059701492536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 s="10">
        <f t="shared" si="34"/>
        <v>41761.208333333336</v>
      </c>
      <c r="N575">
        <v>1399179600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3.6914814814814814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 s="10">
        <f t="shared" si="34"/>
        <v>43806.25</v>
      </c>
      <c r="N576">
        <v>1576562400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0.62930372148859548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 s="10">
        <f t="shared" si="34"/>
        <v>41779.208333333336</v>
      </c>
      <c r="N577">
        <v>1400821200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0.6492783505154639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 s="10">
        <f t="shared" si="34"/>
        <v>43040.208333333328</v>
      </c>
      <c r="N578">
        <v>1510984800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</f>
        <v>0.18853658536585366</v>
      </c>
      <c r="G579" t="s">
        <v>74</v>
      </c>
      <c r="H579">
        <v>37</v>
      </c>
      <c r="I579" s="6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 s="10">
        <f t="shared" ref="M579:M642" si="38">(((L579/60)/60)/24)+DATE(1970,1,1)</f>
        <v>40613.25</v>
      </c>
      <c r="N579">
        <v>1302066000</v>
      </c>
      <c r="O579" s="10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 s="10">
        <f t="shared" si="38"/>
        <v>40878.25</v>
      </c>
      <c r="N580">
        <v>1322978400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1.0111290322580646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 s="10">
        <f t="shared" si="38"/>
        <v>40762.208333333336</v>
      </c>
      <c r="N581">
        <v>1313730000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3.4150228310502282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 s="10">
        <f t="shared" si="38"/>
        <v>41696.25</v>
      </c>
      <c r="N582">
        <v>1394085600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 s="10">
        <f t="shared" si="38"/>
        <v>40662.208333333336</v>
      </c>
      <c r="N583">
        <v>1305349200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 s="10">
        <f t="shared" si="38"/>
        <v>42165.208333333328</v>
      </c>
      <c r="N584">
        <v>1434344400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3.2240211640211642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 s="10">
        <f t="shared" si="38"/>
        <v>40959.25</v>
      </c>
      <c r="N585">
        <v>1331186400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1.1950810185185186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 s="10">
        <f t="shared" si="38"/>
        <v>41024.208333333336</v>
      </c>
      <c r="N586">
        <v>1336539600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1.4679775280898877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 s="10">
        <f t="shared" si="38"/>
        <v>40255.208333333336</v>
      </c>
      <c r="N587">
        <v>1269752400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9.5057142857142853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 s="10">
        <f t="shared" si="38"/>
        <v>40499.25</v>
      </c>
      <c r="N588">
        <v>1291615200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 s="10">
        <f t="shared" si="38"/>
        <v>43484.25</v>
      </c>
      <c r="N589">
        <v>1552366800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 s="10">
        <f t="shared" si="38"/>
        <v>40262.208333333336</v>
      </c>
      <c r="N590">
        <v>1272171600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 s="10">
        <f t="shared" si="38"/>
        <v>42190.208333333328</v>
      </c>
      <c r="N591">
        <v>1436677200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 s="10">
        <f t="shared" si="38"/>
        <v>41994.25</v>
      </c>
      <c r="N592">
        <v>1420092000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10.376666666666667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 s="10">
        <f t="shared" si="38"/>
        <v>40373.208333333336</v>
      </c>
      <c r="N593">
        <v>1279947600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 s="10">
        <f t="shared" si="38"/>
        <v>41789.208333333336</v>
      </c>
      <c r="N594">
        <v>1402203600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1.5484210526315789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 s="10">
        <f t="shared" si="38"/>
        <v>41724.208333333336</v>
      </c>
      <c r="N595">
        <v>1396933200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 s="10">
        <f t="shared" si="38"/>
        <v>42548.208333333328</v>
      </c>
      <c r="N596">
        <v>1467262800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2.0852773826458035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 s="10">
        <f t="shared" si="38"/>
        <v>40253.208333333336</v>
      </c>
      <c r="N597">
        <v>1270530000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 s="10">
        <f t="shared" si="38"/>
        <v>42434.25</v>
      </c>
      <c r="N598">
        <v>1457762400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2.0159756097560977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 s="10">
        <f t="shared" si="38"/>
        <v>43786.25</v>
      </c>
      <c r="N599">
        <v>1575525600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1.6209032258064515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 s="10">
        <f t="shared" si="38"/>
        <v>40344.208333333336</v>
      </c>
      <c r="N600">
        <v>1279083600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 s="10">
        <f t="shared" si="38"/>
        <v>42047.25</v>
      </c>
      <c r="N601">
        <v>1424412000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0.05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 s="10">
        <f t="shared" si="38"/>
        <v>41485.208333333336</v>
      </c>
      <c r="N602">
        <v>1376197200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2.0663492063492064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 s="10">
        <f t="shared" si="38"/>
        <v>41789.208333333336</v>
      </c>
      <c r="N603">
        <v>1402894800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1.2823628691983122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 s="10">
        <f t="shared" si="38"/>
        <v>42160.208333333328</v>
      </c>
      <c r="N604">
        <v>1434430800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1.1966037735849056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 s="10">
        <f t="shared" si="38"/>
        <v>43573.208333333328</v>
      </c>
      <c r="N605">
        <v>1557896400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1.7073055242390078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 s="10">
        <f t="shared" si="38"/>
        <v>40565.25</v>
      </c>
      <c r="N606">
        <v>1297490400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1.8721212121212121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 s="10">
        <f t="shared" si="38"/>
        <v>42280.208333333328</v>
      </c>
      <c r="N607">
        <v>1447394400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1.8838235294117647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 s="10">
        <f t="shared" si="38"/>
        <v>42436.25</v>
      </c>
      <c r="N608">
        <v>1458277200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1.3129869186046512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 s="10">
        <f t="shared" si="38"/>
        <v>41721.208333333336</v>
      </c>
      <c r="N609">
        <v>1395723600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2.8397435897435899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 s="10">
        <f t="shared" si="38"/>
        <v>43530.25</v>
      </c>
      <c r="N610">
        <v>1552197600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1.2041999999999999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 s="10">
        <f t="shared" si="38"/>
        <v>43481.25</v>
      </c>
      <c r="N611">
        <v>1549087200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4.1905607476635511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 s="10">
        <f t="shared" si="38"/>
        <v>41259.25</v>
      </c>
      <c r="N612">
        <v>1356847200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0.13853658536585367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 s="10">
        <f t="shared" si="38"/>
        <v>41480.208333333336</v>
      </c>
      <c r="N613">
        <v>1375765200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1.3943548387096774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 s="10">
        <f t="shared" si="38"/>
        <v>40474.208333333336</v>
      </c>
      <c r="N614">
        <v>1289800800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1.74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 s="10">
        <f t="shared" si="38"/>
        <v>42973.208333333328</v>
      </c>
      <c r="N615">
        <v>1504501200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1.5549056603773586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 s="10">
        <f t="shared" si="38"/>
        <v>42746.25</v>
      </c>
      <c r="N616">
        <v>1485669600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1.7044705882352942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 s="10">
        <f t="shared" si="38"/>
        <v>42489.208333333328</v>
      </c>
      <c r="N617">
        <v>1462770000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1.8951562500000001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 s="10">
        <f t="shared" si="38"/>
        <v>41537.208333333336</v>
      </c>
      <c r="N618">
        <v>1379739600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2.4971428571428573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 s="10">
        <f t="shared" si="38"/>
        <v>41794.208333333336</v>
      </c>
      <c r="N619">
        <v>1402722000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 s="10">
        <f t="shared" si="38"/>
        <v>41396.208333333336</v>
      </c>
      <c r="N620">
        <v>1369285200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 s="10">
        <f t="shared" si="38"/>
        <v>40669.208333333336</v>
      </c>
      <c r="N621">
        <v>1304744400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2.6802325581395348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 s="10">
        <f t="shared" si="38"/>
        <v>42559.208333333328</v>
      </c>
      <c r="N622">
        <v>1468299600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6.1980078125000002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 s="10">
        <f t="shared" si="38"/>
        <v>42626.208333333328</v>
      </c>
      <c r="N623">
        <v>1474174800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 s="10">
        <f t="shared" si="38"/>
        <v>43205.208333333328</v>
      </c>
      <c r="N624">
        <v>1526014800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1.5992152704135738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 s="10">
        <f t="shared" si="38"/>
        <v>42201.208333333328</v>
      </c>
      <c r="N625">
        <v>1437454800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2.793921568627451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 s="10">
        <f t="shared" si="38"/>
        <v>42029.25</v>
      </c>
      <c r="N626">
        <v>1422684000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 s="10">
        <f t="shared" si="38"/>
        <v>43857.25</v>
      </c>
      <c r="N627">
        <v>1581314400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2.0632812500000002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 s="10">
        <f t="shared" si="38"/>
        <v>40449.208333333336</v>
      </c>
      <c r="N628">
        <v>1286427600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6.9424999999999999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 s="10">
        <f t="shared" si="38"/>
        <v>40345.208333333336</v>
      </c>
      <c r="N629">
        <v>1278738000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1.5178947368421052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 s="10">
        <f t="shared" si="38"/>
        <v>40455.208333333336</v>
      </c>
      <c r="N630">
        <v>1286427600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 s="10">
        <f t="shared" si="38"/>
        <v>42557.208333333328</v>
      </c>
      <c r="N631">
        <v>1467954000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0.62873684210526315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 s="10">
        <f t="shared" si="38"/>
        <v>43586.208333333328</v>
      </c>
      <c r="N632">
        <v>1557637200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3.1039864864864866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 s="10">
        <f t="shared" si="38"/>
        <v>43550.208333333328</v>
      </c>
      <c r="N633">
        <v>1553922000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0.42859916782246882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 s="10">
        <f t="shared" si="38"/>
        <v>41945.208333333336</v>
      </c>
      <c r="N634">
        <v>1416463200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 s="10">
        <f t="shared" si="38"/>
        <v>42315.25</v>
      </c>
      <c r="N635">
        <v>1447221600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0.78531302876480547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 s="10">
        <f t="shared" si="38"/>
        <v>42819.208333333328</v>
      </c>
      <c r="N636">
        <v>1491627600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1.1409352517985611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 s="10">
        <f t="shared" si="38"/>
        <v>41314.25</v>
      </c>
      <c r="N637">
        <v>1363150800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 s="10">
        <f t="shared" si="38"/>
        <v>40926.25</v>
      </c>
      <c r="N638">
        <v>1330754400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 s="10">
        <f t="shared" si="38"/>
        <v>42688.25</v>
      </c>
      <c r="N639">
        <v>1479794400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 s="10">
        <f t="shared" si="38"/>
        <v>40386.208333333336</v>
      </c>
      <c r="N640">
        <v>1281243600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0.56186046511627907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 s="10">
        <f t="shared" si="38"/>
        <v>43309.208333333328</v>
      </c>
      <c r="N641">
        <v>1532754000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0.16501669449081802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 s="10">
        <f t="shared" si="38"/>
        <v>42387.25</v>
      </c>
      <c r="N642">
        <v>1453356000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</f>
        <v>1.1996808510638297</v>
      </c>
      <c r="G643" t="s">
        <v>20</v>
      </c>
      <c r="H643">
        <v>194</v>
      </c>
      <c r="I643" s="6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 s="10">
        <f t="shared" ref="M643:M706" si="42">(((L643/60)/60)/24)+DATE(1970,1,1)</f>
        <v>42786.25</v>
      </c>
      <c r="N643">
        <v>1489986000</v>
      </c>
      <c r="O643" s="10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1.4545652173913044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 s="10">
        <f t="shared" si="42"/>
        <v>43451.25</v>
      </c>
      <c r="N644">
        <v>1545804000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2.2138255033557046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 s="10">
        <f t="shared" si="42"/>
        <v>42795.25</v>
      </c>
      <c r="N645">
        <v>1489899600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 s="10">
        <f t="shared" si="42"/>
        <v>43452.25</v>
      </c>
      <c r="N646">
        <v>1546495200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 s="10">
        <f t="shared" si="42"/>
        <v>43369.208333333328</v>
      </c>
      <c r="N647">
        <v>1539752400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 s="10">
        <f t="shared" si="42"/>
        <v>41346.208333333336</v>
      </c>
      <c r="N648">
        <v>1364101200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 s="10">
        <f t="shared" si="42"/>
        <v>43199.208333333328</v>
      </c>
      <c r="N649">
        <v>1525323600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0.63056795131845844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 s="10">
        <f t="shared" si="42"/>
        <v>42922.208333333328</v>
      </c>
      <c r="N650">
        <v>1500872400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 s="10">
        <f t="shared" si="42"/>
        <v>40471.208333333336</v>
      </c>
      <c r="N651">
        <v>1288501200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0.02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 s="10">
        <f t="shared" si="42"/>
        <v>41828.208333333336</v>
      </c>
      <c r="N652">
        <v>1407128400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 s="10">
        <f t="shared" si="42"/>
        <v>41692.25</v>
      </c>
      <c r="N653">
        <v>1394344800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1.2684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 s="10">
        <f t="shared" si="42"/>
        <v>42587.208333333328</v>
      </c>
      <c r="N654">
        <v>1474088400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23.388333333333332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 s="10">
        <f t="shared" si="42"/>
        <v>42468.208333333328</v>
      </c>
      <c r="N655">
        <v>1460264400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5.0838857142857146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 s="10">
        <f t="shared" si="42"/>
        <v>42240.208333333328</v>
      </c>
      <c r="N656">
        <v>1440824400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1.9147826086956521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 s="10">
        <f t="shared" si="42"/>
        <v>42796.25</v>
      </c>
      <c r="N657">
        <v>1489554000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 s="10">
        <f t="shared" si="42"/>
        <v>43097.25</v>
      </c>
      <c r="N658">
        <v>1514872800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 s="10">
        <f t="shared" si="42"/>
        <v>43096.25</v>
      </c>
      <c r="N659">
        <v>1515736800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0.60064638783269964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 s="10">
        <f t="shared" si="42"/>
        <v>42246.208333333328</v>
      </c>
      <c r="N660">
        <v>1442898000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 s="10">
        <f t="shared" si="42"/>
        <v>40570.25</v>
      </c>
      <c r="N661">
        <v>1296194400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 s="10">
        <f t="shared" si="42"/>
        <v>42237.208333333328</v>
      </c>
      <c r="N662">
        <v>1440910800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 s="10">
        <f t="shared" si="42"/>
        <v>40996.208333333336</v>
      </c>
      <c r="N663">
        <v>1335502800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 s="10">
        <f t="shared" si="42"/>
        <v>43443.25</v>
      </c>
      <c r="N664">
        <v>1544680800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 s="10">
        <f t="shared" si="42"/>
        <v>40458.208333333336</v>
      </c>
      <c r="N665">
        <v>1288414800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 s="10">
        <f t="shared" si="42"/>
        <v>40959.25</v>
      </c>
      <c r="N666">
        <v>1330581600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2.3958823529411766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 s="10">
        <f t="shared" si="42"/>
        <v>40733.208333333336</v>
      </c>
      <c r="N667">
        <v>1311397200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0.64032258064516134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 s="10">
        <f t="shared" si="42"/>
        <v>41516.208333333336</v>
      </c>
      <c r="N668">
        <v>1378357200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1.7615942028985507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 s="10">
        <f t="shared" si="42"/>
        <v>41892.208333333336</v>
      </c>
      <c r="N669">
        <v>1411102800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 s="10">
        <f t="shared" si="42"/>
        <v>41122.208333333336</v>
      </c>
      <c r="N670">
        <v>1344834000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3.5864754098360656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 s="10">
        <f t="shared" si="42"/>
        <v>42912.208333333328</v>
      </c>
      <c r="N671">
        <v>1499230800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4.6885802469135802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 s="10">
        <f t="shared" si="42"/>
        <v>42425.25</v>
      </c>
      <c r="N672">
        <v>1457416800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1.220563524590164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 s="10">
        <f t="shared" si="42"/>
        <v>40390.208333333336</v>
      </c>
      <c r="N673">
        <v>1280898000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 s="10">
        <f t="shared" si="42"/>
        <v>43180.208333333328</v>
      </c>
      <c r="N674">
        <v>1522472400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 s="10">
        <f t="shared" si="42"/>
        <v>42475.208333333328</v>
      </c>
      <c r="N675">
        <v>1462510800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0.33538371411833628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 s="10">
        <f t="shared" si="42"/>
        <v>40774.208333333336</v>
      </c>
      <c r="N676">
        <v>1317790800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1.2297938144329896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 s="10">
        <f t="shared" si="42"/>
        <v>43719.208333333328</v>
      </c>
      <c r="N677">
        <v>1568782800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1.8974959871589085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 s="10">
        <f t="shared" si="42"/>
        <v>41178.208333333336</v>
      </c>
      <c r="N678">
        <v>1349413200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 s="10">
        <f t="shared" si="42"/>
        <v>42561.208333333328</v>
      </c>
      <c r="N679">
        <v>1472446800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0.17968844221105529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 s="10">
        <f t="shared" si="42"/>
        <v>43484.25</v>
      </c>
      <c r="N680">
        <v>1548050400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10.365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 s="10">
        <f t="shared" si="42"/>
        <v>43756.208333333328</v>
      </c>
      <c r="N681">
        <v>1571806800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 s="10">
        <f t="shared" si="42"/>
        <v>43813.25</v>
      </c>
      <c r="N682">
        <v>1576476000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 s="10">
        <f t="shared" si="42"/>
        <v>40898.25</v>
      </c>
      <c r="N683">
        <v>1324965600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1.5016666666666667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 s="10">
        <f t="shared" si="42"/>
        <v>41619.25</v>
      </c>
      <c r="N684">
        <v>1387519200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3.5843478260869563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 s="10">
        <f t="shared" si="42"/>
        <v>43359.208333333328</v>
      </c>
      <c r="N685">
        <v>1537246800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5.4285714285714288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 s="10">
        <f t="shared" si="42"/>
        <v>40358.208333333336</v>
      </c>
      <c r="N686">
        <v>1279515600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 s="10">
        <f t="shared" si="42"/>
        <v>42239.208333333328</v>
      </c>
      <c r="N687">
        <v>1442379600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1.9174666666666667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 s="10">
        <f t="shared" si="42"/>
        <v>43186.208333333328</v>
      </c>
      <c r="N688">
        <v>1523077200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9.32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 s="10">
        <f t="shared" si="42"/>
        <v>42806.25</v>
      </c>
      <c r="N689">
        <v>1489554000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4.2927586206896553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 s="10">
        <f t="shared" si="42"/>
        <v>43475.25</v>
      </c>
      <c r="N690">
        <v>1548482400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1.0065753424657535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 s="10">
        <f t="shared" si="42"/>
        <v>41576.208333333336</v>
      </c>
      <c r="N691">
        <v>1384063200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2.266111111111111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 s="10">
        <f t="shared" si="42"/>
        <v>40874.25</v>
      </c>
      <c r="N692">
        <v>1322892000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1.4238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 s="10">
        <f t="shared" si="42"/>
        <v>41185.208333333336</v>
      </c>
      <c r="N693">
        <v>1350709200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 s="10">
        <f t="shared" si="42"/>
        <v>43655.208333333328</v>
      </c>
      <c r="N694">
        <v>1564203600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 s="10">
        <f t="shared" si="42"/>
        <v>43025.208333333328</v>
      </c>
      <c r="N695">
        <v>1509685200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 s="10">
        <f t="shared" si="42"/>
        <v>43066.25</v>
      </c>
      <c r="N696">
        <v>1514959200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1.3393478260869565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 s="10">
        <f t="shared" si="42"/>
        <v>42322.25</v>
      </c>
      <c r="N697">
        <v>1448863200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 s="10">
        <f t="shared" si="42"/>
        <v>42114.208333333328</v>
      </c>
      <c r="N698">
        <v>1429592400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1.5280062063615205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 s="10">
        <f t="shared" si="42"/>
        <v>43190.208333333328</v>
      </c>
      <c r="N699">
        <v>1522645200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4.466912114014252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 s="10">
        <f t="shared" si="42"/>
        <v>40871.25</v>
      </c>
      <c r="N700">
        <v>1323324000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 s="10">
        <f t="shared" si="42"/>
        <v>43641.208333333328</v>
      </c>
      <c r="N701">
        <v>1561525200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0.03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 s="10">
        <f t="shared" si="42"/>
        <v>40203.25</v>
      </c>
      <c r="N702">
        <v>1265695200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1.7502692307692307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 s="10">
        <f t="shared" si="42"/>
        <v>40629.208333333336</v>
      </c>
      <c r="N703">
        <v>1301806800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 s="10">
        <f t="shared" si="42"/>
        <v>41477.208333333336</v>
      </c>
      <c r="N704">
        <v>1374901200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3.1187381703470032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 s="10">
        <f t="shared" si="42"/>
        <v>41020.208333333336</v>
      </c>
      <c r="N705">
        <v>1336453200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1.2278160919540231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 s="10">
        <f t="shared" si="42"/>
        <v>42555.208333333328</v>
      </c>
      <c r="N706">
        <v>1468904400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</f>
        <v>0.99026517383618151</v>
      </c>
      <c r="G707" t="s">
        <v>14</v>
      </c>
      <c r="H707">
        <v>2025</v>
      </c>
      <c r="I707" s="6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 s="10">
        <f t="shared" ref="M707:M770" si="46">(((L707/60)/60)/24)+DATE(1970,1,1)</f>
        <v>41619.25</v>
      </c>
      <c r="N707">
        <v>1387087200</v>
      </c>
      <c r="O707" s="10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1.278468634686347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 s="10">
        <f t="shared" si="46"/>
        <v>43471.25</v>
      </c>
      <c r="N708">
        <v>1547445600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1.5861643835616439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 s="10">
        <f t="shared" si="46"/>
        <v>43442.25</v>
      </c>
      <c r="N709">
        <v>1547359200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7.0705882352941174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 s="10">
        <f t="shared" si="46"/>
        <v>42877.208333333328</v>
      </c>
      <c r="N710">
        <v>1496293200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1.4238775510204082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 s="10">
        <f t="shared" si="46"/>
        <v>41018.208333333336</v>
      </c>
      <c r="N711">
        <v>1335416400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1.4786046511627906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 s="10">
        <f t="shared" si="46"/>
        <v>43295.208333333328</v>
      </c>
      <c r="N712">
        <v>1532149200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 s="10">
        <f t="shared" si="46"/>
        <v>42393.25</v>
      </c>
      <c r="N713">
        <v>1453788000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18.40625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 s="10">
        <f t="shared" si="46"/>
        <v>42559.208333333328</v>
      </c>
      <c r="N714">
        <v>1471496400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1.6194202898550725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 s="10">
        <f t="shared" si="46"/>
        <v>42604.208333333328</v>
      </c>
      <c r="N715">
        <v>1472878800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4.7282077922077921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 s="10">
        <f t="shared" si="46"/>
        <v>41870.208333333336</v>
      </c>
      <c r="N716">
        <v>1408510800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 s="10">
        <f t="shared" si="46"/>
        <v>40397.208333333336</v>
      </c>
      <c r="N717">
        <v>1281589200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5.1764999999999999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 s="10">
        <f t="shared" si="46"/>
        <v>41465.208333333336</v>
      </c>
      <c r="N718">
        <v>1375851600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2.4764285714285714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 s="10">
        <f t="shared" si="46"/>
        <v>40777.208333333336</v>
      </c>
      <c r="N719">
        <v>1315803600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1.0020481927710843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 s="10">
        <f t="shared" si="46"/>
        <v>41442.208333333336</v>
      </c>
      <c r="N720">
        <v>1373691600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1.53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 s="10">
        <f t="shared" si="46"/>
        <v>41058.208333333336</v>
      </c>
      <c r="N721">
        <v>1339218000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0.37091954022988505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 s="10">
        <f t="shared" si="46"/>
        <v>43152.25</v>
      </c>
      <c r="N722">
        <v>1520402400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4.3923948220064728E-2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 s="10">
        <f t="shared" si="46"/>
        <v>43194.208333333328</v>
      </c>
      <c r="N723">
        <v>1523336400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1.5650721649484536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 s="10">
        <f t="shared" si="46"/>
        <v>43045.25</v>
      </c>
      <c r="N724">
        <v>1512280800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2.704081632653061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 s="10">
        <f t="shared" si="46"/>
        <v>42431.25</v>
      </c>
      <c r="N725">
        <v>1458709200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1.3405952380952382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 s="10">
        <f t="shared" si="46"/>
        <v>41934.208333333336</v>
      </c>
      <c r="N726">
        <v>1414126800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 s="10">
        <f t="shared" si="46"/>
        <v>41958.25</v>
      </c>
      <c r="N727">
        <v>1416204000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0.88815837937384901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 s="10">
        <f t="shared" si="46"/>
        <v>40476.208333333336</v>
      </c>
      <c r="N728">
        <v>1288501200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1.65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 s="10">
        <f t="shared" si="46"/>
        <v>43485.25</v>
      </c>
      <c r="N729">
        <v>1552971600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 s="10">
        <f t="shared" si="46"/>
        <v>42515.208333333328</v>
      </c>
      <c r="N730">
        <v>1465102800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1.8566071428571429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 s="10">
        <f t="shared" si="46"/>
        <v>41309.25</v>
      </c>
      <c r="N731">
        <v>1360130400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4.1266319444444441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 s="10">
        <f t="shared" si="46"/>
        <v>42147.208333333328</v>
      </c>
      <c r="N732">
        <v>1432875600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0.90249999999999997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 s="10">
        <f t="shared" si="46"/>
        <v>42939.208333333328</v>
      </c>
      <c r="N733">
        <v>1500872400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 s="10">
        <f t="shared" si="46"/>
        <v>42816.208333333328</v>
      </c>
      <c r="N734">
        <v>1492146000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5.2700632911392402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 s="10">
        <f t="shared" si="46"/>
        <v>41844.208333333336</v>
      </c>
      <c r="N735">
        <v>1407301200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3.1914285714285713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 s="10">
        <f t="shared" si="46"/>
        <v>42763.25</v>
      </c>
      <c r="N736">
        <v>1486620000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3.5418867924528303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 s="10">
        <f t="shared" si="46"/>
        <v>42459.208333333328</v>
      </c>
      <c r="N737">
        <v>1459918800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0.32896103896103895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 s="10">
        <f t="shared" si="46"/>
        <v>42055.25</v>
      </c>
      <c r="N738">
        <v>1424757600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1.358918918918919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 s="10">
        <f t="shared" si="46"/>
        <v>42685.25</v>
      </c>
      <c r="N739">
        <v>1479880800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 s="10">
        <f t="shared" si="46"/>
        <v>41959.25</v>
      </c>
      <c r="N740">
        <v>1418018400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0.61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 s="10">
        <f t="shared" si="46"/>
        <v>41089.208333333336</v>
      </c>
      <c r="N741">
        <v>1341032400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 s="10">
        <f t="shared" si="46"/>
        <v>42769.25</v>
      </c>
      <c r="N742">
        <v>1486360800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11.791666666666666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 s="10">
        <f t="shared" si="46"/>
        <v>40321.208333333336</v>
      </c>
      <c r="N743">
        <v>1274677200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11.260833333333334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 s="10">
        <f t="shared" si="46"/>
        <v>40197.25</v>
      </c>
      <c r="N744">
        <v>1267509600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 s="10">
        <f t="shared" si="46"/>
        <v>42298.208333333328</v>
      </c>
      <c r="N745">
        <v>1445922000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7.12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 s="10">
        <f t="shared" si="46"/>
        <v>43322.208333333328</v>
      </c>
      <c r="N746">
        <v>1534050000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 s="10">
        <f t="shared" si="46"/>
        <v>40328.208333333336</v>
      </c>
      <c r="N747">
        <v>1277528400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2.1250896057347672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 s="10">
        <f t="shared" si="46"/>
        <v>40825.208333333336</v>
      </c>
      <c r="N748">
        <v>1318568400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2.2885714285714287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 s="10">
        <f t="shared" si="46"/>
        <v>40423.208333333336</v>
      </c>
      <c r="N749">
        <v>1284354000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0.34959979476654696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 s="10">
        <f t="shared" si="46"/>
        <v>40238.25</v>
      </c>
      <c r="N750">
        <v>1269579600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1.5729069767441861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 s="10">
        <f t="shared" si="46"/>
        <v>41920.208333333336</v>
      </c>
      <c r="N751">
        <v>1413781200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0.01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 s="10">
        <f t="shared" si="46"/>
        <v>40360.208333333336</v>
      </c>
      <c r="N752">
        <v>1280120400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2.3230555555555554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 s="10">
        <f t="shared" si="46"/>
        <v>42446.208333333328</v>
      </c>
      <c r="N753">
        <v>1459486800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0.92448275862068963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 s="10">
        <f t="shared" si="46"/>
        <v>40395.208333333336</v>
      </c>
      <c r="N754">
        <v>1282539600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2.5670212765957445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 s="10">
        <f t="shared" si="46"/>
        <v>40321.208333333336</v>
      </c>
      <c r="N755">
        <v>1275886800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1.6847017045454546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 s="10">
        <f t="shared" si="46"/>
        <v>41210.208333333336</v>
      </c>
      <c r="N756">
        <v>1355983200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1.6657777777777778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 s="10">
        <f t="shared" si="46"/>
        <v>43096.25</v>
      </c>
      <c r="N757">
        <v>1515391200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7.7207692307692311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 s="10">
        <f t="shared" si="46"/>
        <v>42024.25</v>
      </c>
      <c r="N758">
        <v>1422252000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4.0685714285714285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 s="10">
        <f t="shared" si="46"/>
        <v>40675.208333333336</v>
      </c>
      <c r="N759">
        <v>1305522000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5.6420608108108112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 s="10">
        <f t="shared" si="46"/>
        <v>41936.208333333336</v>
      </c>
      <c r="N760">
        <v>1414904400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 s="10">
        <f t="shared" si="46"/>
        <v>43136.25</v>
      </c>
      <c r="N761">
        <v>1520402400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 s="10">
        <f t="shared" si="46"/>
        <v>43678.208333333328</v>
      </c>
      <c r="N762">
        <v>1567141200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6.5545454545454547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 s="10">
        <f t="shared" si="46"/>
        <v>42938.208333333328</v>
      </c>
      <c r="N763">
        <v>1501131600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1.7725714285714285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 s="10">
        <f t="shared" si="46"/>
        <v>41241.25</v>
      </c>
      <c r="N764">
        <v>1355032800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1.1317857142857144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 s="10">
        <f t="shared" si="46"/>
        <v>41037.208333333336</v>
      </c>
      <c r="N765">
        <v>1339477200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7.2818181818181822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 s="10">
        <f t="shared" si="46"/>
        <v>40676.208333333336</v>
      </c>
      <c r="N766">
        <v>1305954000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2.0833333333333335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 s="10">
        <f t="shared" si="46"/>
        <v>42840.208333333328</v>
      </c>
      <c r="N767">
        <v>1494392400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 s="10">
        <f t="shared" si="46"/>
        <v>43362.208333333328</v>
      </c>
      <c r="N768">
        <v>1537419600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0.56967078189300413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 s="10">
        <f t="shared" si="46"/>
        <v>42283.208333333328</v>
      </c>
      <c r="N769">
        <v>1447999200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2.31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 s="10">
        <f t="shared" si="46"/>
        <v>41619.25</v>
      </c>
      <c r="N770">
        <v>1388037600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</f>
        <v>0.86867834394904464</v>
      </c>
      <c r="G771" t="s">
        <v>14</v>
      </c>
      <c r="H771">
        <v>3410</v>
      </c>
      <c r="I771" s="6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 s="10">
        <f t="shared" ref="M771:M834" si="50">(((L771/60)/60)/24)+DATE(1970,1,1)</f>
        <v>41501.208333333336</v>
      </c>
      <c r="N771">
        <v>1378789200</v>
      </c>
      <c r="O771" s="10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2.7074418604651163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 s="10">
        <f t="shared" si="50"/>
        <v>41743.208333333336</v>
      </c>
      <c r="N772">
        <v>1398056400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0.49446428571428569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 s="10">
        <f t="shared" si="50"/>
        <v>43491.25</v>
      </c>
      <c r="N773">
        <v>1550815200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1.1335962566844919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 s="10">
        <f t="shared" si="50"/>
        <v>43505.25</v>
      </c>
      <c r="N774">
        <v>1550037600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1.9055555555555554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 s="10">
        <f t="shared" si="50"/>
        <v>42838.208333333328</v>
      </c>
      <c r="N775">
        <v>1492923600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1.355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 s="10">
        <f t="shared" si="50"/>
        <v>42513.208333333328</v>
      </c>
      <c r="N776">
        <v>1467522000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 s="10">
        <f t="shared" si="50"/>
        <v>41949.25</v>
      </c>
      <c r="N777">
        <v>1416117600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 s="10">
        <f t="shared" si="50"/>
        <v>43650.208333333328</v>
      </c>
      <c r="N778">
        <v>1563771600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 s="10">
        <f t="shared" si="50"/>
        <v>40809.208333333336</v>
      </c>
      <c r="N779">
        <v>1319259600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7.8792307692307695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 s="10">
        <f t="shared" si="50"/>
        <v>40768.208333333336</v>
      </c>
      <c r="N780">
        <v>1313643600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 s="10">
        <f t="shared" si="50"/>
        <v>42230.208333333328</v>
      </c>
      <c r="N781">
        <v>1440306000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1.0629411764705883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 s="10">
        <f t="shared" si="50"/>
        <v>42573.208333333328</v>
      </c>
      <c r="N782">
        <v>1470805200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0.50735632183908042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 s="10">
        <f t="shared" si="50"/>
        <v>40482.208333333336</v>
      </c>
      <c r="N783">
        <v>1292911200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2.153137254901961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 s="10">
        <f t="shared" si="50"/>
        <v>40603.25</v>
      </c>
      <c r="N784">
        <v>1301374800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1.4122972972972974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 s="10">
        <f t="shared" si="50"/>
        <v>41625.25</v>
      </c>
      <c r="N785">
        <v>1387864800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1.1533745781777278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 s="10">
        <f t="shared" si="50"/>
        <v>42435.25</v>
      </c>
      <c r="N786">
        <v>1458190800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1.9311940298507462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 s="10">
        <f t="shared" si="50"/>
        <v>43582.208333333328</v>
      </c>
      <c r="N787">
        <v>1559278800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7.2973333333333334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 s="10">
        <f t="shared" si="50"/>
        <v>43186.208333333328</v>
      </c>
      <c r="N788">
        <v>1522731600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 s="10">
        <f t="shared" si="50"/>
        <v>40684.208333333336</v>
      </c>
      <c r="N789">
        <v>1306731600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0.88166666666666671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 s="10">
        <f t="shared" si="50"/>
        <v>41202.208333333336</v>
      </c>
      <c r="N790">
        <v>1352527200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 s="10">
        <f t="shared" si="50"/>
        <v>41786.208333333336</v>
      </c>
      <c r="N791">
        <v>1404363600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0.30540075309306081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 s="10">
        <f t="shared" si="50"/>
        <v>40223.25</v>
      </c>
      <c r="N792">
        <v>1266645600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 s="10">
        <f t="shared" si="50"/>
        <v>42715.25</v>
      </c>
      <c r="N793">
        <v>1482818400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0.34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 s="10">
        <f t="shared" si="50"/>
        <v>41451.208333333336</v>
      </c>
      <c r="N794">
        <v>1374642000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11.859090909090909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 s="10">
        <f t="shared" si="50"/>
        <v>41450.208333333336</v>
      </c>
      <c r="N795">
        <v>1372482000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1.2539393939393939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 s="10">
        <f t="shared" si="50"/>
        <v>43091.25</v>
      </c>
      <c r="N796">
        <v>1514959200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 s="10">
        <f t="shared" si="50"/>
        <v>42675.208333333328</v>
      </c>
      <c r="N797">
        <v>1478235600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 s="10">
        <f t="shared" si="50"/>
        <v>41859.208333333336</v>
      </c>
      <c r="N798">
        <v>1408078800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1.0963157894736841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 s="10">
        <f t="shared" si="50"/>
        <v>43464.25</v>
      </c>
      <c r="N799">
        <v>1548136800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1.8847058823529412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 s="10">
        <f t="shared" si="50"/>
        <v>41060.208333333336</v>
      </c>
      <c r="N800">
        <v>1340859600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 s="10">
        <f t="shared" si="50"/>
        <v>42399.25</v>
      </c>
      <c r="N801">
        <v>1454479200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0.01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 s="10">
        <f t="shared" si="50"/>
        <v>42167.208333333328</v>
      </c>
      <c r="N802">
        <v>1434430800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2.0291304347826089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 s="10">
        <f t="shared" si="50"/>
        <v>43830.25</v>
      </c>
      <c r="N803">
        <v>1579672800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1.9703225806451612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 s="10">
        <f t="shared" si="50"/>
        <v>43650.208333333328</v>
      </c>
      <c r="N804">
        <v>1562389200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1.07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 s="10">
        <f t="shared" si="50"/>
        <v>43492.25</v>
      </c>
      <c r="N805">
        <v>1551506400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2.6873076923076922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 s="10">
        <f t="shared" si="50"/>
        <v>43102.25</v>
      </c>
      <c r="N806">
        <v>1516600800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 s="10">
        <f t="shared" si="50"/>
        <v>41958.25</v>
      </c>
      <c r="N807">
        <v>1420437600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11.802857142857142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 s="10">
        <f t="shared" si="50"/>
        <v>40973.25</v>
      </c>
      <c r="N808">
        <v>1332997200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2.64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 s="10">
        <f t="shared" si="50"/>
        <v>43753.208333333328</v>
      </c>
      <c r="N809">
        <v>1574920800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 s="10">
        <f t="shared" si="50"/>
        <v>42507.208333333328</v>
      </c>
      <c r="N810">
        <v>1464930000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 s="10">
        <f t="shared" si="50"/>
        <v>41135.208333333336</v>
      </c>
      <c r="N811">
        <v>1345006800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1.9312499999999999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 s="10">
        <f t="shared" si="50"/>
        <v>43067.25</v>
      </c>
      <c r="N812">
        <v>1512712800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 s="10">
        <f t="shared" si="50"/>
        <v>42378.25</v>
      </c>
      <c r="N813">
        <v>1452492000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2.2552763819095478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 s="10">
        <f t="shared" si="50"/>
        <v>43206.208333333328</v>
      </c>
      <c r="N814">
        <v>1524286800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2.3940625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 s="10">
        <f t="shared" si="50"/>
        <v>41148.208333333336</v>
      </c>
      <c r="N815">
        <v>1346907600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0.921875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 s="10">
        <f t="shared" si="50"/>
        <v>42517.208333333328</v>
      </c>
      <c r="N816">
        <v>1464498000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1.3023333333333333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 s="10">
        <f t="shared" si="50"/>
        <v>43068.25</v>
      </c>
      <c r="N817">
        <v>1514181600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6.1521739130434785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 s="10">
        <f t="shared" si="50"/>
        <v>41680.25</v>
      </c>
      <c r="N818">
        <v>1392184800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3.687953216374269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 s="10">
        <f t="shared" si="50"/>
        <v>43589.208333333328</v>
      </c>
      <c r="N819">
        <v>1559365200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10.948571428571428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 s="10">
        <f t="shared" si="50"/>
        <v>43486.25</v>
      </c>
      <c r="N820">
        <v>1549173600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 s="10">
        <f t="shared" si="50"/>
        <v>41237.25</v>
      </c>
      <c r="N821">
        <v>1355032800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8.0060000000000002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 s="10">
        <f t="shared" si="50"/>
        <v>43310.208333333328</v>
      </c>
      <c r="N822">
        <v>1533963600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2.9128571428571428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 s="10">
        <f t="shared" si="50"/>
        <v>42794.25</v>
      </c>
      <c r="N823">
        <v>1489381200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3.4996666666666667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 s="10">
        <f t="shared" si="50"/>
        <v>41698.25</v>
      </c>
      <c r="N824">
        <v>1395032400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3.5707317073170732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 s="10">
        <f t="shared" si="50"/>
        <v>41892.208333333336</v>
      </c>
      <c r="N825">
        <v>1412485200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1.2648941176470587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 s="10">
        <f t="shared" si="50"/>
        <v>40348.208333333336</v>
      </c>
      <c r="N826">
        <v>1279688400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3.875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 s="10">
        <f t="shared" si="50"/>
        <v>42941.208333333328</v>
      </c>
      <c r="N827">
        <v>1501995600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4.5703571428571426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 s="10">
        <f t="shared" si="50"/>
        <v>40525.25</v>
      </c>
      <c r="N828">
        <v>1294639200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2.6669565217391304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 s="10">
        <f t="shared" si="50"/>
        <v>40666.208333333336</v>
      </c>
      <c r="N829">
        <v>1305435600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0.69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 s="10">
        <f t="shared" si="50"/>
        <v>43340.208333333328</v>
      </c>
      <c r="N830">
        <v>1537592400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 s="10">
        <f t="shared" si="50"/>
        <v>42164.208333333328</v>
      </c>
      <c r="N831">
        <v>1435122000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 s="10">
        <f t="shared" si="50"/>
        <v>43103.25</v>
      </c>
      <c r="N832">
        <v>1520056800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1.089773429454171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 s="10">
        <f t="shared" si="50"/>
        <v>40994.208333333336</v>
      </c>
      <c r="N833">
        <v>1335675600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3.1517592592592591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 s="10">
        <f t="shared" si="50"/>
        <v>42299.208333333328</v>
      </c>
      <c r="N834">
        <v>1448431200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</f>
        <v>1.5769117647058823</v>
      </c>
      <c r="G835" t="s">
        <v>20</v>
      </c>
      <c r="H835">
        <v>165</v>
      </c>
      <c r="I835" s="6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 s="10">
        <f t="shared" ref="M835:M898" si="54">(((L835/60)/60)/24)+DATE(1970,1,1)</f>
        <v>40588.25</v>
      </c>
      <c r="N835">
        <v>1298613600</v>
      </c>
      <c r="O835" s="10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1.5380821917808218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 s="10">
        <f t="shared" si="54"/>
        <v>41448.208333333336</v>
      </c>
      <c r="N836">
        <v>1372482000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 s="10">
        <f t="shared" si="54"/>
        <v>42063.25</v>
      </c>
      <c r="N837">
        <v>1425621600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 s="10">
        <f t="shared" si="54"/>
        <v>40214.25</v>
      </c>
      <c r="N838">
        <v>1266300000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8.5288135593220336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 s="10">
        <f t="shared" si="54"/>
        <v>40629.208333333336</v>
      </c>
      <c r="N839">
        <v>1305867600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1.3890625000000001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 s="10">
        <f t="shared" si="54"/>
        <v>43370.208333333328</v>
      </c>
      <c r="N840">
        <v>1538802000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1.9018181818181819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 s="10">
        <f t="shared" si="54"/>
        <v>41715.208333333336</v>
      </c>
      <c r="N841">
        <v>1398920400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1.0024333619948409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 s="10">
        <f t="shared" si="54"/>
        <v>41836.208333333336</v>
      </c>
      <c r="N842">
        <v>1405659600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1.4275824175824177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 s="10">
        <f t="shared" si="54"/>
        <v>42419.25</v>
      </c>
      <c r="N843">
        <v>1457244000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5.6313333333333331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 s="10">
        <f t="shared" si="54"/>
        <v>43266.208333333328</v>
      </c>
      <c r="N844">
        <v>1529298000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 s="10">
        <f t="shared" si="54"/>
        <v>43338.208333333328</v>
      </c>
      <c r="N845">
        <v>1535778000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0.99397727272727276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 s="10">
        <f t="shared" si="54"/>
        <v>40930.25</v>
      </c>
      <c r="N846">
        <v>1327471200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1.9754935622317598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 s="10">
        <f t="shared" si="54"/>
        <v>43235.208333333328</v>
      </c>
      <c r="N847">
        <v>1529557200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5.085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 s="10">
        <f t="shared" si="54"/>
        <v>43302.208333333328</v>
      </c>
      <c r="N848">
        <v>1535259600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2.3774468085106384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 s="10">
        <f t="shared" si="54"/>
        <v>43107.25</v>
      </c>
      <c r="N849">
        <v>1515564000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3.3846875000000001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 s="10">
        <f t="shared" si="54"/>
        <v>40341.208333333336</v>
      </c>
      <c r="N850">
        <v>1277096400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1.3308955223880596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 s="10">
        <f t="shared" si="54"/>
        <v>40948.25</v>
      </c>
      <c r="N851">
        <v>1329026400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0.01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 s="10">
        <f t="shared" si="54"/>
        <v>40866.25</v>
      </c>
      <c r="N852">
        <v>1322978400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2.0779999999999998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 s="10">
        <f t="shared" si="54"/>
        <v>41031.208333333336</v>
      </c>
      <c r="N853">
        <v>1338786000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 s="10">
        <f t="shared" si="54"/>
        <v>40740.208333333336</v>
      </c>
      <c r="N854">
        <v>1311656400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6.5205847953216374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 s="10">
        <f t="shared" si="54"/>
        <v>40714.208333333336</v>
      </c>
      <c r="N855">
        <v>1308978000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1.1363099415204678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 s="10">
        <f t="shared" si="54"/>
        <v>43787.25</v>
      </c>
      <c r="N856">
        <v>1576389600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1.0237606837606839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 s="10">
        <f t="shared" si="54"/>
        <v>40712.208333333336</v>
      </c>
      <c r="N857">
        <v>1311051600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3.5658333333333334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 s="10">
        <f t="shared" si="54"/>
        <v>41023.208333333336</v>
      </c>
      <c r="N858">
        <v>1336712400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1.3986792452830188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 s="10">
        <f t="shared" si="54"/>
        <v>40944.25</v>
      </c>
      <c r="N859">
        <v>1330408800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 s="10">
        <f t="shared" si="54"/>
        <v>43211.208333333328</v>
      </c>
      <c r="N860">
        <v>1524891600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 s="10">
        <f t="shared" si="54"/>
        <v>41334.25</v>
      </c>
      <c r="N861">
        <v>1363669200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2.5165000000000002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 s="10">
        <f t="shared" si="54"/>
        <v>43515.25</v>
      </c>
      <c r="N862">
        <v>1551420000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1.0587500000000001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 s="10">
        <f t="shared" si="54"/>
        <v>40258.208333333336</v>
      </c>
      <c r="N863">
        <v>1269838800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1.8742857142857143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 s="10">
        <f t="shared" si="54"/>
        <v>40756.208333333336</v>
      </c>
      <c r="N864">
        <v>1312520400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3.8678571428571429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 s="10">
        <f t="shared" si="54"/>
        <v>42172.208333333328</v>
      </c>
      <c r="N865">
        <v>1436504400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3.4707142857142856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 s="10">
        <f t="shared" si="54"/>
        <v>42601.208333333328</v>
      </c>
      <c r="N866">
        <v>1472014800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1.8582098765432098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 s="10">
        <f t="shared" si="54"/>
        <v>41897.208333333336</v>
      </c>
      <c r="N867">
        <v>1411534800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0.43241247264770238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 s="10">
        <f t="shared" si="54"/>
        <v>40671.208333333336</v>
      </c>
      <c r="N868">
        <v>1304917200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1.6243749999999999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 s="10">
        <f t="shared" si="54"/>
        <v>43382.208333333328</v>
      </c>
      <c r="N869">
        <v>1539579600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1.8484285714285715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 s="10">
        <f t="shared" si="54"/>
        <v>41559.208333333336</v>
      </c>
      <c r="N870">
        <v>1382504400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 s="10">
        <f t="shared" si="54"/>
        <v>40350.208333333336</v>
      </c>
      <c r="N871">
        <v>1278306000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 s="10">
        <f t="shared" si="54"/>
        <v>42240.208333333328</v>
      </c>
      <c r="N872">
        <v>1442552400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2.7260419580419581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 s="10">
        <f t="shared" si="54"/>
        <v>43040.208333333328</v>
      </c>
      <c r="N873">
        <v>1511071200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1.7004255319148935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 s="10">
        <f t="shared" si="54"/>
        <v>43346.208333333328</v>
      </c>
      <c r="N874">
        <v>1536382800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1.8828503562945369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 s="10">
        <f t="shared" si="54"/>
        <v>41647.25</v>
      </c>
      <c r="N875">
        <v>1389592800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3.4693532338308457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 s="10">
        <f t="shared" si="54"/>
        <v>40291.208333333336</v>
      </c>
      <c r="N876">
        <v>1275282000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 s="10">
        <f t="shared" si="54"/>
        <v>40556.25</v>
      </c>
      <c r="N877">
        <v>1294984800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 s="10">
        <f t="shared" si="54"/>
        <v>43624.208333333328</v>
      </c>
      <c r="N878">
        <v>1562043600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 s="10">
        <f t="shared" si="54"/>
        <v>42577.208333333328</v>
      </c>
      <c r="N879">
        <v>1469595600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 s="10">
        <f t="shared" si="54"/>
        <v>43845.25</v>
      </c>
      <c r="N880">
        <v>1581141600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5.4379999999999997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 s="10">
        <f t="shared" si="54"/>
        <v>42788.25</v>
      </c>
      <c r="N881">
        <v>1488520800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2.2852189349112426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 s="10">
        <f t="shared" si="54"/>
        <v>43667.208333333328</v>
      </c>
      <c r="N882">
        <v>1563858000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 s="10">
        <f t="shared" si="54"/>
        <v>42194.208333333328</v>
      </c>
      <c r="N883">
        <v>1438923600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3.7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 s="10">
        <f t="shared" si="54"/>
        <v>42025.25</v>
      </c>
      <c r="N884">
        <v>1422165600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2.3791176470588233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 s="10">
        <f t="shared" si="54"/>
        <v>40323.208333333336</v>
      </c>
      <c r="N885">
        <v>1277874000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 s="10">
        <f t="shared" si="54"/>
        <v>41763.208333333336</v>
      </c>
      <c r="N886">
        <v>1399352400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1.1827777777777777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 s="10">
        <f t="shared" si="54"/>
        <v>40335.208333333336</v>
      </c>
      <c r="N887">
        <v>1279083600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 s="10">
        <f t="shared" si="54"/>
        <v>40416.208333333336</v>
      </c>
      <c r="N888">
        <v>1284354000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 s="10">
        <f t="shared" si="54"/>
        <v>42202.208333333328</v>
      </c>
      <c r="N889">
        <v>1441170000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2.0989655172413793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 s="10">
        <f t="shared" si="54"/>
        <v>42836.208333333328</v>
      </c>
      <c r="N890">
        <v>1493528400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1.697857142857143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 s="10">
        <f t="shared" si="54"/>
        <v>41710.208333333336</v>
      </c>
      <c r="N891">
        <v>1395205200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1.1595907738095239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 s="10">
        <f t="shared" si="54"/>
        <v>43640.208333333328</v>
      </c>
      <c r="N892">
        <v>1561438800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2.5859999999999999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 s="10">
        <f t="shared" si="54"/>
        <v>40880.25</v>
      </c>
      <c r="N893">
        <v>1326693600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2.3058333333333332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 s="10">
        <f t="shared" si="54"/>
        <v>40319.208333333336</v>
      </c>
      <c r="N894">
        <v>1277960400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1.2821428571428573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 s="10">
        <f t="shared" si="54"/>
        <v>42170.208333333328</v>
      </c>
      <c r="N895">
        <v>1434690000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1.8870588235294117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 s="10">
        <f t="shared" si="54"/>
        <v>41466.208333333336</v>
      </c>
      <c r="N896">
        <v>1376110800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6.9511889862327911E-2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 s="10">
        <f t="shared" si="54"/>
        <v>43134.25</v>
      </c>
      <c r="N897">
        <v>1518415200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7.7443434343434348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 s="10">
        <f t="shared" si="54"/>
        <v>40738.208333333336</v>
      </c>
      <c r="N898">
        <v>1310878800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</f>
        <v>0.27693181818181817</v>
      </c>
      <c r="G899" t="s">
        <v>14</v>
      </c>
      <c r="H899">
        <v>27</v>
      </c>
      <c r="I899" s="6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 s="10">
        <f t="shared" ref="M899:M962" si="58">(((L899/60)/60)/24)+DATE(1970,1,1)</f>
        <v>43583.208333333328</v>
      </c>
      <c r="N899">
        <v>1556600400</v>
      </c>
      <c r="O899" s="10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 s="10">
        <f t="shared" si="58"/>
        <v>43815.25</v>
      </c>
      <c r="N900">
        <v>1576994400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4.0709677419354842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 s="10">
        <f t="shared" si="58"/>
        <v>41554.208333333336</v>
      </c>
      <c r="N901">
        <v>1382677200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0.02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 s="10">
        <f t="shared" si="58"/>
        <v>41901.208333333336</v>
      </c>
      <c r="N902">
        <v>1411189200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1.5617857142857143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 s="10">
        <f t="shared" si="58"/>
        <v>43298.208333333328</v>
      </c>
      <c r="N903">
        <v>1534654800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2.5242857142857145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 s="10">
        <f t="shared" si="58"/>
        <v>42399.25</v>
      </c>
      <c r="N904">
        <v>1457762400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1.729268292682927E-2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 s="10">
        <f t="shared" si="58"/>
        <v>41034.208333333336</v>
      </c>
      <c r="N905">
        <v>1337490000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 s="10">
        <f t="shared" si="58"/>
        <v>41186.208333333336</v>
      </c>
      <c r="N906">
        <v>1349672400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1.6398734177215191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 s="10">
        <f t="shared" si="58"/>
        <v>41536.208333333336</v>
      </c>
      <c r="N907">
        <v>1379826000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1.6298181818181818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 s="10">
        <f t="shared" si="58"/>
        <v>42868.208333333328</v>
      </c>
      <c r="N908">
        <v>1497762000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 s="10">
        <f t="shared" si="58"/>
        <v>40660.208333333336</v>
      </c>
      <c r="N909">
        <v>1304485200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3.1924083769633507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 s="10">
        <f t="shared" si="58"/>
        <v>41031.208333333336</v>
      </c>
      <c r="N910">
        <v>1336885200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4.7894444444444444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 s="10">
        <f t="shared" si="58"/>
        <v>43255.208333333328</v>
      </c>
      <c r="N911">
        <v>1530421200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0.19556634304207121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 s="10">
        <f t="shared" si="58"/>
        <v>42026.25</v>
      </c>
      <c r="N912">
        <v>1421992800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1.9894827586206896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 s="10">
        <f t="shared" si="58"/>
        <v>43717.208333333328</v>
      </c>
      <c r="N913">
        <v>1568178000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7.95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 s="10">
        <f t="shared" si="58"/>
        <v>41157.208333333336</v>
      </c>
      <c r="N914">
        <v>1347944400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 s="10">
        <f t="shared" si="58"/>
        <v>43597.208333333328</v>
      </c>
      <c r="N915">
        <v>1558760400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 s="10">
        <f t="shared" si="58"/>
        <v>41490.208333333336</v>
      </c>
      <c r="N916">
        <v>1376629200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1.5562827640984909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 s="10">
        <f t="shared" si="58"/>
        <v>42976.208333333328</v>
      </c>
      <c r="N917">
        <v>1504760400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 s="10">
        <f t="shared" si="58"/>
        <v>41991.25</v>
      </c>
      <c r="N918">
        <v>1419660000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0.58250000000000002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 s="10">
        <f t="shared" si="58"/>
        <v>40722.208333333336</v>
      </c>
      <c r="N919">
        <v>1311310800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2.3739473684210526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 s="10">
        <f t="shared" si="58"/>
        <v>41117.208333333336</v>
      </c>
      <c r="N920">
        <v>1344315600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 s="10">
        <f t="shared" si="58"/>
        <v>43022.208333333328</v>
      </c>
      <c r="N921">
        <v>1510725600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1.8256603773584905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 s="10">
        <f t="shared" si="58"/>
        <v>43503.25</v>
      </c>
      <c r="N922">
        <v>1551247200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 s="10">
        <f t="shared" si="58"/>
        <v>40951.25</v>
      </c>
      <c r="N923">
        <v>1330236000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1.7595330739299611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 s="10">
        <f t="shared" si="58"/>
        <v>43443.25</v>
      </c>
      <c r="N924">
        <v>1545112800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2.3788235294117648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 s="10">
        <f t="shared" si="58"/>
        <v>40373.208333333336</v>
      </c>
      <c r="N925">
        <v>1279170000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4.8805076142131982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 s="10">
        <f t="shared" si="58"/>
        <v>43769.208333333328</v>
      </c>
      <c r="N926">
        <v>1573452000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2.2406666666666668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 s="10">
        <f t="shared" si="58"/>
        <v>43000.208333333328</v>
      </c>
      <c r="N927">
        <v>1507093200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 s="10">
        <f t="shared" si="58"/>
        <v>42502.208333333328</v>
      </c>
      <c r="N928">
        <v>1463374800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 s="10">
        <f t="shared" si="58"/>
        <v>41102.208333333336</v>
      </c>
      <c r="N929">
        <v>1344574800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1.1731541218637993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 s="10">
        <f t="shared" si="58"/>
        <v>41637.25</v>
      </c>
      <c r="N930">
        <v>1389074400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2.173090909090909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 s="10">
        <f t="shared" si="58"/>
        <v>42858.208333333328</v>
      </c>
      <c r="N931">
        <v>1494997200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1.1228571428571428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 s="10">
        <f t="shared" si="58"/>
        <v>42060.25</v>
      </c>
      <c r="N932">
        <v>1425448800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 s="10">
        <f t="shared" si="58"/>
        <v>41818.208333333336</v>
      </c>
      <c r="N933">
        <v>1404104400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2.1230434782608696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 s="10">
        <f t="shared" si="58"/>
        <v>41709.208333333336</v>
      </c>
      <c r="N934">
        <v>1394773200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2.3974657534246577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 s="10">
        <f t="shared" si="58"/>
        <v>41372.208333333336</v>
      </c>
      <c r="N935">
        <v>1366520400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1.8193548387096774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 s="10">
        <f t="shared" si="58"/>
        <v>42422.25</v>
      </c>
      <c r="N936">
        <v>1456639200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1.6413114754098361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 s="10">
        <f t="shared" si="58"/>
        <v>42209.208333333328</v>
      </c>
      <c r="N937">
        <v>1438318800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 s="10">
        <f t="shared" si="58"/>
        <v>43668.208333333328</v>
      </c>
      <c r="N938">
        <v>1564030800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0.49643859649122807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 s="10">
        <f t="shared" si="58"/>
        <v>42334.25</v>
      </c>
      <c r="N939">
        <v>1449295200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1.0970652173913042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 s="10">
        <f t="shared" si="58"/>
        <v>43263.208333333328</v>
      </c>
      <c r="N940">
        <v>1531890000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 s="10">
        <f t="shared" si="58"/>
        <v>40670.208333333336</v>
      </c>
      <c r="N941">
        <v>1306213200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0.62232323232323228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 s="10">
        <f t="shared" si="58"/>
        <v>41244.25</v>
      </c>
      <c r="N942">
        <v>1356242400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 s="10">
        <f t="shared" si="58"/>
        <v>40552.25</v>
      </c>
      <c r="N943">
        <v>1297576800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 s="10">
        <f t="shared" si="58"/>
        <v>40568.25</v>
      </c>
      <c r="N944">
        <v>1296194400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1.5958666666666668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 s="10">
        <f t="shared" si="58"/>
        <v>41906.208333333336</v>
      </c>
      <c r="N945">
        <v>1414558800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 s="10">
        <f t="shared" si="58"/>
        <v>42776.25</v>
      </c>
      <c r="N946">
        <v>1488348000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 s="10">
        <f t="shared" si="58"/>
        <v>41004.208333333336</v>
      </c>
      <c r="N947">
        <v>1334898000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 s="10">
        <f t="shared" si="58"/>
        <v>40710.208333333336</v>
      </c>
      <c r="N948">
        <v>1308373200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 s="10">
        <f t="shared" si="58"/>
        <v>41908.208333333336</v>
      </c>
      <c r="N949">
        <v>1412312400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0.62957446808510642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 s="10">
        <f t="shared" si="58"/>
        <v>41985.25</v>
      </c>
      <c r="N950">
        <v>1419228000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1.6135593220338984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 s="10">
        <f t="shared" si="58"/>
        <v>42112.208333333328</v>
      </c>
      <c r="N951">
        <v>1430974800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0.05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 s="10">
        <f t="shared" si="58"/>
        <v>43571.208333333328</v>
      </c>
      <c r="N952">
        <v>1555822800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10.969379310344827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 s="10">
        <f t="shared" si="58"/>
        <v>42730.25</v>
      </c>
      <c r="N953">
        <v>1482818400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0.70094158075601376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 s="10">
        <f t="shared" si="58"/>
        <v>42591.208333333328</v>
      </c>
      <c r="N954">
        <v>1471928400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0.6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 s="10">
        <f t="shared" si="58"/>
        <v>42358.25</v>
      </c>
      <c r="N955">
        <v>1453701600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3.6709859154929578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 s="10">
        <f t="shared" si="58"/>
        <v>41174.208333333336</v>
      </c>
      <c r="N956">
        <v>1350363600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11.09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 s="10">
        <f t="shared" si="58"/>
        <v>41238.25</v>
      </c>
      <c r="N957">
        <v>1353996000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 s="10">
        <f t="shared" si="58"/>
        <v>42360.25</v>
      </c>
      <c r="N958">
        <v>1451109600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1.2687755102040816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 s="10">
        <f t="shared" si="58"/>
        <v>40955.25</v>
      </c>
      <c r="N959">
        <v>1329631200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7.3463636363636367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 s="10">
        <f t="shared" si="58"/>
        <v>40350.208333333336</v>
      </c>
      <c r="N960">
        <v>1278997200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4.5731034482758622E-2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 s="10">
        <f t="shared" si="58"/>
        <v>40357.208333333336</v>
      </c>
      <c r="N961">
        <v>1280120400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0.85054545454545449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 s="10">
        <f t="shared" si="58"/>
        <v>42408.25</v>
      </c>
      <c r="N962">
        <v>1458104400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</f>
        <v>1.1929824561403508</v>
      </c>
      <c r="G963" t="s">
        <v>20</v>
      </c>
      <c r="H963">
        <v>155</v>
      </c>
      <c r="I963" s="6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 s="10">
        <f t="shared" ref="M963:M1001" si="62">(((L963/60)/60)/24)+DATE(1970,1,1)</f>
        <v>40591.25</v>
      </c>
      <c r="N963">
        <v>1298268000</v>
      </c>
      <c r="O963" s="10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2.9602777777777778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 s="10">
        <f t="shared" si="62"/>
        <v>41592.25</v>
      </c>
      <c r="N964">
        <v>1386223200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 s="10">
        <f t="shared" si="62"/>
        <v>40607.25</v>
      </c>
      <c r="N965">
        <v>1299823200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3.5578378378378379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 s="10">
        <f t="shared" si="62"/>
        <v>42135.208333333328</v>
      </c>
      <c r="N966">
        <v>1431752400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3.8640909090909092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 s="10">
        <f t="shared" si="62"/>
        <v>40203.25</v>
      </c>
      <c r="N967">
        <v>1267855200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7.9223529411764702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 s="10">
        <f t="shared" si="62"/>
        <v>42901.208333333328</v>
      </c>
      <c r="N968">
        <v>1497675600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1.3703393665158372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 s="10">
        <f t="shared" si="62"/>
        <v>41005.208333333336</v>
      </c>
      <c r="N969">
        <v>1336885200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3.3820833333333336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 s="10">
        <f t="shared" si="62"/>
        <v>40544.25</v>
      </c>
      <c r="N970">
        <v>1295157600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1.0822784810126582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 s="10">
        <f t="shared" si="62"/>
        <v>43821.25</v>
      </c>
      <c r="N971">
        <v>1577599200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 s="10">
        <f t="shared" si="62"/>
        <v>40672.208333333336</v>
      </c>
      <c r="N972">
        <v>1305003600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 s="10">
        <f t="shared" si="62"/>
        <v>41555.208333333336</v>
      </c>
      <c r="N973">
        <v>1381726800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2.283934426229508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 s="10">
        <f t="shared" si="62"/>
        <v>41792.208333333336</v>
      </c>
      <c r="N974">
        <v>1402462800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 s="10">
        <f t="shared" si="62"/>
        <v>40522.25</v>
      </c>
      <c r="N975">
        <v>1292133600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3.73875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 s="10">
        <f t="shared" si="62"/>
        <v>41412.208333333336</v>
      </c>
      <c r="N976">
        <v>1368939600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1.5492592592592593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 s="10">
        <f t="shared" si="62"/>
        <v>42337.25</v>
      </c>
      <c r="N977">
        <v>1452146400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3.2214999999999998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 s="10">
        <f t="shared" si="62"/>
        <v>40571.25</v>
      </c>
      <c r="N978">
        <v>1296712800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 s="10">
        <f t="shared" si="62"/>
        <v>43138.25</v>
      </c>
      <c r="N979">
        <v>1520748000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8.641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 s="10">
        <f t="shared" si="62"/>
        <v>42686.25</v>
      </c>
      <c r="N980">
        <v>1480831200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1.432624584717608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 s="10">
        <f t="shared" si="62"/>
        <v>42078.208333333328</v>
      </c>
      <c r="N981">
        <v>1426914000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 s="10">
        <f t="shared" si="62"/>
        <v>42307.208333333328</v>
      </c>
      <c r="N982">
        <v>1446616800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1.7822388059701493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 s="10">
        <f t="shared" si="62"/>
        <v>43094.25</v>
      </c>
      <c r="N983">
        <v>1517032800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 s="10">
        <f t="shared" si="62"/>
        <v>40743.208333333336</v>
      </c>
      <c r="N984">
        <v>1311224400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1.4593648334624323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 s="10">
        <f t="shared" si="62"/>
        <v>43681.208333333328</v>
      </c>
      <c r="N985">
        <v>1566190800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1.5246153846153847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 s="10">
        <f t="shared" si="62"/>
        <v>43716.208333333328</v>
      </c>
      <c r="N986">
        <v>1570165200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 s="10">
        <f t="shared" si="62"/>
        <v>41614.25</v>
      </c>
      <c r="N987">
        <v>1388556000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 s="10">
        <f t="shared" si="62"/>
        <v>40638.208333333336</v>
      </c>
      <c r="N988">
        <v>1303189200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2.1679032258064517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 s="10">
        <f t="shared" si="62"/>
        <v>42852.208333333328</v>
      </c>
      <c r="N989">
        <v>1494478800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 s="10">
        <f t="shared" si="62"/>
        <v>42686.25</v>
      </c>
      <c r="N990">
        <v>1480744800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4.9958333333333336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 s="10">
        <f t="shared" si="62"/>
        <v>43571.208333333328</v>
      </c>
      <c r="N991">
        <v>1555822800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 s="10">
        <f t="shared" si="62"/>
        <v>42432.25</v>
      </c>
      <c r="N992">
        <v>1458882000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1.131734693877551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 s="10">
        <f t="shared" si="62"/>
        <v>41907.208333333336</v>
      </c>
      <c r="N993">
        <v>1411966800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4.2654838709677421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 s="10">
        <f t="shared" si="62"/>
        <v>43227.208333333328</v>
      </c>
      <c r="N994">
        <v>1526878800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0.77632653061224488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 s="10">
        <f t="shared" si="62"/>
        <v>42362.25</v>
      </c>
      <c r="N995">
        <v>1452405600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 s="10">
        <f t="shared" si="62"/>
        <v>41929.208333333336</v>
      </c>
      <c r="N996">
        <v>1414040400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1.5746762589928058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 s="10">
        <f t="shared" si="62"/>
        <v>43408.208333333328</v>
      </c>
      <c r="N997">
        <v>1543816800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 s="10">
        <f t="shared" si="62"/>
        <v>41276.25</v>
      </c>
      <c r="N998">
        <v>1359698400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0.60565789473684206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 s="10">
        <f t="shared" si="62"/>
        <v>41659.25</v>
      </c>
      <c r="N999">
        <v>1390629600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 s="10">
        <f t="shared" si="62"/>
        <v>40220.25</v>
      </c>
      <c r="N1000">
        <v>1267077600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0.56542754275427543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 s="10">
        <f t="shared" si="62"/>
        <v>42550.208333333328</v>
      </c>
      <c r="N1001">
        <v>1467781200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1:F1048576">
    <cfRule type="colorScale" priority="1">
      <colorScale>
        <cfvo type="num" val="0"/>
        <cfvo type="num" val="1"/>
        <cfvo type="num" val="2"/>
        <color rgb="FFCC0000"/>
        <color rgb="FF92D050"/>
        <color rgb="FF0070C0"/>
      </colorScale>
    </cfRule>
  </conditionalFormatting>
  <conditionalFormatting sqref="G1:G1048576">
    <cfRule type="containsText" dxfId="3" priority="3" operator="containsText" text="live">
      <formula>NOT(ISERROR(SEARCH("live",G1)))</formula>
    </cfRule>
    <cfRule type="containsText" dxfId="2" priority="4" operator="containsText" text="canceled">
      <formula>NOT(ISERROR(SEARCH("canceled",G1)))</formula>
    </cfRule>
    <cfRule type="containsText" dxfId="1" priority="5" operator="containsText" text="failed">
      <formula>NOT(ISERROR(SEARCH("failed",G1)))</formula>
    </cfRule>
    <cfRule type="containsText" dxfId="0" priority="6" operator="containsText" text="successful">
      <formula>NOT(ISERROR(SEARCH("successful",G1)))</formula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FC19-8454-41C4-A391-B8D1B0515966}">
  <dimension ref="A2:F15"/>
  <sheetViews>
    <sheetView topLeftCell="A4" zoomScale="130" zoomScaleNormal="130" workbookViewId="0">
      <selection activeCell="C20" sqref="C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8" t="s">
        <v>6</v>
      </c>
      <c r="B2" t="s">
        <v>2069</v>
      </c>
    </row>
    <row r="4" spans="1:6" x14ac:dyDescent="0.25">
      <c r="A4" s="8" t="s">
        <v>2068</v>
      </c>
      <c r="B4" s="8" t="s">
        <v>2070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9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9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9" t="s">
        <v>2064</v>
      </c>
      <c r="E9">
        <v>4</v>
      </c>
      <c r="F9">
        <v>4</v>
      </c>
    </row>
    <row r="10" spans="1:6" x14ac:dyDescent="0.25">
      <c r="A10" s="9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9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9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9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9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9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F115-D04A-428B-80BC-E0C59F94A31D}">
  <dimension ref="A3:F32"/>
  <sheetViews>
    <sheetView topLeftCell="A4" zoomScale="115" zoomScaleNormal="115" workbookViewId="0">
      <selection activeCell="Z24" sqref="Z2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8" t="s">
        <v>6</v>
      </c>
      <c r="B3" t="s">
        <v>2069</v>
      </c>
    </row>
    <row r="4" spans="1:6" x14ac:dyDescent="0.25">
      <c r="A4" s="8" t="s">
        <v>2031</v>
      </c>
      <c r="B4" t="s">
        <v>2069</v>
      </c>
    </row>
    <row r="6" spans="1:6" x14ac:dyDescent="0.25">
      <c r="A6" s="8" t="s">
        <v>2068</v>
      </c>
      <c r="B6" s="8" t="s">
        <v>2070</v>
      </c>
    </row>
    <row r="7" spans="1:6" x14ac:dyDescent="0.25">
      <c r="A7" s="8" t="s">
        <v>2066</v>
      </c>
      <c r="B7" t="s">
        <v>74</v>
      </c>
      <c r="C7" t="s">
        <v>14</v>
      </c>
      <c r="D7" t="s">
        <v>47</v>
      </c>
      <c r="E7" t="s">
        <v>20</v>
      </c>
      <c r="F7" t="s">
        <v>2067</v>
      </c>
    </row>
    <row r="8" spans="1:6" x14ac:dyDescent="0.25">
      <c r="A8" s="9" t="s">
        <v>2049</v>
      </c>
      <c r="B8">
        <v>1</v>
      </c>
      <c r="C8">
        <v>10</v>
      </c>
      <c r="D8">
        <v>2</v>
      </c>
      <c r="E8">
        <v>21</v>
      </c>
      <c r="F8">
        <v>34</v>
      </c>
    </row>
    <row r="9" spans="1:6" x14ac:dyDescent="0.25">
      <c r="A9" s="9" t="s">
        <v>2065</v>
      </c>
      <c r="E9">
        <v>4</v>
      </c>
      <c r="F9">
        <v>4</v>
      </c>
    </row>
    <row r="10" spans="1:6" x14ac:dyDescent="0.25">
      <c r="A10" s="9" t="s">
        <v>2042</v>
      </c>
      <c r="B10">
        <v>4</v>
      </c>
      <c r="C10">
        <v>21</v>
      </c>
      <c r="D10">
        <v>1</v>
      </c>
      <c r="E10">
        <v>34</v>
      </c>
      <c r="F10">
        <v>60</v>
      </c>
    </row>
    <row r="11" spans="1:6" x14ac:dyDescent="0.25">
      <c r="A11" s="9" t="s">
        <v>2044</v>
      </c>
      <c r="B11">
        <v>2</v>
      </c>
      <c r="C11">
        <v>12</v>
      </c>
      <c r="D11">
        <v>1</v>
      </c>
      <c r="E11">
        <v>22</v>
      </c>
      <c r="F11">
        <v>37</v>
      </c>
    </row>
    <row r="12" spans="1:6" x14ac:dyDescent="0.25">
      <c r="A12" s="9" t="s">
        <v>2043</v>
      </c>
      <c r="C12">
        <v>8</v>
      </c>
      <c r="E12">
        <v>10</v>
      </c>
      <c r="F12">
        <v>18</v>
      </c>
    </row>
    <row r="13" spans="1:6" x14ac:dyDescent="0.25">
      <c r="A13" s="9" t="s">
        <v>2053</v>
      </c>
      <c r="B13">
        <v>1</v>
      </c>
      <c r="C13">
        <v>7</v>
      </c>
      <c r="E13">
        <v>9</v>
      </c>
      <c r="F13">
        <v>17</v>
      </c>
    </row>
    <row r="14" spans="1:6" x14ac:dyDescent="0.25">
      <c r="A14" s="9" t="s">
        <v>2034</v>
      </c>
      <c r="B14">
        <v>4</v>
      </c>
      <c r="C14">
        <v>20</v>
      </c>
      <c r="E14">
        <v>22</v>
      </c>
      <c r="F14">
        <v>46</v>
      </c>
    </row>
    <row r="15" spans="1:6" x14ac:dyDescent="0.25">
      <c r="A15" s="9" t="s">
        <v>2045</v>
      </c>
      <c r="B15">
        <v>3</v>
      </c>
      <c r="C15">
        <v>19</v>
      </c>
      <c r="E15">
        <v>23</v>
      </c>
      <c r="F15">
        <v>45</v>
      </c>
    </row>
    <row r="16" spans="1:6" x14ac:dyDescent="0.25">
      <c r="A16" s="9" t="s">
        <v>2058</v>
      </c>
      <c r="B16">
        <v>1</v>
      </c>
      <c r="C16">
        <v>6</v>
      </c>
      <c r="E16">
        <v>10</v>
      </c>
      <c r="F16">
        <v>17</v>
      </c>
    </row>
    <row r="17" spans="1:6" x14ac:dyDescent="0.25">
      <c r="A17" s="9" t="s">
        <v>2057</v>
      </c>
      <c r="C17">
        <v>3</v>
      </c>
      <c r="E17">
        <v>4</v>
      </c>
      <c r="F17">
        <v>7</v>
      </c>
    </row>
    <row r="18" spans="1:6" x14ac:dyDescent="0.25">
      <c r="A18" s="9" t="s">
        <v>2061</v>
      </c>
      <c r="C18">
        <v>8</v>
      </c>
      <c r="D18">
        <v>1</v>
      </c>
      <c r="E18">
        <v>4</v>
      </c>
      <c r="F18">
        <v>13</v>
      </c>
    </row>
    <row r="19" spans="1:6" x14ac:dyDescent="0.25">
      <c r="A19" s="9" t="s">
        <v>2048</v>
      </c>
      <c r="B19">
        <v>1</v>
      </c>
      <c r="C19">
        <v>6</v>
      </c>
      <c r="D19">
        <v>1</v>
      </c>
      <c r="E19">
        <v>13</v>
      </c>
      <c r="F19">
        <v>21</v>
      </c>
    </row>
    <row r="20" spans="1:6" x14ac:dyDescent="0.25">
      <c r="A20" s="9" t="s">
        <v>2055</v>
      </c>
      <c r="B20">
        <v>4</v>
      </c>
      <c r="C20">
        <v>11</v>
      </c>
      <c r="D20">
        <v>1</v>
      </c>
      <c r="E20">
        <v>26</v>
      </c>
      <c r="F20">
        <v>42</v>
      </c>
    </row>
    <row r="21" spans="1:6" x14ac:dyDescent="0.25">
      <c r="A21" s="9" t="s">
        <v>2040</v>
      </c>
      <c r="B21">
        <v>23</v>
      </c>
      <c r="C21">
        <v>132</v>
      </c>
      <c r="D21">
        <v>2</v>
      </c>
      <c r="E21">
        <v>187</v>
      </c>
      <c r="F21">
        <v>344</v>
      </c>
    </row>
    <row r="22" spans="1:6" x14ac:dyDescent="0.25">
      <c r="A22" s="9" t="s">
        <v>2056</v>
      </c>
      <c r="C22">
        <v>4</v>
      </c>
      <c r="E22">
        <v>4</v>
      </c>
      <c r="F22">
        <v>8</v>
      </c>
    </row>
    <row r="23" spans="1:6" x14ac:dyDescent="0.25">
      <c r="A23" s="9" t="s">
        <v>2036</v>
      </c>
      <c r="B23">
        <v>6</v>
      </c>
      <c r="C23">
        <v>30</v>
      </c>
      <c r="E23">
        <v>49</v>
      </c>
      <c r="F23">
        <v>85</v>
      </c>
    </row>
    <row r="24" spans="1:6" x14ac:dyDescent="0.25">
      <c r="A24" s="9" t="s">
        <v>2063</v>
      </c>
      <c r="C24">
        <v>9</v>
      </c>
      <c r="E24">
        <v>5</v>
      </c>
      <c r="F24">
        <v>14</v>
      </c>
    </row>
    <row r="25" spans="1:6" x14ac:dyDescent="0.25">
      <c r="A25" s="9" t="s">
        <v>2052</v>
      </c>
      <c r="B25">
        <v>1</v>
      </c>
      <c r="C25">
        <v>5</v>
      </c>
      <c r="D25">
        <v>1</v>
      </c>
      <c r="E25">
        <v>9</v>
      </c>
      <c r="F25">
        <v>16</v>
      </c>
    </row>
    <row r="26" spans="1:6" x14ac:dyDescent="0.25">
      <c r="A26" s="9" t="s">
        <v>2060</v>
      </c>
      <c r="B26">
        <v>3</v>
      </c>
      <c r="C26">
        <v>3</v>
      </c>
      <c r="E26">
        <v>11</v>
      </c>
      <c r="F26">
        <v>17</v>
      </c>
    </row>
    <row r="27" spans="1:6" x14ac:dyDescent="0.25">
      <c r="A27" s="9" t="s">
        <v>2059</v>
      </c>
      <c r="C27">
        <v>7</v>
      </c>
      <c r="E27">
        <v>14</v>
      </c>
      <c r="F27">
        <v>21</v>
      </c>
    </row>
    <row r="28" spans="1:6" x14ac:dyDescent="0.25">
      <c r="A28" s="9" t="s">
        <v>2051</v>
      </c>
      <c r="B28">
        <v>1</v>
      </c>
      <c r="C28">
        <v>15</v>
      </c>
      <c r="D28">
        <v>2</v>
      </c>
      <c r="E28">
        <v>17</v>
      </c>
      <c r="F28">
        <v>35</v>
      </c>
    </row>
    <row r="29" spans="1:6" x14ac:dyDescent="0.25">
      <c r="A29" s="9" t="s">
        <v>2046</v>
      </c>
      <c r="C29">
        <v>16</v>
      </c>
      <c r="D29">
        <v>1</v>
      </c>
      <c r="E29">
        <v>28</v>
      </c>
      <c r="F29">
        <v>45</v>
      </c>
    </row>
    <row r="30" spans="1:6" x14ac:dyDescent="0.25">
      <c r="A30" s="9" t="s">
        <v>2038</v>
      </c>
      <c r="B30">
        <v>2</v>
      </c>
      <c r="C30">
        <v>12</v>
      </c>
      <c r="D30">
        <v>1</v>
      </c>
      <c r="E30">
        <v>36</v>
      </c>
      <c r="F30">
        <v>51</v>
      </c>
    </row>
    <row r="31" spans="1:6" x14ac:dyDescent="0.25">
      <c r="A31" s="9" t="s">
        <v>2062</v>
      </c>
      <c r="E31">
        <v>3</v>
      </c>
      <c r="F31">
        <v>3</v>
      </c>
    </row>
    <row r="32" spans="1:6" x14ac:dyDescent="0.25">
      <c r="A32" s="9" t="s">
        <v>2067</v>
      </c>
      <c r="B32">
        <v>57</v>
      </c>
      <c r="C32">
        <v>364</v>
      </c>
      <c r="D32">
        <v>14</v>
      </c>
      <c r="E32">
        <v>565</v>
      </c>
      <c r="F3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A2F9-F5C9-4B80-BA5A-00BA754F6100}">
  <dimension ref="A1:F18"/>
  <sheetViews>
    <sheetView zoomScale="115" zoomScaleNormal="115" workbookViewId="0">
      <selection activeCell="C4" sqref="C4"/>
    </sheetView>
  </sheetViews>
  <sheetFormatPr defaultRowHeight="15.75" x14ac:dyDescent="0.25"/>
  <cols>
    <col min="1" max="1" width="27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2031</v>
      </c>
      <c r="B1" t="s" vm="1">
        <v>2085</v>
      </c>
    </row>
    <row r="2" spans="1:6" x14ac:dyDescent="0.25">
      <c r="A2" s="8" t="s">
        <v>2086</v>
      </c>
      <c r="B2" t="s" vm="2">
        <v>2118</v>
      </c>
    </row>
    <row r="4" spans="1:6" x14ac:dyDescent="0.25">
      <c r="A4" s="8" t="s">
        <v>2068</v>
      </c>
      <c r="B4" s="8" t="s">
        <v>2070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2073</v>
      </c>
      <c r="B6" s="15"/>
      <c r="C6" s="15">
        <v>2</v>
      </c>
      <c r="D6" s="15"/>
      <c r="E6" s="15">
        <v>4</v>
      </c>
      <c r="F6" s="15">
        <v>6</v>
      </c>
    </row>
    <row r="7" spans="1:6" x14ac:dyDescent="0.25">
      <c r="A7" s="9" t="s">
        <v>2074</v>
      </c>
      <c r="B7" s="15">
        <v>2</v>
      </c>
      <c r="C7" s="15">
        <v>2</v>
      </c>
      <c r="D7" s="15"/>
      <c r="E7" s="15">
        <v>1</v>
      </c>
      <c r="F7" s="15">
        <v>5</v>
      </c>
    </row>
    <row r="8" spans="1:6" x14ac:dyDescent="0.25">
      <c r="A8" s="9" t="s">
        <v>2075</v>
      </c>
      <c r="B8" s="15">
        <v>1</v>
      </c>
      <c r="C8" s="15">
        <v>3</v>
      </c>
      <c r="D8" s="15"/>
      <c r="E8" s="15">
        <v>7</v>
      </c>
      <c r="F8" s="15">
        <v>11</v>
      </c>
    </row>
    <row r="9" spans="1:6" x14ac:dyDescent="0.25">
      <c r="A9" s="9" t="s">
        <v>2076</v>
      </c>
      <c r="B9" s="15"/>
      <c r="C9" s="15">
        <v>3</v>
      </c>
      <c r="D9" s="15"/>
      <c r="E9" s="15">
        <v>4</v>
      </c>
      <c r="F9" s="15">
        <v>7</v>
      </c>
    </row>
    <row r="10" spans="1:6" x14ac:dyDescent="0.25">
      <c r="A10" s="9" t="s">
        <v>2077</v>
      </c>
      <c r="B10" s="15"/>
      <c r="C10" s="15">
        <v>3</v>
      </c>
      <c r="D10" s="15"/>
      <c r="E10" s="15">
        <v>4</v>
      </c>
      <c r="F10" s="15">
        <v>7</v>
      </c>
    </row>
    <row r="11" spans="1:6" x14ac:dyDescent="0.25">
      <c r="A11" s="9" t="s">
        <v>2078</v>
      </c>
      <c r="B11" s="15">
        <v>1</v>
      </c>
      <c r="C11" s="15">
        <v>3</v>
      </c>
      <c r="D11" s="15"/>
      <c r="E11" s="15">
        <v>10</v>
      </c>
      <c r="F11" s="15">
        <v>14</v>
      </c>
    </row>
    <row r="12" spans="1:6" x14ac:dyDescent="0.25">
      <c r="A12" s="9" t="s">
        <v>2079</v>
      </c>
      <c r="B12" s="15"/>
      <c r="C12" s="15">
        <v>3</v>
      </c>
      <c r="D12" s="15"/>
      <c r="E12" s="15">
        <v>6</v>
      </c>
      <c r="F12" s="15">
        <v>9</v>
      </c>
    </row>
    <row r="13" spans="1:6" x14ac:dyDescent="0.25">
      <c r="A13" s="9" t="s">
        <v>2080</v>
      </c>
      <c r="B13" s="15">
        <v>3</v>
      </c>
      <c r="C13" s="15">
        <v>6</v>
      </c>
      <c r="D13" s="15">
        <v>1</v>
      </c>
      <c r="E13" s="15">
        <v>6</v>
      </c>
      <c r="F13" s="15">
        <v>16</v>
      </c>
    </row>
    <row r="14" spans="1:6" x14ac:dyDescent="0.25">
      <c r="A14" s="9" t="s">
        <v>2081</v>
      </c>
      <c r="B14" s="15">
        <v>2</v>
      </c>
      <c r="C14" s="15">
        <v>4</v>
      </c>
      <c r="D14" s="15"/>
      <c r="E14" s="15">
        <v>2</v>
      </c>
      <c r="F14" s="15">
        <v>8</v>
      </c>
    </row>
    <row r="15" spans="1:6" x14ac:dyDescent="0.25">
      <c r="A15" s="9" t="s">
        <v>2082</v>
      </c>
      <c r="B15" s="15">
        <v>3</v>
      </c>
      <c r="C15" s="15">
        <v>3</v>
      </c>
      <c r="D15" s="15"/>
      <c r="E15" s="15">
        <v>6</v>
      </c>
      <c r="F15" s="15">
        <v>12</v>
      </c>
    </row>
    <row r="16" spans="1:6" x14ac:dyDescent="0.25">
      <c r="A16" s="9" t="s">
        <v>2083</v>
      </c>
      <c r="B16" s="15"/>
      <c r="C16" s="15">
        <v>1</v>
      </c>
      <c r="D16" s="15"/>
      <c r="E16" s="15">
        <v>5</v>
      </c>
      <c r="F16" s="15">
        <v>6</v>
      </c>
    </row>
    <row r="17" spans="1:6" x14ac:dyDescent="0.25">
      <c r="A17" s="9" t="s">
        <v>2084</v>
      </c>
      <c r="B17" s="15">
        <v>2</v>
      </c>
      <c r="C17" s="15">
        <v>2</v>
      </c>
      <c r="D17" s="15"/>
      <c r="E17" s="15">
        <v>3</v>
      </c>
      <c r="F17" s="15">
        <v>7</v>
      </c>
    </row>
    <row r="18" spans="1:6" x14ac:dyDescent="0.25">
      <c r="A18" s="9" t="s">
        <v>2067</v>
      </c>
      <c r="B18" s="15">
        <v>14</v>
      </c>
      <c r="C18" s="15">
        <v>35</v>
      </c>
      <c r="D18" s="15">
        <v>1</v>
      </c>
      <c r="E18" s="15">
        <v>58</v>
      </c>
      <c r="F18" s="15">
        <v>108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B3B30-8C14-4088-8FCB-3161F4D57EA7}">
  <dimension ref="A1:H13"/>
  <sheetViews>
    <sheetView zoomScale="130" zoomScaleNormal="130" workbookViewId="0">
      <selection activeCell="F22" sqref="F22"/>
    </sheetView>
  </sheetViews>
  <sheetFormatPr defaultRowHeight="15.75" x14ac:dyDescent="0.25"/>
  <cols>
    <col min="1" max="1" width="13.625" bestFit="1" customWidth="1"/>
    <col min="2" max="2" width="17.25" bestFit="1" customWidth="1"/>
    <col min="3" max="3" width="13.5" bestFit="1" customWidth="1"/>
    <col min="4" max="4" width="16.625" bestFit="1" customWidth="1"/>
    <col min="5" max="5" width="12.625" bestFit="1" customWidth="1"/>
    <col min="6" max="6" width="19.875" bestFit="1" customWidth="1"/>
    <col min="7" max="7" width="16.125" bestFit="1" customWidth="1"/>
    <col min="8" max="8" width="19.375" bestFit="1" customWidth="1"/>
  </cols>
  <sheetData>
    <row r="1" spans="1:8" x14ac:dyDescent="0.25">
      <c r="A1" s="11" t="s">
        <v>2087</v>
      </c>
      <c r="B1" s="11" t="s">
        <v>2088</v>
      </c>
      <c r="C1" s="11" t="s">
        <v>2089</v>
      </c>
      <c r="D1" s="11" t="s">
        <v>2090</v>
      </c>
      <c r="E1" s="11" t="s">
        <v>2091</v>
      </c>
      <c r="F1" s="11" t="s">
        <v>2092</v>
      </c>
      <c r="G1" s="11" t="s">
        <v>2093</v>
      </c>
      <c r="H1" s="11" t="s">
        <v>2094</v>
      </c>
    </row>
    <row r="2" spans="1:8" x14ac:dyDescent="0.25">
      <c r="A2" t="s">
        <v>2095</v>
      </c>
      <c r="B2">
        <f>COUNTIFS(Crowdfunding!D:D,"&lt;1000",Crowdfunding!G:G,"=successful")</f>
        <v>30</v>
      </c>
      <c r="C2">
        <f>COUNTIFS(Crowdfunding!D:D,"&lt;1000",Crowdfunding!G:G,"=failed")</f>
        <v>20</v>
      </c>
      <c r="D2">
        <f>COUNTIFS(Crowdfunding!D:D,"&lt;1000",Crowdfunding!G:G,"canceled")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25">
      <c r="A3" t="s">
        <v>2096</v>
      </c>
      <c r="B3">
        <f>COUNTIFS(Crowdfunding!D:D, "&gt;999",Crowdfunding!D:D,"&lt;5000",Crowdfunding!G:G,"=successful")</f>
        <v>191</v>
      </c>
      <c r="C3">
        <f>COUNTIFS(Crowdfunding!D:D,"&gt;=1000",Crowdfunding!D:D,"&lt;5000",Crowdfunding!G:G,"=failed")</f>
        <v>38</v>
      </c>
      <c r="D3">
        <f>COUNTIFS(Crowdfunding!D:D,"&gt;=1000",Crowdfunding!D:D,"&lt;5000",Crowdfunding!G:G,"canceled")</f>
        <v>2</v>
      </c>
      <c r="E3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25">
      <c r="A4" t="s">
        <v>2097</v>
      </c>
      <c r="B4">
        <f>COUNTIFS(Crowdfunding!D:D, "&gt;4999",Crowdfunding!D:D,"&lt;10000",Crowdfunding!G:G,"=successful")</f>
        <v>164</v>
      </c>
      <c r="C4">
        <f>COUNTIFS(Crowdfunding!D:D,"&gt;=5000",Crowdfunding!D:D,"&lt;10000",Crowdfunding!G:G,"=failed")</f>
        <v>126</v>
      </c>
      <c r="D4">
        <f>COUNTIFS(Crowdfunding!D:D,"&gt;=5000",Crowdfunding!D:D,"&lt;10000",Crowdfunding!G:G,"canceled")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5">
      <c r="A5" t="s">
        <v>2098</v>
      </c>
      <c r="B5">
        <f>COUNTIFS(Crowdfunding!D:D, "&gt;9999",Crowdfunding!D:D,"&lt;15000",Crowdfunding!G:G,"=successful")</f>
        <v>4</v>
      </c>
      <c r="C5">
        <f>COUNTIFS(Crowdfunding!D:D,"&gt;=10000",Crowdfunding!D:D,"&lt;15000",Crowdfunding!G:G,"=failed")</f>
        <v>5</v>
      </c>
      <c r="D5">
        <f>COUNTIFS(Crowdfunding!D:D,"&gt;=10000",Crowdfunding!D:D,"&lt;15000",Crowdfunding!G:G,"canceled")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5">
      <c r="A6" t="s">
        <v>2099</v>
      </c>
      <c r="B6">
        <f>COUNTIFS(Crowdfunding!D:D, "&gt;14999",Crowdfunding!D:D,"&lt;20000",Crowdfunding!G:G,"=successful")</f>
        <v>10</v>
      </c>
      <c r="C6">
        <f>COUNTIFS(Crowdfunding!D:D,"&gt;=15000",Crowdfunding!D:D,"&lt;20000",Crowdfunding!G:G,"=failed")</f>
        <v>0</v>
      </c>
      <c r="D6">
        <f>COUNTIFS(Crowdfunding!D:D,"&gt;=15000",Crowdfunding!D:D,"&lt;20000",Crowdfunding!G:G,"canceled")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5">
      <c r="A7" t="s">
        <v>2100</v>
      </c>
      <c r="B7">
        <f>COUNTIFS(Crowdfunding!D:D, "&gt;19999",Crowdfunding!D:D,"&lt;25000",Crowdfunding!G:G,"=successful")</f>
        <v>7</v>
      </c>
      <c r="C7">
        <f>COUNTIFS(Crowdfunding!D:D,"&gt;=20000",Crowdfunding!D:D,"&lt;25000",Crowdfunding!G:G,"=failed")</f>
        <v>0</v>
      </c>
      <c r="D7">
        <f>COUNTIFS(Crowdfunding!D:D,"&gt;=20000",Crowdfunding!D:D,"&lt;25000",Crowdfunding!G:G,"canceled")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5">
      <c r="A8" t="s">
        <v>2101</v>
      </c>
      <c r="B8">
        <f>COUNTIFS(Crowdfunding!D:D, "&gt;24999",Crowdfunding!D:D,"&lt;30000",Crowdfunding!G:G,"=successful")</f>
        <v>11</v>
      </c>
      <c r="C8">
        <f>COUNTIFS(Crowdfunding!D:D,"&gt;=25000",Crowdfunding!D:D,"&lt;30000",Crowdfunding!G:G,"=failed")</f>
        <v>3</v>
      </c>
      <c r="D8">
        <f>COUNTIFS(Crowdfunding!D:D,"&gt;=25000",Crowdfunding!D:D,"&lt;30000",Crowdfunding!G:G,"canceled")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5">
      <c r="A9" t="s">
        <v>2102</v>
      </c>
      <c r="B9">
        <f>COUNTIFS(Crowdfunding!D:D, "&gt;29999",Crowdfunding!D:D,"&lt;35000",Crowdfunding!G:G,"=successful")</f>
        <v>7</v>
      </c>
      <c r="C9">
        <f>COUNTIFS(Crowdfunding!D:D,"&gt;=30000",Crowdfunding!D:D,"&lt;35000",Crowdfunding!G:G,"=failed")</f>
        <v>0</v>
      </c>
      <c r="D9">
        <f>COUNTIFS(Crowdfunding!D:D,"&gt;=30000",Crowdfunding!D:D,"&lt;35000",Crowdfunding!G:G,"canceled")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5">
      <c r="A10" t="s">
        <v>2103</v>
      </c>
      <c r="B10">
        <f>COUNTIFS(Crowdfunding!D:D, "&gt;34999",Crowdfunding!D:D,"&lt;40000",Crowdfunding!G:G,"=successful")</f>
        <v>8</v>
      </c>
      <c r="C10">
        <f>COUNTIFS(Crowdfunding!D:D,"&gt;=35000",Crowdfunding!D:D,"&lt;40000",Crowdfunding!G:G,"=failed")</f>
        <v>3</v>
      </c>
      <c r="D10">
        <f>COUNTIFS(Crowdfunding!D:D,"&gt;=35000",Crowdfunding!D:D,"&lt;40000",Crowdfunding!G:G,"canceled")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5">
      <c r="A11" t="s">
        <v>2104</v>
      </c>
      <c r="B11">
        <f>COUNTIFS(Crowdfunding!D:D, "&gt;39999",Crowdfunding!D:D,"&lt;45000",Crowdfunding!G:G,"=successful")</f>
        <v>11</v>
      </c>
      <c r="C11">
        <f>COUNTIFS(Crowdfunding!D:D,"&gt;=40000",Crowdfunding!D:D,"&lt;45000",Crowdfunding!G:G,"=failed")</f>
        <v>3</v>
      </c>
      <c r="D11">
        <f>COUNTIFS(Crowdfunding!D:D,"&gt;=40000",Crowdfunding!D:D,"&lt;45000",Crowdfunding!G:G,"canceled")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5">
      <c r="A12" t="s">
        <v>2105</v>
      </c>
      <c r="B12">
        <f>COUNTIFS(Crowdfunding!D:D, "&gt;44999",Crowdfunding!D:D,"&lt;50000",Crowdfunding!G:G,"=successful")</f>
        <v>8</v>
      </c>
      <c r="C12">
        <f>COUNTIFS(Crowdfunding!D:D,"&gt;=45000",Crowdfunding!D:D,"&lt;50000",Crowdfunding!G:G,"=failed")</f>
        <v>3</v>
      </c>
      <c r="D12">
        <f>COUNTIFS(Crowdfunding!D:D,"&gt;=45000",Crowdfunding!D:D,"&lt;50000",Crowdfunding!G:G,"canceled")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5">
      <c r="A13" t="s">
        <v>2106</v>
      </c>
      <c r="B13">
        <f>COUNTIFS(Crowdfunding!D:D, "&gt;49999",Crowdfunding!G:G,"=successful")</f>
        <v>114</v>
      </c>
      <c r="C13">
        <f>COUNTIFS(Crowdfunding!D:D,"&gt;=50000",Crowdfunding!G:G,"=failed")</f>
        <v>163</v>
      </c>
      <c r="D13">
        <f>COUNTIFS(Crowdfunding!D:D,"&gt;=50000",Crowdfunding!G:G,"canceled")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honeticPr fontId="2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88059-AB20-4A1E-A351-0AFB2E1A4211}">
  <dimension ref="A1:I390"/>
  <sheetViews>
    <sheetView topLeftCell="B1" workbookViewId="0">
      <selection activeCell="F11" sqref="F11"/>
    </sheetView>
  </sheetViews>
  <sheetFormatPr defaultRowHeight="15.75" x14ac:dyDescent="0.25"/>
  <cols>
    <col min="1" max="1" width="12.375" bestFit="1" customWidth="1"/>
    <col min="2" max="2" width="20.125" bestFit="1" customWidth="1"/>
    <col min="3" max="3" width="29.125" bestFit="1" customWidth="1"/>
    <col min="4" max="4" width="25.625" bestFit="1" customWidth="1"/>
    <col min="5" max="5" width="12.375" customWidth="1"/>
    <col min="6" max="6" width="11.375" customWidth="1"/>
    <col min="7" max="7" width="19.25" bestFit="1" customWidth="1"/>
    <col min="8" max="8" width="14.75" customWidth="1"/>
  </cols>
  <sheetData>
    <row r="1" spans="1:9" x14ac:dyDescent="0.25">
      <c r="C1" t="s">
        <v>2113</v>
      </c>
      <c r="D1" t="s">
        <v>2115</v>
      </c>
    </row>
    <row r="2" spans="1:9" x14ac:dyDescent="0.25">
      <c r="C2">
        <v>16</v>
      </c>
      <c r="D2">
        <v>0</v>
      </c>
    </row>
    <row r="3" spans="1:9" x14ac:dyDescent="0.25">
      <c r="A3" s="8" t="s">
        <v>2066</v>
      </c>
      <c r="B3" t="s">
        <v>2114</v>
      </c>
      <c r="C3">
        <v>26</v>
      </c>
      <c r="D3">
        <v>17</v>
      </c>
      <c r="E3" s="8"/>
      <c r="H3" t="s">
        <v>2111</v>
      </c>
      <c r="I3" t="s">
        <v>2112</v>
      </c>
    </row>
    <row r="4" spans="1:9" x14ac:dyDescent="0.25">
      <c r="A4" s="9" t="s">
        <v>74</v>
      </c>
      <c r="B4">
        <v>24768</v>
      </c>
      <c r="C4">
        <v>27</v>
      </c>
      <c r="D4">
        <v>10</v>
      </c>
      <c r="E4" s="9"/>
      <c r="G4" t="s">
        <v>2107</v>
      </c>
      <c r="H4">
        <f>AVERAGE(C:C)</f>
        <v>1236.241645244216</v>
      </c>
      <c r="I4">
        <f>AVERAGE(D:D)</f>
        <v>839.22834645669286</v>
      </c>
    </row>
    <row r="5" spans="1:9" x14ac:dyDescent="0.25">
      <c r="A5" s="9" t="s">
        <v>14</v>
      </c>
      <c r="B5">
        <v>213164</v>
      </c>
      <c r="C5">
        <v>64</v>
      </c>
      <c r="D5">
        <v>6</v>
      </c>
      <c r="E5" s="9"/>
      <c r="G5" t="s">
        <v>2108</v>
      </c>
      <c r="H5">
        <f>MEDIAN(C:C)</f>
        <v>510</v>
      </c>
      <c r="I5">
        <f>MEDIAN(D:D)</f>
        <v>387.5</v>
      </c>
    </row>
    <row r="6" spans="1:9" x14ac:dyDescent="0.25">
      <c r="A6" s="14">
        <v>0</v>
      </c>
      <c r="B6">
        <v>0</v>
      </c>
      <c r="C6">
        <v>34</v>
      </c>
      <c r="D6">
        <v>14</v>
      </c>
      <c r="E6" s="14"/>
      <c r="G6" t="s">
        <v>2109</v>
      </c>
      <c r="H6">
        <f>MIN(C:C)</f>
        <v>16</v>
      </c>
      <c r="I6">
        <f>MIN(D:D)</f>
        <v>0</v>
      </c>
    </row>
    <row r="7" spans="1:9" x14ac:dyDescent="0.25">
      <c r="A7" s="14">
        <v>1</v>
      </c>
      <c r="B7">
        <v>17</v>
      </c>
      <c r="C7">
        <v>40</v>
      </c>
      <c r="D7">
        <v>18</v>
      </c>
      <c r="E7" s="14"/>
      <c r="G7" t="s">
        <v>2110</v>
      </c>
      <c r="H7">
        <f>MAX(C:C)</f>
        <v>7295</v>
      </c>
      <c r="I7">
        <f>MAX(D:D)</f>
        <v>6080</v>
      </c>
    </row>
    <row r="8" spans="1:9" x14ac:dyDescent="0.25">
      <c r="A8" s="14">
        <v>5</v>
      </c>
      <c r="B8">
        <v>10</v>
      </c>
      <c r="C8">
        <v>82</v>
      </c>
      <c r="D8">
        <v>40</v>
      </c>
      <c r="E8" s="14"/>
      <c r="G8" t="s">
        <v>2116</v>
      </c>
      <c r="H8">
        <f>_xlfn.VAR.P(C:C)</f>
        <v>1930040.7488055194</v>
      </c>
      <c r="I8">
        <f>_xlfn.VAR.P(D:D)</f>
        <v>1150213.6171492343</v>
      </c>
    </row>
    <row r="9" spans="1:9" x14ac:dyDescent="0.25">
      <c r="A9" s="14">
        <v>6</v>
      </c>
      <c r="B9">
        <v>6</v>
      </c>
      <c r="C9">
        <v>42</v>
      </c>
      <c r="D9">
        <v>24</v>
      </c>
      <c r="E9" s="14"/>
      <c r="G9" t="s">
        <v>2117</v>
      </c>
      <c r="H9">
        <f>_xlfn.STDEV.P(C:C)</f>
        <v>1389.2590646835886</v>
      </c>
      <c r="I9">
        <f>_xlfn.STDEV.P(D:D)</f>
        <v>1072.4801243609293</v>
      </c>
    </row>
    <row r="10" spans="1:9" x14ac:dyDescent="0.25">
      <c r="A10" s="14">
        <v>7</v>
      </c>
      <c r="B10">
        <v>14</v>
      </c>
      <c r="C10">
        <v>86</v>
      </c>
      <c r="D10">
        <v>26</v>
      </c>
      <c r="E10" s="14"/>
    </row>
    <row r="11" spans="1:9" x14ac:dyDescent="0.25">
      <c r="A11" s="14">
        <v>9</v>
      </c>
      <c r="B11">
        <v>18</v>
      </c>
      <c r="C11">
        <v>144</v>
      </c>
      <c r="D11">
        <v>28</v>
      </c>
      <c r="E11" s="14"/>
    </row>
    <row r="12" spans="1:9" x14ac:dyDescent="0.25">
      <c r="A12" s="14">
        <v>10</v>
      </c>
      <c r="B12">
        <v>40</v>
      </c>
      <c r="C12">
        <v>150</v>
      </c>
      <c r="D12">
        <v>90</v>
      </c>
      <c r="E12" s="14"/>
    </row>
    <row r="13" spans="1:9" x14ac:dyDescent="0.25">
      <c r="A13" s="14">
        <v>12</v>
      </c>
      <c r="B13">
        <v>24</v>
      </c>
      <c r="C13">
        <v>52</v>
      </c>
      <c r="D13">
        <v>64</v>
      </c>
      <c r="E13" s="14"/>
    </row>
    <row r="14" spans="1:9" x14ac:dyDescent="0.25">
      <c r="A14" s="14">
        <v>13</v>
      </c>
      <c r="B14">
        <v>26</v>
      </c>
      <c r="C14">
        <v>106</v>
      </c>
      <c r="D14">
        <v>51</v>
      </c>
      <c r="E14" s="14"/>
    </row>
    <row r="15" spans="1:9" x14ac:dyDescent="0.25">
      <c r="A15" s="14">
        <v>14</v>
      </c>
      <c r="B15">
        <v>28</v>
      </c>
      <c r="C15">
        <v>54</v>
      </c>
      <c r="D15">
        <v>36</v>
      </c>
      <c r="E15" s="14"/>
    </row>
    <row r="16" spans="1:9" x14ac:dyDescent="0.25">
      <c r="A16" s="14">
        <v>15</v>
      </c>
      <c r="B16">
        <v>90</v>
      </c>
      <c r="C16">
        <v>55</v>
      </c>
      <c r="D16">
        <v>57</v>
      </c>
      <c r="E16" s="14"/>
    </row>
    <row r="17" spans="1:5" x14ac:dyDescent="0.25">
      <c r="A17" s="14">
        <v>16</v>
      </c>
      <c r="B17">
        <v>64</v>
      </c>
      <c r="C17">
        <v>56</v>
      </c>
      <c r="D17">
        <v>63</v>
      </c>
      <c r="E17" s="14"/>
    </row>
    <row r="18" spans="1:5" x14ac:dyDescent="0.25">
      <c r="A18" s="14">
        <v>17</v>
      </c>
      <c r="B18">
        <v>51</v>
      </c>
      <c r="C18">
        <v>59</v>
      </c>
      <c r="D18">
        <v>22</v>
      </c>
      <c r="E18" s="14"/>
    </row>
    <row r="19" spans="1:5" x14ac:dyDescent="0.25">
      <c r="A19" s="14">
        <v>18</v>
      </c>
      <c r="B19">
        <v>36</v>
      </c>
      <c r="C19">
        <v>62</v>
      </c>
      <c r="D19">
        <v>23</v>
      </c>
      <c r="E19" s="14"/>
    </row>
    <row r="20" spans="1:5" x14ac:dyDescent="0.25">
      <c r="A20" s="14">
        <v>19</v>
      </c>
      <c r="B20">
        <v>57</v>
      </c>
      <c r="C20">
        <v>64</v>
      </c>
      <c r="D20">
        <v>72</v>
      </c>
      <c r="E20" s="14"/>
    </row>
    <row r="21" spans="1:5" x14ac:dyDescent="0.25">
      <c r="A21" s="14">
        <v>21</v>
      </c>
      <c r="B21">
        <v>63</v>
      </c>
      <c r="C21">
        <v>130</v>
      </c>
      <c r="D21">
        <v>50</v>
      </c>
      <c r="E21" s="14"/>
    </row>
    <row r="22" spans="1:5" x14ac:dyDescent="0.25">
      <c r="A22" s="14">
        <v>22</v>
      </c>
      <c r="B22">
        <v>22</v>
      </c>
      <c r="C22">
        <v>67</v>
      </c>
      <c r="D22">
        <v>78</v>
      </c>
      <c r="E22" s="14"/>
    </row>
    <row r="23" spans="1:5" x14ac:dyDescent="0.25">
      <c r="A23" s="14">
        <v>23</v>
      </c>
      <c r="B23">
        <v>23</v>
      </c>
      <c r="C23">
        <v>68</v>
      </c>
      <c r="D23">
        <v>54</v>
      </c>
      <c r="E23" s="14"/>
    </row>
    <row r="24" spans="1:5" x14ac:dyDescent="0.25">
      <c r="A24" s="14">
        <v>24</v>
      </c>
      <c r="B24">
        <v>72</v>
      </c>
      <c r="C24">
        <v>138</v>
      </c>
      <c r="D24">
        <v>29</v>
      </c>
      <c r="E24" s="14"/>
    </row>
    <row r="25" spans="1:5" x14ac:dyDescent="0.25">
      <c r="A25" s="14">
        <v>25</v>
      </c>
      <c r="B25">
        <v>50</v>
      </c>
      <c r="C25">
        <v>70</v>
      </c>
      <c r="D25">
        <v>60</v>
      </c>
      <c r="E25" s="14"/>
    </row>
    <row r="26" spans="1:5" x14ac:dyDescent="0.25">
      <c r="A26" s="14">
        <v>26</v>
      </c>
      <c r="B26">
        <v>78</v>
      </c>
      <c r="C26">
        <v>71</v>
      </c>
      <c r="D26">
        <v>155</v>
      </c>
      <c r="E26" s="14"/>
    </row>
    <row r="27" spans="1:5" x14ac:dyDescent="0.25">
      <c r="A27" s="14">
        <v>27</v>
      </c>
      <c r="B27">
        <v>54</v>
      </c>
      <c r="C27">
        <v>72</v>
      </c>
      <c r="D27">
        <v>64</v>
      </c>
      <c r="E27" s="14"/>
    </row>
    <row r="28" spans="1:5" x14ac:dyDescent="0.25">
      <c r="A28" s="14">
        <v>29</v>
      </c>
      <c r="B28">
        <v>29</v>
      </c>
      <c r="C28">
        <v>152</v>
      </c>
      <c r="D28">
        <v>99</v>
      </c>
      <c r="E28" s="14"/>
    </row>
    <row r="29" spans="1:5" x14ac:dyDescent="0.25">
      <c r="A29" s="14">
        <v>30</v>
      </c>
      <c r="B29">
        <v>60</v>
      </c>
      <c r="C29">
        <v>156</v>
      </c>
      <c r="D29">
        <v>34</v>
      </c>
      <c r="E29" s="14"/>
    </row>
    <row r="30" spans="1:5" x14ac:dyDescent="0.25">
      <c r="A30" s="14">
        <v>31</v>
      </c>
      <c r="B30">
        <v>155</v>
      </c>
      <c r="C30">
        <v>480</v>
      </c>
      <c r="D30">
        <v>105</v>
      </c>
      <c r="E30" s="14"/>
    </row>
    <row r="31" spans="1:5" x14ac:dyDescent="0.25">
      <c r="A31" s="14">
        <v>32</v>
      </c>
      <c r="B31">
        <v>64</v>
      </c>
      <c r="C31">
        <v>81</v>
      </c>
      <c r="D31">
        <v>36</v>
      </c>
      <c r="E31" s="14"/>
    </row>
    <row r="32" spans="1:5" x14ac:dyDescent="0.25">
      <c r="A32" s="14">
        <v>33</v>
      </c>
      <c r="B32">
        <v>99</v>
      </c>
      <c r="C32">
        <v>164</v>
      </c>
      <c r="D32">
        <v>111</v>
      </c>
      <c r="E32" s="14"/>
    </row>
    <row r="33" spans="1:5" x14ac:dyDescent="0.25">
      <c r="A33" s="14">
        <v>34</v>
      </c>
      <c r="B33">
        <v>34</v>
      </c>
      <c r="C33">
        <v>166</v>
      </c>
      <c r="D33">
        <v>114</v>
      </c>
      <c r="E33" s="14"/>
    </row>
    <row r="34" spans="1:5" x14ac:dyDescent="0.25">
      <c r="A34" s="14">
        <v>35</v>
      </c>
      <c r="B34">
        <v>105</v>
      </c>
      <c r="C34">
        <v>168</v>
      </c>
      <c r="D34">
        <v>39</v>
      </c>
      <c r="E34" s="14"/>
    </row>
    <row r="35" spans="1:5" x14ac:dyDescent="0.25">
      <c r="A35" s="14">
        <v>36</v>
      </c>
      <c r="B35">
        <v>36</v>
      </c>
      <c r="C35">
        <v>510</v>
      </c>
      <c r="D35">
        <v>120</v>
      </c>
      <c r="E35" s="14"/>
    </row>
    <row r="36" spans="1:5" x14ac:dyDescent="0.25">
      <c r="A36" s="14">
        <v>37</v>
      </c>
      <c r="B36">
        <v>111</v>
      </c>
      <c r="C36">
        <v>258</v>
      </c>
      <c r="D36">
        <v>82</v>
      </c>
      <c r="E36" s="14"/>
    </row>
    <row r="37" spans="1:5" x14ac:dyDescent="0.25">
      <c r="A37" s="14">
        <v>38</v>
      </c>
      <c r="B37">
        <v>114</v>
      </c>
      <c r="C37">
        <v>261</v>
      </c>
      <c r="D37">
        <v>42</v>
      </c>
      <c r="E37" s="14"/>
    </row>
    <row r="38" spans="1:5" x14ac:dyDescent="0.25">
      <c r="A38" s="14">
        <v>39</v>
      </c>
      <c r="B38">
        <v>39</v>
      </c>
      <c r="C38">
        <v>352</v>
      </c>
      <c r="D38">
        <v>88</v>
      </c>
      <c r="E38" s="14"/>
    </row>
    <row r="39" spans="1:5" x14ac:dyDescent="0.25">
      <c r="A39" s="14">
        <v>40</v>
      </c>
      <c r="B39">
        <v>120</v>
      </c>
      <c r="C39">
        <v>178</v>
      </c>
      <c r="D39">
        <v>45</v>
      </c>
      <c r="E39" s="14"/>
    </row>
    <row r="40" spans="1:5" x14ac:dyDescent="0.25">
      <c r="A40" s="14">
        <v>41</v>
      </c>
      <c r="B40">
        <v>82</v>
      </c>
      <c r="C40">
        <v>91</v>
      </c>
      <c r="D40">
        <v>46</v>
      </c>
      <c r="E40" s="14"/>
    </row>
    <row r="41" spans="1:5" x14ac:dyDescent="0.25">
      <c r="A41" s="14">
        <v>42</v>
      </c>
      <c r="B41">
        <v>42</v>
      </c>
      <c r="C41">
        <v>460</v>
      </c>
      <c r="D41">
        <v>47</v>
      </c>
      <c r="E41" s="14"/>
    </row>
    <row r="42" spans="1:5" x14ac:dyDescent="0.25">
      <c r="A42" s="14">
        <v>44</v>
      </c>
      <c r="B42">
        <v>88</v>
      </c>
      <c r="C42">
        <v>93</v>
      </c>
      <c r="D42">
        <v>48</v>
      </c>
      <c r="E42" s="14"/>
    </row>
    <row r="43" spans="1:5" x14ac:dyDescent="0.25">
      <c r="A43" s="14">
        <v>45</v>
      </c>
      <c r="B43">
        <v>45</v>
      </c>
      <c r="C43">
        <v>282</v>
      </c>
      <c r="D43">
        <v>98</v>
      </c>
      <c r="E43" s="14"/>
    </row>
    <row r="44" spans="1:5" x14ac:dyDescent="0.25">
      <c r="A44" s="14">
        <v>46</v>
      </c>
      <c r="B44">
        <v>46</v>
      </c>
      <c r="C44">
        <v>95</v>
      </c>
      <c r="D44">
        <v>52</v>
      </c>
      <c r="E44" s="14"/>
    </row>
    <row r="45" spans="1:5" x14ac:dyDescent="0.25">
      <c r="A45" s="14">
        <v>47</v>
      </c>
      <c r="B45">
        <v>47</v>
      </c>
      <c r="C45">
        <v>288</v>
      </c>
      <c r="D45">
        <v>53</v>
      </c>
      <c r="E45" s="14"/>
    </row>
    <row r="46" spans="1:5" x14ac:dyDescent="0.25">
      <c r="A46" s="14">
        <v>48</v>
      </c>
      <c r="B46">
        <v>48</v>
      </c>
      <c r="C46">
        <v>97</v>
      </c>
      <c r="D46">
        <v>54</v>
      </c>
      <c r="E46" s="14"/>
    </row>
    <row r="47" spans="1:5" x14ac:dyDescent="0.25">
      <c r="A47" s="14">
        <v>49</v>
      </c>
      <c r="B47">
        <v>98</v>
      </c>
      <c r="C47">
        <v>196</v>
      </c>
      <c r="D47">
        <v>110</v>
      </c>
      <c r="E47" s="14"/>
    </row>
    <row r="48" spans="1:5" x14ac:dyDescent="0.25">
      <c r="A48" s="14">
        <v>52</v>
      </c>
      <c r="B48">
        <v>52</v>
      </c>
      <c r="C48">
        <v>200</v>
      </c>
      <c r="D48">
        <v>112</v>
      </c>
      <c r="E48" s="14"/>
    </row>
    <row r="49" spans="1:5" x14ac:dyDescent="0.25">
      <c r="A49" s="14">
        <v>53</v>
      </c>
      <c r="B49">
        <v>53</v>
      </c>
      <c r="C49">
        <v>202</v>
      </c>
      <c r="D49">
        <v>114</v>
      </c>
      <c r="E49" s="14"/>
    </row>
    <row r="50" spans="1:5" x14ac:dyDescent="0.25">
      <c r="A50" s="14">
        <v>54</v>
      </c>
      <c r="B50">
        <v>54</v>
      </c>
      <c r="C50">
        <v>204</v>
      </c>
      <c r="D50">
        <v>58</v>
      </c>
      <c r="E50" s="14"/>
    </row>
    <row r="51" spans="1:5" x14ac:dyDescent="0.25">
      <c r="A51" s="14">
        <v>55</v>
      </c>
      <c r="B51">
        <v>110</v>
      </c>
      <c r="C51">
        <v>206</v>
      </c>
      <c r="D51">
        <v>60</v>
      </c>
      <c r="E51" s="14"/>
    </row>
    <row r="52" spans="1:5" x14ac:dyDescent="0.25">
      <c r="A52" s="14">
        <v>56</v>
      </c>
      <c r="B52">
        <v>112</v>
      </c>
      <c r="C52">
        <v>105</v>
      </c>
      <c r="D52">
        <v>124</v>
      </c>
      <c r="E52" s="14"/>
    </row>
    <row r="53" spans="1:5" x14ac:dyDescent="0.25">
      <c r="A53" s="14">
        <v>57</v>
      </c>
      <c r="B53">
        <v>114</v>
      </c>
      <c r="C53">
        <v>212</v>
      </c>
      <c r="D53">
        <v>126</v>
      </c>
      <c r="E53" s="14"/>
    </row>
    <row r="54" spans="1:5" x14ac:dyDescent="0.25">
      <c r="A54" s="14">
        <v>58</v>
      </c>
      <c r="B54">
        <v>58</v>
      </c>
      <c r="C54">
        <v>535</v>
      </c>
      <c r="D54">
        <v>256</v>
      </c>
      <c r="E54" s="14"/>
    </row>
    <row r="55" spans="1:5" x14ac:dyDescent="0.25">
      <c r="A55" s="14">
        <v>60</v>
      </c>
      <c r="B55">
        <v>60</v>
      </c>
      <c r="C55">
        <v>440</v>
      </c>
      <c r="D55">
        <v>130</v>
      </c>
      <c r="E55" s="14"/>
    </row>
    <row r="56" spans="1:5" x14ac:dyDescent="0.25">
      <c r="A56" s="14">
        <v>62</v>
      </c>
      <c r="B56">
        <v>124</v>
      </c>
      <c r="C56">
        <v>111</v>
      </c>
      <c r="D56">
        <v>469</v>
      </c>
      <c r="E56" s="14"/>
    </row>
    <row r="57" spans="1:5" x14ac:dyDescent="0.25">
      <c r="A57" s="14">
        <v>63</v>
      </c>
      <c r="B57">
        <v>126</v>
      </c>
      <c r="C57">
        <v>336</v>
      </c>
      <c r="D57">
        <v>70</v>
      </c>
      <c r="E57" s="14"/>
    </row>
    <row r="58" spans="1:5" x14ac:dyDescent="0.25">
      <c r="A58" s="14">
        <v>64</v>
      </c>
      <c r="B58">
        <v>256</v>
      </c>
      <c r="C58">
        <v>226</v>
      </c>
      <c r="D58">
        <v>71</v>
      </c>
      <c r="E58" s="14"/>
    </row>
    <row r="59" spans="1:5" x14ac:dyDescent="0.25">
      <c r="A59" s="14">
        <v>65</v>
      </c>
      <c r="B59">
        <v>130</v>
      </c>
      <c r="C59">
        <v>342</v>
      </c>
      <c r="D59">
        <v>146</v>
      </c>
      <c r="E59" s="14"/>
    </row>
    <row r="60" spans="1:5" x14ac:dyDescent="0.25">
      <c r="A60" s="14">
        <v>67</v>
      </c>
      <c r="B60">
        <v>469</v>
      </c>
      <c r="C60">
        <v>115</v>
      </c>
      <c r="D60">
        <v>300</v>
      </c>
      <c r="E60" s="14"/>
    </row>
    <row r="61" spans="1:5" x14ac:dyDescent="0.25">
      <c r="A61" s="14">
        <v>70</v>
      </c>
      <c r="B61">
        <v>70</v>
      </c>
      <c r="C61">
        <v>232</v>
      </c>
      <c r="D61">
        <v>76</v>
      </c>
      <c r="E61" s="14"/>
    </row>
    <row r="62" spans="1:5" x14ac:dyDescent="0.25">
      <c r="A62" s="14">
        <v>71</v>
      </c>
      <c r="B62">
        <v>71</v>
      </c>
      <c r="C62">
        <v>234</v>
      </c>
      <c r="D62">
        <v>231</v>
      </c>
      <c r="E62" s="14"/>
    </row>
    <row r="63" spans="1:5" x14ac:dyDescent="0.25">
      <c r="A63" s="14">
        <v>73</v>
      </c>
      <c r="B63">
        <v>146</v>
      </c>
      <c r="C63">
        <v>119</v>
      </c>
      <c r="D63">
        <v>156</v>
      </c>
      <c r="E63" s="14"/>
    </row>
    <row r="64" spans="1:5" x14ac:dyDescent="0.25">
      <c r="A64" s="14">
        <v>75</v>
      </c>
      <c r="B64">
        <v>300</v>
      </c>
      <c r="C64">
        <v>363</v>
      </c>
      <c r="D64">
        <v>79</v>
      </c>
      <c r="E64" s="14"/>
    </row>
    <row r="65" spans="1:5" x14ac:dyDescent="0.25">
      <c r="A65" s="14">
        <v>76</v>
      </c>
      <c r="B65">
        <v>76</v>
      </c>
      <c r="C65">
        <v>488</v>
      </c>
      <c r="D65">
        <v>160</v>
      </c>
      <c r="E65" s="14"/>
    </row>
    <row r="66" spans="1:5" x14ac:dyDescent="0.25">
      <c r="A66" s="14">
        <v>77</v>
      </c>
      <c r="B66">
        <v>231</v>
      </c>
      <c r="C66">
        <v>369</v>
      </c>
      <c r="D66">
        <v>82</v>
      </c>
      <c r="E66" s="14"/>
    </row>
    <row r="67" spans="1:5" x14ac:dyDescent="0.25">
      <c r="A67" s="14">
        <v>78</v>
      </c>
      <c r="B67">
        <v>156</v>
      </c>
      <c r="C67">
        <v>125</v>
      </c>
      <c r="D67">
        <v>166</v>
      </c>
      <c r="E67" s="14"/>
    </row>
    <row r="68" spans="1:5" x14ac:dyDescent="0.25">
      <c r="A68" s="14">
        <v>79</v>
      </c>
      <c r="B68">
        <v>79</v>
      </c>
      <c r="C68">
        <v>630</v>
      </c>
      <c r="D68">
        <v>84</v>
      </c>
      <c r="E68" s="14"/>
    </row>
    <row r="69" spans="1:5" x14ac:dyDescent="0.25">
      <c r="A69" s="14">
        <v>80</v>
      </c>
      <c r="B69">
        <v>160</v>
      </c>
      <c r="C69">
        <v>254</v>
      </c>
      <c r="D69">
        <v>258</v>
      </c>
      <c r="E69" s="14"/>
    </row>
    <row r="70" spans="1:5" x14ac:dyDescent="0.25">
      <c r="A70" s="14">
        <v>82</v>
      </c>
      <c r="B70">
        <v>82</v>
      </c>
      <c r="C70">
        <v>256</v>
      </c>
      <c r="D70">
        <v>87</v>
      </c>
      <c r="E70" s="14"/>
    </row>
    <row r="71" spans="1:5" x14ac:dyDescent="0.25">
      <c r="A71" s="14">
        <v>83</v>
      </c>
      <c r="B71">
        <v>166</v>
      </c>
      <c r="C71">
        <v>258</v>
      </c>
      <c r="D71">
        <v>88</v>
      </c>
      <c r="E71" s="14"/>
    </row>
    <row r="72" spans="1:5" x14ac:dyDescent="0.25">
      <c r="A72" s="14">
        <v>84</v>
      </c>
      <c r="B72">
        <v>84</v>
      </c>
      <c r="C72">
        <v>260</v>
      </c>
      <c r="D72">
        <v>91</v>
      </c>
      <c r="E72" s="14"/>
    </row>
    <row r="73" spans="1:5" x14ac:dyDescent="0.25">
      <c r="A73" s="14">
        <v>86</v>
      </c>
      <c r="B73">
        <v>258</v>
      </c>
      <c r="C73">
        <v>655</v>
      </c>
      <c r="D73">
        <v>276</v>
      </c>
      <c r="E73" s="14"/>
    </row>
    <row r="74" spans="1:5" x14ac:dyDescent="0.25">
      <c r="A74" s="14">
        <v>87</v>
      </c>
      <c r="B74">
        <v>87</v>
      </c>
      <c r="C74">
        <v>396</v>
      </c>
      <c r="D74">
        <v>188</v>
      </c>
      <c r="E74" s="14"/>
    </row>
    <row r="75" spans="1:5" x14ac:dyDescent="0.25">
      <c r="A75" s="14">
        <v>88</v>
      </c>
      <c r="B75">
        <v>88</v>
      </c>
      <c r="C75">
        <v>399</v>
      </c>
      <c r="D75">
        <v>100</v>
      </c>
      <c r="E75" s="14"/>
    </row>
    <row r="76" spans="1:5" x14ac:dyDescent="0.25">
      <c r="A76" s="14">
        <v>91</v>
      </c>
      <c r="B76">
        <v>91</v>
      </c>
      <c r="C76">
        <v>402</v>
      </c>
      <c r="D76">
        <v>101</v>
      </c>
      <c r="E76" s="14"/>
    </row>
    <row r="77" spans="1:5" x14ac:dyDescent="0.25">
      <c r="A77" s="14">
        <v>92</v>
      </c>
      <c r="B77">
        <v>276</v>
      </c>
      <c r="C77">
        <v>405</v>
      </c>
      <c r="D77">
        <v>102</v>
      </c>
      <c r="E77" s="14"/>
    </row>
    <row r="78" spans="1:5" x14ac:dyDescent="0.25">
      <c r="A78" s="14">
        <v>94</v>
      </c>
      <c r="B78">
        <v>188</v>
      </c>
      <c r="C78">
        <v>136</v>
      </c>
      <c r="D78">
        <v>104</v>
      </c>
      <c r="E78" s="14"/>
    </row>
    <row r="79" spans="1:5" x14ac:dyDescent="0.25">
      <c r="A79" s="14">
        <v>100</v>
      </c>
      <c r="B79">
        <v>100</v>
      </c>
      <c r="C79">
        <v>274</v>
      </c>
      <c r="D79">
        <v>210</v>
      </c>
      <c r="E79" s="14"/>
    </row>
    <row r="80" spans="1:5" x14ac:dyDescent="0.25">
      <c r="A80" s="14">
        <v>101</v>
      </c>
      <c r="B80">
        <v>101</v>
      </c>
      <c r="C80">
        <v>414</v>
      </c>
      <c r="D80">
        <v>106</v>
      </c>
      <c r="E80" s="14"/>
    </row>
    <row r="81" spans="1:5" x14ac:dyDescent="0.25">
      <c r="A81" s="14">
        <v>102</v>
      </c>
      <c r="B81">
        <v>102</v>
      </c>
      <c r="C81">
        <v>278</v>
      </c>
      <c r="D81">
        <v>107</v>
      </c>
      <c r="E81" s="14"/>
    </row>
    <row r="82" spans="1:5" x14ac:dyDescent="0.25">
      <c r="A82" s="14">
        <v>104</v>
      </c>
      <c r="B82">
        <v>104</v>
      </c>
      <c r="C82">
        <v>420</v>
      </c>
      <c r="D82">
        <v>108</v>
      </c>
      <c r="E82" s="14"/>
    </row>
    <row r="83" spans="1:5" x14ac:dyDescent="0.25">
      <c r="A83" s="14">
        <v>105</v>
      </c>
      <c r="B83">
        <v>210</v>
      </c>
      <c r="C83">
        <v>568</v>
      </c>
      <c r="D83">
        <v>111</v>
      </c>
      <c r="E83" s="14"/>
    </row>
    <row r="84" spans="1:5" x14ac:dyDescent="0.25">
      <c r="A84" s="14">
        <v>106</v>
      </c>
      <c r="B84">
        <v>106</v>
      </c>
      <c r="C84">
        <v>143</v>
      </c>
      <c r="D84">
        <v>224</v>
      </c>
      <c r="E84" s="14"/>
    </row>
    <row r="85" spans="1:5" x14ac:dyDescent="0.25">
      <c r="A85" s="14">
        <v>107</v>
      </c>
      <c r="B85">
        <v>107</v>
      </c>
      <c r="C85">
        <v>576</v>
      </c>
      <c r="D85">
        <v>113</v>
      </c>
      <c r="E85" s="14"/>
    </row>
    <row r="86" spans="1:5" x14ac:dyDescent="0.25">
      <c r="A86" s="14">
        <v>108</v>
      </c>
      <c r="B86">
        <v>108</v>
      </c>
      <c r="C86">
        <v>146</v>
      </c>
      <c r="D86">
        <v>114</v>
      </c>
      <c r="E86" s="14"/>
    </row>
    <row r="87" spans="1:5" x14ac:dyDescent="0.25">
      <c r="A87" s="14">
        <v>111</v>
      </c>
      <c r="B87">
        <v>111</v>
      </c>
      <c r="C87">
        <v>441</v>
      </c>
      <c r="D87">
        <v>115</v>
      </c>
      <c r="E87" s="14"/>
    </row>
    <row r="88" spans="1:5" x14ac:dyDescent="0.25">
      <c r="A88" s="14">
        <v>112</v>
      </c>
      <c r="B88">
        <v>224</v>
      </c>
      <c r="C88">
        <v>296</v>
      </c>
      <c r="D88">
        <v>117</v>
      </c>
      <c r="E88" s="14"/>
    </row>
    <row r="89" spans="1:5" x14ac:dyDescent="0.25">
      <c r="A89" s="14">
        <v>113</v>
      </c>
      <c r="B89">
        <v>113</v>
      </c>
      <c r="C89">
        <v>298</v>
      </c>
      <c r="D89">
        <v>118</v>
      </c>
      <c r="E89" s="14"/>
    </row>
    <row r="90" spans="1:5" x14ac:dyDescent="0.25">
      <c r="A90" s="14">
        <v>114</v>
      </c>
      <c r="B90">
        <v>114</v>
      </c>
      <c r="C90">
        <v>300</v>
      </c>
      <c r="D90">
        <v>240</v>
      </c>
      <c r="E90" s="14"/>
    </row>
    <row r="91" spans="1:5" x14ac:dyDescent="0.25">
      <c r="A91" s="14">
        <v>115</v>
      </c>
      <c r="B91">
        <v>115</v>
      </c>
      <c r="C91">
        <v>616</v>
      </c>
      <c r="D91">
        <v>121</v>
      </c>
      <c r="E91" s="14"/>
    </row>
    <row r="92" spans="1:5" x14ac:dyDescent="0.25">
      <c r="A92" s="14">
        <v>117</v>
      </c>
      <c r="B92">
        <v>117</v>
      </c>
      <c r="C92">
        <v>620</v>
      </c>
      <c r="D92">
        <v>127</v>
      </c>
      <c r="E92" s="14"/>
    </row>
    <row r="93" spans="1:5" x14ac:dyDescent="0.25">
      <c r="A93" s="14">
        <v>118</v>
      </c>
      <c r="B93">
        <v>118</v>
      </c>
      <c r="C93">
        <v>312</v>
      </c>
      <c r="D93">
        <v>128</v>
      </c>
      <c r="E93" s="14"/>
    </row>
    <row r="94" spans="1:5" x14ac:dyDescent="0.25">
      <c r="A94" s="14">
        <v>120</v>
      </c>
      <c r="B94">
        <v>240</v>
      </c>
      <c r="C94">
        <v>785</v>
      </c>
      <c r="D94">
        <v>130</v>
      </c>
      <c r="E94" s="14"/>
    </row>
    <row r="95" spans="1:5" x14ac:dyDescent="0.25">
      <c r="A95" s="14">
        <v>121</v>
      </c>
      <c r="B95">
        <v>121</v>
      </c>
      <c r="C95">
        <v>316</v>
      </c>
      <c r="D95">
        <v>131</v>
      </c>
      <c r="E95" s="14"/>
    </row>
    <row r="96" spans="1:5" x14ac:dyDescent="0.25">
      <c r="A96" s="14">
        <v>127</v>
      </c>
      <c r="B96">
        <v>127</v>
      </c>
      <c r="C96">
        <v>477</v>
      </c>
      <c r="D96">
        <v>132</v>
      </c>
      <c r="E96" s="14"/>
    </row>
    <row r="97" spans="1:5" x14ac:dyDescent="0.25">
      <c r="A97" s="14">
        <v>128</v>
      </c>
      <c r="B97">
        <v>128</v>
      </c>
      <c r="C97">
        <v>320</v>
      </c>
      <c r="D97">
        <v>266</v>
      </c>
      <c r="E97" s="14"/>
    </row>
    <row r="98" spans="1:5" x14ac:dyDescent="0.25">
      <c r="A98" s="14">
        <v>130</v>
      </c>
      <c r="B98">
        <v>130</v>
      </c>
      <c r="C98">
        <v>161</v>
      </c>
      <c r="D98">
        <v>136</v>
      </c>
      <c r="E98" s="14"/>
    </row>
    <row r="99" spans="1:5" x14ac:dyDescent="0.25">
      <c r="A99" s="14">
        <v>131</v>
      </c>
      <c r="B99">
        <v>131</v>
      </c>
      <c r="C99">
        <v>326</v>
      </c>
      <c r="D99">
        <v>137</v>
      </c>
      <c r="E99" s="14"/>
    </row>
    <row r="100" spans="1:5" x14ac:dyDescent="0.25">
      <c r="A100" s="14">
        <v>132</v>
      </c>
      <c r="B100">
        <v>132</v>
      </c>
      <c r="C100">
        <v>820</v>
      </c>
      <c r="D100">
        <v>141</v>
      </c>
      <c r="E100" s="14"/>
    </row>
    <row r="101" spans="1:5" x14ac:dyDescent="0.25">
      <c r="A101" s="14">
        <v>133</v>
      </c>
      <c r="B101">
        <v>266</v>
      </c>
      <c r="C101">
        <v>660</v>
      </c>
      <c r="D101">
        <v>143</v>
      </c>
      <c r="E101" s="14"/>
    </row>
    <row r="102" spans="1:5" x14ac:dyDescent="0.25">
      <c r="A102" s="14">
        <v>136</v>
      </c>
      <c r="B102">
        <v>136</v>
      </c>
      <c r="C102">
        <v>166</v>
      </c>
      <c r="D102">
        <v>147</v>
      </c>
      <c r="E102" s="14"/>
    </row>
    <row r="103" spans="1:5" x14ac:dyDescent="0.25">
      <c r="A103" s="14">
        <v>137</v>
      </c>
      <c r="B103">
        <v>137</v>
      </c>
      <c r="C103">
        <v>336</v>
      </c>
      <c r="D103">
        <v>151</v>
      </c>
      <c r="E103" s="14"/>
    </row>
    <row r="104" spans="1:5" x14ac:dyDescent="0.25">
      <c r="A104" s="14">
        <v>141</v>
      </c>
      <c r="B104">
        <v>141</v>
      </c>
      <c r="C104">
        <v>169</v>
      </c>
      <c r="D104">
        <v>154</v>
      </c>
      <c r="E104" s="14"/>
    </row>
    <row r="105" spans="1:5" x14ac:dyDescent="0.25">
      <c r="A105" s="14">
        <v>143</v>
      </c>
      <c r="B105">
        <v>143</v>
      </c>
      <c r="C105">
        <v>510</v>
      </c>
      <c r="D105">
        <v>156</v>
      </c>
      <c r="E105" s="14"/>
    </row>
    <row r="106" spans="1:5" x14ac:dyDescent="0.25">
      <c r="A106" s="14">
        <v>147</v>
      </c>
      <c r="B106">
        <v>147</v>
      </c>
      <c r="C106">
        <v>172</v>
      </c>
      <c r="D106">
        <v>157</v>
      </c>
      <c r="E106" s="14"/>
    </row>
    <row r="107" spans="1:5" x14ac:dyDescent="0.25">
      <c r="A107" s="14">
        <v>151</v>
      </c>
      <c r="B107">
        <v>151</v>
      </c>
      <c r="C107">
        <v>173</v>
      </c>
      <c r="D107">
        <v>162</v>
      </c>
      <c r="E107" s="14"/>
    </row>
    <row r="108" spans="1:5" x14ac:dyDescent="0.25">
      <c r="A108" s="14">
        <v>154</v>
      </c>
      <c r="B108">
        <v>154</v>
      </c>
      <c r="C108">
        <v>348</v>
      </c>
      <c r="D108">
        <v>168</v>
      </c>
      <c r="E108" s="14"/>
    </row>
    <row r="109" spans="1:5" x14ac:dyDescent="0.25">
      <c r="A109" s="14">
        <v>156</v>
      </c>
      <c r="B109">
        <v>156</v>
      </c>
      <c r="C109">
        <v>175</v>
      </c>
      <c r="D109">
        <v>180</v>
      </c>
      <c r="E109" s="14"/>
    </row>
    <row r="110" spans="1:5" x14ac:dyDescent="0.25">
      <c r="A110" s="14">
        <v>157</v>
      </c>
      <c r="B110">
        <v>157</v>
      </c>
      <c r="C110">
        <v>176</v>
      </c>
      <c r="D110">
        <v>181</v>
      </c>
      <c r="E110" s="14"/>
    </row>
    <row r="111" spans="1:5" x14ac:dyDescent="0.25">
      <c r="A111" s="14">
        <v>162</v>
      </c>
      <c r="B111">
        <v>162</v>
      </c>
      <c r="C111">
        <v>179</v>
      </c>
      <c r="D111">
        <v>183</v>
      </c>
      <c r="E111" s="14"/>
    </row>
    <row r="112" spans="1:5" x14ac:dyDescent="0.25">
      <c r="A112" s="14">
        <v>168</v>
      </c>
      <c r="B112">
        <v>168</v>
      </c>
      <c r="C112">
        <v>720</v>
      </c>
      <c r="D112">
        <v>186</v>
      </c>
      <c r="E112" s="14"/>
    </row>
    <row r="113" spans="1:5" x14ac:dyDescent="0.25">
      <c r="A113" s="14">
        <v>180</v>
      </c>
      <c r="B113">
        <v>180</v>
      </c>
      <c r="C113">
        <v>362</v>
      </c>
      <c r="D113">
        <v>382</v>
      </c>
      <c r="E113" s="14"/>
    </row>
    <row r="114" spans="1:5" x14ac:dyDescent="0.25">
      <c r="A114" s="14">
        <v>181</v>
      </c>
      <c r="B114">
        <v>181</v>
      </c>
      <c r="C114">
        <v>182</v>
      </c>
      <c r="D114">
        <v>200</v>
      </c>
      <c r="E114" s="14"/>
    </row>
    <row r="115" spans="1:5" x14ac:dyDescent="0.25">
      <c r="A115" s="14">
        <v>183</v>
      </c>
      <c r="B115">
        <v>183</v>
      </c>
      <c r="C115">
        <v>366</v>
      </c>
      <c r="D115">
        <v>420</v>
      </c>
      <c r="E115" s="14"/>
    </row>
    <row r="116" spans="1:5" x14ac:dyDescent="0.25">
      <c r="A116" s="14">
        <v>186</v>
      </c>
      <c r="B116">
        <v>186</v>
      </c>
      <c r="C116">
        <v>184</v>
      </c>
      <c r="D116">
        <v>225</v>
      </c>
      <c r="E116" s="14"/>
    </row>
    <row r="117" spans="1:5" x14ac:dyDescent="0.25">
      <c r="A117" s="14">
        <v>191</v>
      </c>
      <c r="B117">
        <v>382</v>
      </c>
      <c r="C117">
        <v>185</v>
      </c>
      <c r="D117">
        <v>226</v>
      </c>
      <c r="E117" s="14"/>
    </row>
    <row r="118" spans="1:5" x14ac:dyDescent="0.25">
      <c r="A118" s="14">
        <v>200</v>
      </c>
      <c r="B118">
        <v>200</v>
      </c>
      <c r="C118">
        <v>930</v>
      </c>
      <c r="D118">
        <v>486</v>
      </c>
      <c r="E118" s="14"/>
    </row>
    <row r="119" spans="1:5" x14ac:dyDescent="0.25">
      <c r="A119" s="14">
        <v>210</v>
      </c>
      <c r="B119">
        <v>420</v>
      </c>
      <c r="C119">
        <v>187</v>
      </c>
      <c r="D119">
        <v>490</v>
      </c>
      <c r="E119" s="14"/>
    </row>
    <row r="120" spans="1:5" x14ac:dyDescent="0.25">
      <c r="A120" s="14">
        <v>225</v>
      </c>
      <c r="B120">
        <v>225</v>
      </c>
      <c r="C120">
        <v>378</v>
      </c>
      <c r="D120">
        <v>248</v>
      </c>
      <c r="E120" s="14"/>
    </row>
    <row r="121" spans="1:5" x14ac:dyDescent="0.25">
      <c r="A121" s="14">
        <v>226</v>
      </c>
      <c r="B121">
        <v>226</v>
      </c>
      <c r="C121">
        <v>380</v>
      </c>
      <c r="D121">
        <v>252</v>
      </c>
      <c r="E121" s="14"/>
    </row>
    <row r="122" spans="1:5" x14ac:dyDescent="0.25">
      <c r="A122" s="14">
        <v>243</v>
      </c>
      <c r="B122">
        <v>486</v>
      </c>
      <c r="C122">
        <v>573</v>
      </c>
      <c r="D122">
        <v>253</v>
      </c>
      <c r="E122" s="14"/>
    </row>
    <row r="123" spans="1:5" x14ac:dyDescent="0.25">
      <c r="A123" s="14">
        <v>245</v>
      </c>
      <c r="B123">
        <v>490</v>
      </c>
      <c r="C123">
        <v>384</v>
      </c>
      <c r="D123">
        <v>257</v>
      </c>
      <c r="E123" s="14"/>
    </row>
    <row r="124" spans="1:5" x14ac:dyDescent="0.25">
      <c r="A124" s="14">
        <v>248</v>
      </c>
      <c r="B124">
        <v>248</v>
      </c>
      <c r="C124">
        <v>193</v>
      </c>
      <c r="D124">
        <v>263</v>
      </c>
      <c r="E124" s="14"/>
    </row>
    <row r="125" spans="1:5" x14ac:dyDescent="0.25">
      <c r="A125" s="14">
        <v>252</v>
      </c>
      <c r="B125">
        <v>252</v>
      </c>
      <c r="C125">
        <v>776</v>
      </c>
      <c r="D125">
        <v>296</v>
      </c>
      <c r="E125" s="14"/>
    </row>
    <row r="126" spans="1:5" x14ac:dyDescent="0.25">
      <c r="A126" s="14">
        <v>253</v>
      </c>
      <c r="B126">
        <v>253</v>
      </c>
      <c r="C126">
        <v>390</v>
      </c>
      <c r="D126">
        <v>326</v>
      </c>
      <c r="E126" s="14"/>
    </row>
    <row r="127" spans="1:5" x14ac:dyDescent="0.25">
      <c r="A127" s="14">
        <v>257</v>
      </c>
      <c r="B127">
        <v>257</v>
      </c>
      <c r="C127">
        <v>196</v>
      </c>
      <c r="D127">
        <v>328</v>
      </c>
      <c r="E127" s="14"/>
    </row>
    <row r="128" spans="1:5" x14ac:dyDescent="0.25">
      <c r="A128" s="14">
        <v>263</v>
      </c>
      <c r="B128">
        <v>263</v>
      </c>
      <c r="C128">
        <v>594</v>
      </c>
      <c r="D128">
        <v>331</v>
      </c>
      <c r="E128" s="14"/>
    </row>
    <row r="129" spans="1:5" x14ac:dyDescent="0.25">
      <c r="A129" s="14">
        <v>296</v>
      </c>
      <c r="B129">
        <v>296</v>
      </c>
      <c r="C129">
        <v>597</v>
      </c>
      <c r="D129">
        <v>347</v>
      </c>
      <c r="E129" s="14"/>
    </row>
    <row r="130" spans="1:5" x14ac:dyDescent="0.25">
      <c r="A130" s="14">
        <v>326</v>
      </c>
      <c r="B130">
        <v>326</v>
      </c>
      <c r="C130">
        <v>201</v>
      </c>
      <c r="D130">
        <v>355</v>
      </c>
      <c r="E130" s="14"/>
    </row>
    <row r="131" spans="1:5" x14ac:dyDescent="0.25">
      <c r="A131" s="14">
        <v>328</v>
      </c>
      <c r="B131">
        <v>328</v>
      </c>
      <c r="C131">
        <v>404</v>
      </c>
      <c r="D131">
        <v>362</v>
      </c>
      <c r="E131" s="14"/>
    </row>
    <row r="132" spans="1:5" x14ac:dyDescent="0.25">
      <c r="A132" s="14">
        <v>331</v>
      </c>
      <c r="B132">
        <v>331</v>
      </c>
      <c r="C132">
        <v>406</v>
      </c>
      <c r="D132">
        <v>374</v>
      </c>
      <c r="E132" s="14"/>
    </row>
    <row r="133" spans="1:5" x14ac:dyDescent="0.25">
      <c r="A133" s="14">
        <v>347</v>
      </c>
      <c r="B133">
        <v>347</v>
      </c>
      <c r="C133">
        <v>205</v>
      </c>
      <c r="D133">
        <v>393</v>
      </c>
      <c r="E133" s="14"/>
    </row>
    <row r="134" spans="1:5" x14ac:dyDescent="0.25">
      <c r="A134" s="14">
        <v>355</v>
      </c>
      <c r="B134">
        <v>355</v>
      </c>
      <c r="C134">
        <v>206</v>
      </c>
      <c r="D134">
        <v>395</v>
      </c>
      <c r="E134" s="14"/>
    </row>
    <row r="135" spans="1:5" x14ac:dyDescent="0.25">
      <c r="A135" s="14">
        <v>362</v>
      </c>
      <c r="B135">
        <v>362</v>
      </c>
      <c r="C135">
        <v>414</v>
      </c>
      <c r="D135">
        <v>418</v>
      </c>
      <c r="E135" s="14"/>
    </row>
    <row r="136" spans="1:5" x14ac:dyDescent="0.25">
      <c r="A136" s="14">
        <v>374</v>
      </c>
      <c r="B136">
        <v>374</v>
      </c>
      <c r="C136">
        <v>209</v>
      </c>
      <c r="D136">
        <v>424</v>
      </c>
      <c r="E136" s="14"/>
    </row>
    <row r="137" spans="1:5" x14ac:dyDescent="0.25">
      <c r="A137" s="14">
        <v>393</v>
      </c>
      <c r="B137">
        <v>393</v>
      </c>
      <c r="C137">
        <v>210</v>
      </c>
      <c r="D137">
        <v>435</v>
      </c>
      <c r="E137" s="14"/>
    </row>
    <row r="138" spans="1:5" x14ac:dyDescent="0.25">
      <c r="A138" s="14">
        <v>395</v>
      </c>
      <c r="B138">
        <v>395</v>
      </c>
      <c r="C138">
        <v>422</v>
      </c>
      <c r="D138">
        <v>441</v>
      </c>
      <c r="E138" s="14"/>
    </row>
    <row r="139" spans="1:5" x14ac:dyDescent="0.25">
      <c r="A139" s="14">
        <v>418</v>
      </c>
      <c r="B139">
        <v>418</v>
      </c>
      <c r="C139">
        <v>214</v>
      </c>
      <c r="D139">
        <v>904</v>
      </c>
      <c r="E139" s="14"/>
    </row>
    <row r="140" spans="1:5" x14ac:dyDescent="0.25">
      <c r="A140" s="14">
        <v>424</v>
      </c>
      <c r="B140">
        <v>424</v>
      </c>
      <c r="C140">
        <v>216</v>
      </c>
      <c r="D140">
        <v>454</v>
      </c>
      <c r="E140" s="14"/>
    </row>
    <row r="141" spans="1:5" x14ac:dyDescent="0.25">
      <c r="A141" s="14">
        <v>435</v>
      </c>
      <c r="B141">
        <v>435</v>
      </c>
      <c r="C141">
        <v>217</v>
      </c>
      <c r="D141">
        <v>504</v>
      </c>
      <c r="E141" s="14"/>
    </row>
    <row r="142" spans="1:5" x14ac:dyDescent="0.25">
      <c r="A142" s="14">
        <v>441</v>
      </c>
      <c r="B142">
        <v>441</v>
      </c>
      <c r="C142">
        <v>436</v>
      </c>
      <c r="D142">
        <v>513</v>
      </c>
      <c r="E142" s="14"/>
    </row>
    <row r="143" spans="1:5" x14ac:dyDescent="0.25">
      <c r="A143" s="14">
        <v>452</v>
      </c>
      <c r="B143">
        <v>904</v>
      </c>
      <c r="C143">
        <v>219</v>
      </c>
      <c r="D143">
        <v>523</v>
      </c>
      <c r="E143" s="14"/>
    </row>
    <row r="144" spans="1:5" x14ac:dyDescent="0.25">
      <c r="A144" s="14">
        <v>454</v>
      </c>
      <c r="B144">
        <v>454</v>
      </c>
      <c r="C144">
        <v>440</v>
      </c>
      <c r="D144">
        <v>526</v>
      </c>
      <c r="E144" s="14"/>
    </row>
    <row r="145" spans="1:5" x14ac:dyDescent="0.25">
      <c r="A145" s="14">
        <v>504</v>
      </c>
      <c r="B145">
        <v>504</v>
      </c>
      <c r="C145">
        <v>442</v>
      </c>
      <c r="D145">
        <v>535</v>
      </c>
      <c r="E145" s="14"/>
    </row>
    <row r="146" spans="1:5" x14ac:dyDescent="0.25">
      <c r="A146" s="14">
        <v>513</v>
      </c>
      <c r="B146">
        <v>513</v>
      </c>
      <c r="C146">
        <v>444</v>
      </c>
      <c r="D146">
        <v>554</v>
      </c>
      <c r="E146" s="14"/>
    </row>
    <row r="147" spans="1:5" x14ac:dyDescent="0.25">
      <c r="A147" s="14">
        <v>523</v>
      </c>
      <c r="B147">
        <v>523</v>
      </c>
      <c r="C147">
        <v>223</v>
      </c>
      <c r="D147">
        <v>1116</v>
      </c>
      <c r="E147" s="14"/>
    </row>
    <row r="148" spans="1:5" x14ac:dyDescent="0.25">
      <c r="A148" s="14">
        <v>526</v>
      </c>
      <c r="B148">
        <v>526</v>
      </c>
      <c r="C148">
        <v>225</v>
      </c>
      <c r="D148">
        <v>575</v>
      </c>
      <c r="E148" s="14"/>
    </row>
    <row r="149" spans="1:5" x14ac:dyDescent="0.25">
      <c r="A149" s="14">
        <v>535</v>
      </c>
      <c r="B149">
        <v>535</v>
      </c>
      <c r="C149">
        <v>452</v>
      </c>
      <c r="D149">
        <v>579</v>
      </c>
      <c r="E149" s="14"/>
    </row>
    <row r="150" spans="1:5" x14ac:dyDescent="0.25">
      <c r="A150" s="14">
        <v>554</v>
      </c>
      <c r="B150">
        <v>554</v>
      </c>
      <c r="C150">
        <v>227</v>
      </c>
      <c r="D150">
        <v>594</v>
      </c>
      <c r="E150" s="14"/>
    </row>
    <row r="151" spans="1:5" x14ac:dyDescent="0.25">
      <c r="A151" s="14">
        <v>558</v>
      </c>
      <c r="B151">
        <v>1116</v>
      </c>
      <c r="C151">
        <v>233</v>
      </c>
      <c r="D151">
        <v>602</v>
      </c>
      <c r="E151" s="14"/>
    </row>
    <row r="152" spans="1:5" x14ac:dyDescent="0.25">
      <c r="A152" s="14">
        <v>575</v>
      </c>
      <c r="B152">
        <v>575</v>
      </c>
      <c r="C152">
        <v>234</v>
      </c>
      <c r="D152">
        <v>605</v>
      </c>
      <c r="E152" s="14"/>
    </row>
    <row r="153" spans="1:5" x14ac:dyDescent="0.25">
      <c r="A153" s="14">
        <v>579</v>
      </c>
      <c r="B153">
        <v>579</v>
      </c>
      <c r="C153">
        <v>235</v>
      </c>
      <c r="D153">
        <v>1296</v>
      </c>
      <c r="E153" s="14"/>
    </row>
    <row r="154" spans="1:5" x14ac:dyDescent="0.25">
      <c r="A154" s="14">
        <v>594</v>
      </c>
      <c r="B154">
        <v>594</v>
      </c>
      <c r="C154">
        <v>472</v>
      </c>
      <c r="D154">
        <v>656</v>
      </c>
      <c r="E154" s="14"/>
    </row>
    <row r="155" spans="1:5" x14ac:dyDescent="0.25">
      <c r="A155" s="14">
        <v>602</v>
      </c>
      <c r="B155">
        <v>602</v>
      </c>
      <c r="C155">
        <v>237</v>
      </c>
      <c r="D155">
        <v>662</v>
      </c>
      <c r="E155" s="14"/>
    </row>
    <row r="156" spans="1:5" x14ac:dyDescent="0.25">
      <c r="A156" s="14">
        <v>605</v>
      </c>
      <c r="B156">
        <v>605</v>
      </c>
      <c r="C156">
        <v>476</v>
      </c>
      <c r="D156">
        <v>672</v>
      </c>
      <c r="E156" s="14"/>
    </row>
    <row r="157" spans="1:5" x14ac:dyDescent="0.25">
      <c r="A157" s="14">
        <v>648</v>
      </c>
      <c r="B157">
        <v>1296</v>
      </c>
      <c r="C157">
        <v>239</v>
      </c>
      <c r="D157">
        <v>674</v>
      </c>
      <c r="E157" s="14"/>
    </row>
    <row r="158" spans="1:5" x14ac:dyDescent="0.25">
      <c r="A158" s="14">
        <v>656</v>
      </c>
      <c r="B158">
        <v>656</v>
      </c>
      <c r="C158">
        <v>241</v>
      </c>
      <c r="D158">
        <v>676</v>
      </c>
      <c r="E158" s="14"/>
    </row>
    <row r="159" spans="1:5" x14ac:dyDescent="0.25">
      <c r="A159" s="14">
        <v>662</v>
      </c>
      <c r="B159">
        <v>662</v>
      </c>
      <c r="C159">
        <v>488</v>
      </c>
      <c r="D159">
        <v>1358</v>
      </c>
      <c r="E159" s="14"/>
    </row>
    <row r="160" spans="1:5" x14ac:dyDescent="0.25">
      <c r="A160" s="14">
        <v>672</v>
      </c>
      <c r="B160">
        <v>672</v>
      </c>
      <c r="C160">
        <v>245</v>
      </c>
      <c r="D160">
        <v>714</v>
      </c>
      <c r="E160" s="14"/>
    </row>
    <row r="161" spans="1:5" x14ac:dyDescent="0.25">
      <c r="A161" s="14">
        <v>674</v>
      </c>
      <c r="B161">
        <v>674</v>
      </c>
      <c r="C161">
        <v>492</v>
      </c>
      <c r="D161">
        <v>742</v>
      </c>
      <c r="E161" s="14"/>
    </row>
    <row r="162" spans="1:5" x14ac:dyDescent="0.25">
      <c r="A162" s="14">
        <v>676</v>
      </c>
      <c r="B162">
        <v>676</v>
      </c>
      <c r="C162">
        <v>494</v>
      </c>
      <c r="D162">
        <v>747</v>
      </c>
      <c r="E162" s="14"/>
    </row>
    <row r="163" spans="1:5" x14ac:dyDescent="0.25">
      <c r="A163" s="14">
        <v>679</v>
      </c>
      <c r="B163">
        <v>1358</v>
      </c>
      <c r="C163">
        <v>498</v>
      </c>
      <c r="D163">
        <v>1500</v>
      </c>
      <c r="E163" s="14"/>
    </row>
    <row r="164" spans="1:5" x14ac:dyDescent="0.25">
      <c r="A164" s="14">
        <v>714</v>
      </c>
      <c r="B164">
        <v>714</v>
      </c>
      <c r="C164">
        <v>250</v>
      </c>
      <c r="D164">
        <v>752</v>
      </c>
      <c r="E164" s="14"/>
    </row>
    <row r="165" spans="1:5" x14ac:dyDescent="0.25">
      <c r="A165" s="14">
        <v>742</v>
      </c>
      <c r="B165">
        <v>742</v>
      </c>
      <c r="C165">
        <v>252</v>
      </c>
      <c r="D165">
        <v>774</v>
      </c>
      <c r="E165" s="14"/>
    </row>
    <row r="166" spans="1:5" x14ac:dyDescent="0.25">
      <c r="A166" s="14">
        <v>747</v>
      </c>
      <c r="B166">
        <v>747</v>
      </c>
      <c r="C166">
        <v>253</v>
      </c>
      <c r="D166">
        <v>782</v>
      </c>
      <c r="E166" s="14"/>
    </row>
    <row r="167" spans="1:5" x14ac:dyDescent="0.25">
      <c r="A167" s="14">
        <v>750</v>
      </c>
      <c r="B167">
        <v>1500</v>
      </c>
      <c r="C167">
        <v>254</v>
      </c>
      <c r="D167">
        <v>792</v>
      </c>
      <c r="E167" s="14"/>
    </row>
    <row r="168" spans="1:5" x14ac:dyDescent="0.25">
      <c r="A168" s="14">
        <v>752</v>
      </c>
      <c r="B168">
        <v>752</v>
      </c>
      <c r="C168">
        <v>255</v>
      </c>
      <c r="D168">
        <v>803</v>
      </c>
      <c r="E168" s="14"/>
    </row>
    <row r="169" spans="1:5" x14ac:dyDescent="0.25">
      <c r="A169" s="14">
        <v>774</v>
      </c>
      <c r="B169">
        <v>774</v>
      </c>
      <c r="C169">
        <v>522</v>
      </c>
      <c r="D169">
        <v>1660</v>
      </c>
      <c r="E169" s="14"/>
    </row>
    <row r="170" spans="1:5" x14ac:dyDescent="0.25">
      <c r="A170" s="14">
        <v>782</v>
      </c>
      <c r="B170">
        <v>782</v>
      </c>
      <c r="C170">
        <v>264</v>
      </c>
      <c r="D170">
        <v>831</v>
      </c>
      <c r="E170" s="14"/>
    </row>
    <row r="171" spans="1:5" x14ac:dyDescent="0.25">
      <c r="A171" s="14">
        <v>792</v>
      </c>
      <c r="B171">
        <v>792</v>
      </c>
      <c r="C171">
        <v>266</v>
      </c>
      <c r="D171">
        <v>838</v>
      </c>
      <c r="E171" s="14"/>
    </row>
    <row r="172" spans="1:5" x14ac:dyDescent="0.25">
      <c r="A172" s="14">
        <v>803</v>
      </c>
      <c r="B172">
        <v>803</v>
      </c>
      <c r="C172">
        <v>268</v>
      </c>
      <c r="D172">
        <v>842</v>
      </c>
      <c r="E172" s="14"/>
    </row>
    <row r="173" spans="1:5" x14ac:dyDescent="0.25">
      <c r="A173" s="14">
        <v>830</v>
      </c>
      <c r="B173">
        <v>1660</v>
      </c>
      <c r="C173">
        <v>269</v>
      </c>
      <c r="D173">
        <v>846</v>
      </c>
      <c r="E173" s="14"/>
    </row>
    <row r="174" spans="1:5" x14ac:dyDescent="0.25">
      <c r="A174" s="14">
        <v>831</v>
      </c>
      <c r="B174">
        <v>831</v>
      </c>
      <c r="C174">
        <v>270</v>
      </c>
      <c r="D174">
        <v>859</v>
      </c>
      <c r="E174" s="14"/>
    </row>
    <row r="175" spans="1:5" x14ac:dyDescent="0.25">
      <c r="A175" s="14">
        <v>838</v>
      </c>
      <c r="B175">
        <v>838</v>
      </c>
      <c r="C175">
        <v>272</v>
      </c>
      <c r="D175">
        <v>886</v>
      </c>
      <c r="E175" s="14"/>
    </row>
    <row r="176" spans="1:5" x14ac:dyDescent="0.25">
      <c r="A176" s="14">
        <v>842</v>
      </c>
      <c r="B176">
        <v>842</v>
      </c>
      <c r="C176">
        <v>275</v>
      </c>
      <c r="D176">
        <v>889</v>
      </c>
      <c r="E176" s="14"/>
    </row>
    <row r="177" spans="1:5" x14ac:dyDescent="0.25">
      <c r="A177" s="14">
        <v>846</v>
      </c>
      <c r="B177">
        <v>846</v>
      </c>
      <c r="C177">
        <v>279</v>
      </c>
      <c r="D177">
        <v>908</v>
      </c>
      <c r="E177" s="14"/>
    </row>
    <row r="178" spans="1:5" x14ac:dyDescent="0.25">
      <c r="A178" s="14">
        <v>859</v>
      </c>
      <c r="B178">
        <v>859</v>
      </c>
      <c r="C178">
        <v>280</v>
      </c>
      <c r="D178">
        <v>923</v>
      </c>
      <c r="E178" s="14"/>
    </row>
    <row r="179" spans="1:5" x14ac:dyDescent="0.25">
      <c r="A179" s="14">
        <v>886</v>
      </c>
      <c r="B179">
        <v>886</v>
      </c>
      <c r="C179">
        <v>282</v>
      </c>
      <c r="D179">
        <v>926</v>
      </c>
      <c r="E179" s="14"/>
    </row>
    <row r="180" spans="1:5" x14ac:dyDescent="0.25">
      <c r="A180" s="14">
        <v>889</v>
      </c>
      <c r="B180">
        <v>889</v>
      </c>
      <c r="C180">
        <v>288</v>
      </c>
      <c r="D180">
        <v>931</v>
      </c>
      <c r="E180" s="14"/>
    </row>
    <row r="181" spans="1:5" x14ac:dyDescent="0.25">
      <c r="A181" s="14">
        <v>908</v>
      </c>
      <c r="B181">
        <v>908</v>
      </c>
      <c r="C181">
        <v>290</v>
      </c>
      <c r="D181">
        <v>934</v>
      </c>
      <c r="E181" s="14"/>
    </row>
    <row r="182" spans="1:5" x14ac:dyDescent="0.25">
      <c r="A182" s="14">
        <v>923</v>
      </c>
      <c r="B182">
        <v>923</v>
      </c>
      <c r="C182">
        <v>295</v>
      </c>
      <c r="D182">
        <v>940</v>
      </c>
      <c r="E182" s="14"/>
    </row>
    <row r="183" spans="1:5" x14ac:dyDescent="0.25">
      <c r="A183" s="14">
        <v>926</v>
      </c>
      <c r="B183">
        <v>926</v>
      </c>
      <c r="C183">
        <v>296</v>
      </c>
      <c r="D183">
        <v>941</v>
      </c>
      <c r="E183" s="14"/>
    </row>
    <row r="184" spans="1:5" x14ac:dyDescent="0.25">
      <c r="A184" s="14">
        <v>931</v>
      </c>
      <c r="B184">
        <v>931</v>
      </c>
      <c r="C184">
        <v>297</v>
      </c>
      <c r="D184">
        <v>955</v>
      </c>
      <c r="E184" s="14"/>
    </row>
    <row r="185" spans="1:5" x14ac:dyDescent="0.25">
      <c r="A185" s="14">
        <v>934</v>
      </c>
      <c r="B185">
        <v>934</v>
      </c>
      <c r="C185">
        <v>299</v>
      </c>
      <c r="D185">
        <v>1000</v>
      </c>
      <c r="E185" s="14"/>
    </row>
    <row r="186" spans="1:5" x14ac:dyDescent="0.25">
      <c r="A186" s="14">
        <v>940</v>
      </c>
      <c r="B186">
        <v>940</v>
      </c>
      <c r="C186">
        <v>600</v>
      </c>
      <c r="D186">
        <v>1028</v>
      </c>
      <c r="E186" s="14"/>
    </row>
    <row r="187" spans="1:5" x14ac:dyDescent="0.25">
      <c r="A187" s="14">
        <v>941</v>
      </c>
      <c r="B187">
        <v>941</v>
      </c>
      <c r="C187">
        <v>303</v>
      </c>
      <c r="D187">
        <v>1059</v>
      </c>
      <c r="E187" s="14"/>
    </row>
    <row r="188" spans="1:5" x14ac:dyDescent="0.25">
      <c r="A188" s="14">
        <v>955</v>
      </c>
      <c r="B188">
        <v>955</v>
      </c>
      <c r="C188">
        <v>614</v>
      </c>
      <c r="D188">
        <v>1063</v>
      </c>
      <c r="E188" s="14"/>
    </row>
    <row r="189" spans="1:5" x14ac:dyDescent="0.25">
      <c r="A189" s="14">
        <v>1000</v>
      </c>
      <c r="B189">
        <v>1000</v>
      </c>
      <c r="C189">
        <v>316</v>
      </c>
      <c r="D189">
        <v>1068</v>
      </c>
      <c r="E189" s="14"/>
    </row>
    <row r="190" spans="1:5" x14ac:dyDescent="0.25">
      <c r="A190" s="14">
        <v>1028</v>
      </c>
      <c r="B190">
        <v>1028</v>
      </c>
      <c r="C190">
        <v>323</v>
      </c>
      <c r="D190">
        <v>1072</v>
      </c>
      <c r="E190" s="14"/>
    </row>
    <row r="191" spans="1:5" x14ac:dyDescent="0.25">
      <c r="A191" s="14">
        <v>1059</v>
      </c>
      <c r="B191">
        <v>1059</v>
      </c>
      <c r="C191">
        <v>329</v>
      </c>
      <c r="D191">
        <v>1120</v>
      </c>
      <c r="E191" s="14"/>
    </row>
    <row r="192" spans="1:5" x14ac:dyDescent="0.25">
      <c r="A192" s="14">
        <v>1063</v>
      </c>
      <c r="B192">
        <v>1063</v>
      </c>
      <c r="C192">
        <v>330</v>
      </c>
      <c r="D192">
        <v>1121</v>
      </c>
      <c r="E192" s="14"/>
    </row>
    <row r="193" spans="1:5" x14ac:dyDescent="0.25">
      <c r="A193" s="14">
        <v>1068</v>
      </c>
      <c r="B193">
        <v>1068</v>
      </c>
      <c r="C193">
        <v>331</v>
      </c>
      <c r="D193">
        <v>1130</v>
      </c>
      <c r="E193" s="14"/>
    </row>
    <row r="194" spans="1:5" x14ac:dyDescent="0.25">
      <c r="A194" s="14">
        <v>1072</v>
      </c>
      <c r="B194">
        <v>1072</v>
      </c>
      <c r="C194">
        <v>336</v>
      </c>
      <c r="D194">
        <v>1181</v>
      </c>
      <c r="E194" s="14"/>
    </row>
    <row r="195" spans="1:5" x14ac:dyDescent="0.25">
      <c r="A195" s="14">
        <v>1120</v>
      </c>
      <c r="B195">
        <v>1120</v>
      </c>
      <c r="C195">
        <v>337</v>
      </c>
      <c r="D195">
        <v>1194</v>
      </c>
      <c r="E195" s="14"/>
    </row>
    <row r="196" spans="1:5" x14ac:dyDescent="0.25">
      <c r="A196" s="14">
        <v>1121</v>
      </c>
      <c r="B196">
        <v>1121</v>
      </c>
      <c r="C196">
        <v>340</v>
      </c>
      <c r="D196">
        <v>1198</v>
      </c>
      <c r="E196" s="14"/>
    </row>
    <row r="197" spans="1:5" x14ac:dyDescent="0.25">
      <c r="A197" s="14">
        <v>1130</v>
      </c>
      <c r="B197">
        <v>1130</v>
      </c>
      <c r="C197">
        <v>361</v>
      </c>
      <c r="D197">
        <v>1220</v>
      </c>
      <c r="E197" s="14"/>
    </row>
    <row r="198" spans="1:5" x14ac:dyDescent="0.25">
      <c r="A198" s="14">
        <v>1181</v>
      </c>
      <c r="B198">
        <v>1181</v>
      </c>
      <c r="C198">
        <v>363</v>
      </c>
      <c r="D198">
        <v>1221</v>
      </c>
      <c r="E198" s="14"/>
    </row>
    <row r="199" spans="1:5" x14ac:dyDescent="0.25">
      <c r="A199" s="14">
        <v>1194</v>
      </c>
      <c r="B199">
        <v>1194</v>
      </c>
      <c r="C199">
        <v>366</v>
      </c>
      <c r="D199">
        <v>1225</v>
      </c>
      <c r="E199" s="14"/>
    </row>
    <row r="200" spans="1:5" x14ac:dyDescent="0.25">
      <c r="A200" s="14">
        <v>1198</v>
      </c>
      <c r="B200">
        <v>1198</v>
      </c>
      <c r="C200">
        <v>369</v>
      </c>
      <c r="D200">
        <v>1229</v>
      </c>
      <c r="E200" s="14"/>
    </row>
    <row r="201" spans="1:5" x14ac:dyDescent="0.25">
      <c r="A201" s="14">
        <v>1220</v>
      </c>
      <c r="B201">
        <v>1220</v>
      </c>
      <c r="C201">
        <v>374</v>
      </c>
      <c r="D201">
        <v>1257</v>
      </c>
      <c r="E201" s="14"/>
    </row>
    <row r="202" spans="1:5" x14ac:dyDescent="0.25">
      <c r="A202" s="14">
        <v>1221</v>
      </c>
      <c r="B202">
        <v>1221</v>
      </c>
      <c r="C202">
        <v>375</v>
      </c>
      <c r="D202">
        <v>1258</v>
      </c>
      <c r="E202" s="14"/>
    </row>
    <row r="203" spans="1:5" x14ac:dyDescent="0.25">
      <c r="A203" s="14">
        <v>1225</v>
      </c>
      <c r="B203">
        <v>1225</v>
      </c>
      <c r="C203">
        <v>762</v>
      </c>
      <c r="D203">
        <v>1274</v>
      </c>
      <c r="E203" s="14"/>
    </row>
    <row r="204" spans="1:5" x14ac:dyDescent="0.25">
      <c r="A204" s="14">
        <v>1229</v>
      </c>
      <c r="B204">
        <v>1229</v>
      </c>
      <c r="C204">
        <v>393</v>
      </c>
      <c r="D204">
        <v>1296</v>
      </c>
      <c r="E204" s="14"/>
    </row>
    <row r="205" spans="1:5" x14ac:dyDescent="0.25">
      <c r="A205" s="14">
        <v>1257</v>
      </c>
      <c r="B205">
        <v>1257</v>
      </c>
      <c r="C205">
        <v>397</v>
      </c>
      <c r="D205">
        <v>1335</v>
      </c>
      <c r="E205" s="14"/>
    </row>
    <row r="206" spans="1:5" x14ac:dyDescent="0.25">
      <c r="A206" s="14">
        <v>1258</v>
      </c>
      <c r="B206">
        <v>1258</v>
      </c>
      <c r="C206">
        <v>409</v>
      </c>
      <c r="D206">
        <v>1368</v>
      </c>
      <c r="E206" s="14"/>
    </row>
    <row r="207" spans="1:5" x14ac:dyDescent="0.25">
      <c r="A207" s="14">
        <v>1274</v>
      </c>
      <c r="B207">
        <v>1274</v>
      </c>
      <c r="C207">
        <v>411</v>
      </c>
      <c r="D207">
        <v>1439</v>
      </c>
      <c r="E207" s="14"/>
    </row>
    <row r="208" spans="1:5" x14ac:dyDescent="0.25">
      <c r="A208" s="14">
        <v>1296</v>
      </c>
      <c r="B208">
        <v>1296</v>
      </c>
      <c r="C208">
        <v>419</v>
      </c>
      <c r="D208">
        <v>2934</v>
      </c>
      <c r="E208" s="14"/>
    </row>
    <row r="209" spans="1:5" x14ac:dyDescent="0.25">
      <c r="A209" s="14">
        <v>1335</v>
      </c>
      <c r="B209">
        <v>1335</v>
      </c>
      <c r="C209">
        <v>432</v>
      </c>
      <c r="D209">
        <v>1482</v>
      </c>
      <c r="E209" s="14"/>
    </row>
    <row r="210" spans="1:5" x14ac:dyDescent="0.25">
      <c r="A210" s="14">
        <v>1368</v>
      </c>
      <c r="B210">
        <v>1368</v>
      </c>
      <c r="C210">
        <v>452</v>
      </c>
      <c r="D210">
        <v>1538</v>
      </c>
      <c r="E210" s="14"/>
    </row>
    <row r="211" spans="1:5" x14ac:dyDescent="0.25">
      <c r="A211" s="14">
        <v>1439</v>
      </c>
      <c r="B211">
        <v>1439</v>
      </c>
      <c r="C211">
        <v>454</v>
      </c>
      <c r="D211">
        <v>1596</v>
      </c>
      <c r="E211" s="14"/>
    </row>
    <row r="212" spans="1:5" x14ac:dyDescent="0.25">
      <c r="A212" s="14">
        <v>1467</v>
      </c>
      <c r="B212">
        <v>2934</v>
      </c>
      <c r="C212">
        <v>460</v>
      </c>
      <c r="D212">
        <v>1608</v>
      </c>
      <c r="E212" s="14"/>
    </row>
    <row r="213" spans="1:5" x14ac:dyDescent="0.25">
      <c r="A213" s="14">
        <v>1482</v>
      </c>
      <c r="B213">
        <v>1482</v>
      </c>
      <c r="C213">
        <v>462</v>
      </c>
      <c r="D213">
        <v>1625</v>
      </c>
      <c r="E213" s="14"/>
    </row>
    <row r="214" spans="1:5" x14ac:dyDescent="0.25">
      <c r="A214" s="14">
        <v>1538</v>
      </c>
      <c r="B214">
        <v>1538</v>
      </c>
      <c r="C214">
        <v>470</v>
      </c>
      <c r="D214">
        <v>1657</v>
      </c>
      <c r="E214" s="14"/>
    </row>
    <row r="215" spans="1:5" x14ac:dyDescent="0.25">
      <c r="A215" s="14">
        <v>1596</v>
      </c>
      <c r="B215">
        <v>1596</v>
      </c>
      <c r="C215">
        <v>480</v>
      </c>
      <c r="D215">
        <v>1684</v>
      </c>
      <c r="E215" s="14"/>
    </row>
    <row r="216" spans="1:5" x14ac:dyDescent="0.25">
      <c r="A216" s="14">
        <v>1608</v>
      </c>
      <c r="B216">
        <v>1608</v>
      </c>
      <c r="C216">
        <v>484</v>
      </c>
      <c r="D216">
        <v>1691</v>
      </c>
      <c r="E216" s="14"/>
    </row>
    <row r="217" spans="1:5" x14ac:dyDescent="0.25">
      <c r="A217" s="14">
        <v>1625</v>
      </c>
      <c r="B217">
        <v>1625</v>
      </c>
      <c r="C217">
        <v>498</v>
      </c>
      <c r="D217">
        <v>1748</v>
      </c>
      <c r="E217" s="14"/>
    </row>
    <row r="218" spans="1:5" x14ac:dyDescent="0.25">
      <c r="A218" s="14">
        <v>1657</v>
      </c>
      <c r="B218">
        <v>1657</v>
      </c>
      <c r="C218">
        <v>524</v>
      </c>
      <c r="D218">
        <v>1758</v>
      </c>
      <c r="E218" s="14"/>
    </row>
    <row r="219" spans="1:5" x14ac:dyDescent="0.25">
      <c r="A219" s="14">
        <v>1684</v>
      </c>
      <c r="B219">
        <v>1684</v>
      </c>
      <c r="C219">
        <v>533</v>
      </c>
      <c r="D219">
        <v>1784</v>
      </c>
      <c r="E219" s="14"/>
    </row>
    <row r="220" spans="1:5" x14ac:dyDescent="0.25">
      <c r="A220" s="14">
        <v>1691</v>
      </c>
      <c r="B220">
        <v>1691</v>
      </c>
      <c r="C220">
        <v>536</v>
      </c>
      <c r="D220">
        <v>1790</v>
      </c>
      <c r="E220" s="14"/>
    </row>
    <row r="221" spans="1:5" x14ac:dyDescent="0.25">
      <c r="A221" s="14">
        <v>1748</v>
      </c>
      <c r="B221">
        <v>1748</v>
      </c>
      <c r="C221">
        <v>546</v>
      </c>
      <c r="D221">
        <v>1796</v>
      </c>
      <c r="E221" s="14"/>
    </row>
    <row r="222" spans="1:5" x14ac:dyDescent="0.25">
      <c r="A222" s="14">
        <v>1758</v>
      </c>
      <c r="B222">
        <v>1758</v>
      </c>
      <c r="C222">
        <v>554</v>
      </c>
      <c r="D222">
        <v>1825</v>
      </c>
      <c r="E222" s="14"/>
    </row>
    <row r="223" spans="1:5" x14ac:dyDescent="0.25">
      <c r="A223" s="14">
        <v>1784</v>
      </c>
      <c r="B223">
        <v>1784</v>
      </c>
      <c r="C223">
        <v>555</v>
      </c>
      <c r="D223">
        <v>1886</v>
      </c>
      <c r="E223" s="14"/>
    </row>
    <row r="224" spans="1:5" x14ac:dyDescent="0.25">
      <c r="A224" s="14">
        <v>1790</v>
      </c>
      <c r="B224">
        <v>1790</v>
      </c>
      <c r="C224">
        <v>589</v>
      </c>
      <c r="D224">
        <v>1910</v>
      </c>
      <c r="E224" s="14"/>
    </row>
    <row r="225" spans="1:5" x14ac:dyDescent="0.25">
      <c r="A225" s="14">
        <v>1796</v>
      </c>
      <c r="B225">
        <v>1796</v>
      </c>
      <c r="C225">
        <v>645</v>
      </c>
      <c r="D225">
        <v>1979</v>
      </c>
      <c r="E225" s="14"/>
    </row>
    <row r="226" spans="1:5" x14ac:dyDescent="0.25">
      <c r="A226" s="14">
        <v>1825</v>
      </c>
      <c r="B226">
        <v>1825</v>
      </c>
      <c r="C226">
        <v>659</v>
      </c>
      <c r="D226">
        <v>1999</v>
      </c>
      <c r="E226" s="14"/>
    </row>
    <row r="227" spans="1:5" x14ac:dyDescent="0.25">
      <c r="A227" s="14">
        <v>1886</v>
      </c>
      <c r="B227">
        <v>1886</v>
      </c>
      <c r="C227">
        <v>676</v>
      </c>
      <c r="D227">
        <v>2025</v>
      </c>
      <c r="E227" s="14"/>
    </row>
    <row r="228" spans="1:5" x14ac:dyDescent="0.25">
      <c r="A228" s="14">
        <v>1910</v>
      </c>
      <c r="B228">
        <v>1910</v>
      </c>
      <c r="C228">
        <v>723</v>
      </c>
      <c r="D228">
        <v>2062</v>
      </c>
      <c r="E228" s="14"/>
    </row>
    <row r="229" spans="1:5" x14ac:dyDescent="0.25">
      <c r="A229" s="14">
        <v>1979</v>
      </c>
      <c r="B229">
        <v>1979</v>
      </c>
      <c r="C229">
        <v>762</v>
      </c>
      <c r="D229">
        <v>2072</v>
      </c>
      <c r="E229" s="14"/>
    </row>
    <row r="230" spans="1:5" x14ac:dyDescent="0.25">
      <c r="A230" s="14">
        <v>1999</v>
      </c>
      <c r="B230">
        <v>1999</v>
      </c>
      <c r="C230">
        <v>768</v>
      </c>
      <c r="D230">
        <v>2108</v>
      </c>
      <c r="E230" s="14"/>
    </row>
    <row r="231" spans="1:5" x14ac:dyDescent="0.25">
      <c r="A231" s="14">
        <v>2025</v>
      </c>
      <c r="B231">
        <v>2025</v>
      </c>
      <c r="C231">
        <v>820</v>
      </c>
      <c r="D231">
        <v>2176</v>
      </c>
      <c r="E231" s="14"/>
    </row>
    <row r="232" spans="1:5" x14ac:dyDescent="0.25">
      <c r="A232" s="14">
        <v>2062</v>
      </c>
      <c r="B232">
        <v>2062</v>
      </c>
      <c r="C232">
        <v>890</v>
      </c>
      <c r="D232">
        <v>2179</v>
      </c>
      <c r="E232" s="14"/>
    </row>
    <row r="233" spans="1:5" x14ac:dyDescent="0.25">
      <c r="A233" s="14">
        <v>2072</v>
      </c>
      <c r="B233">
        <v>2072</v>
      </c>
      <c r="C233">
        <v>903</v>
      </c>
      <c r="D233">
        <v>2201</v>
      </c>
      <c r="E233" s="14"/>
    </row>
    <row r="234" spans="1:5" x14ac:dyDescent="0.25">
      <c r="A234" s="14">
        <v>2108</v>
      </c>
      <c r="B234">
        <v>2108</v>
      </c>
      <c r="C234">
        <v>909</v>
      </c>
      <c r="D234">
        <v>2253</v>
      </c>
      <c r="E234" s="14"/>
    </row>
    <row r="235" spans="1:5" x14ac:dyDescent="0.25">
      <c r="A235" s="14">
        <v>2176</v>
      </c>
      <c r="B235">
        <v>2176</v>
      </c>
      <c r="C235">
        <v>943</v>
      </c>
      <c r="D235">
        <v>2307</v>
      </c>
      <c r="E235" s="14"/>
    </row>
    <row r="236" spans="1:5" x14ac:dyDescent="0.25">
      <c r="A236" s="14">
        <v>2179</v>
      </c>
      <c r="B236">
        <v>2179</v>
      </c>
      <c r="C236">
        <v>980</v>
      </c>
      <c r="D236">
        <v>2468</v>
      </c>
      <c r="E236" s="14"/>
    </row>
    <row r="237" spans="1:5" x14ac:dyDescent="0.25">
      <c r="A237" s="14">
        <v>2201</v>
      </c>
      <c r="B237">
        <v>2201</v>
      </c>
      <c r="C237">
        <v>1015</v>
      </c>
      <c r="D237">
        <v>2604</v>
      </c>
      <c r="E237" s="14"/>
    </row>
    <row r="238" spans="1:5" x14ac:dyDescent="0.25">
      <c r="A238" s="14">
        <v>2253</v>
      </c>
      <c r="B238">
        <v>2253</v>
      </c>
      <c r="C238">
        <v>1022</v>
      </c>
      <c r="D238">
        <v>2690</v>
      </c>
      <c r="E238" s="14"/>
    </row>
    <row r="239" spans="1:5" x14ac:dyDescent="0.25">
      <c r="A239" s="14">
        <v>2307</v>
      </c>
      <c r="B239">
        <v>2307</v>
      </c>
      <c r="C239">
        <v>1052</v>
      </c>
      <c r="D239">
        <v>2779</v>
      </c>
      <c r="E239" s="14"/>
    </row>
    <row r="240" spans="1:5" x14ac:dyDescent="0.25">
      <c r="A240" s="14">
        <v>2468</v>
      </c>
      <c r="B240">
        <v>2468</v>
      </c>
      <c r="C240">
        <v>2142</v>
      </c>
      <c r="D240">
        <v>2915</v>
      </c>
      <c r="E240" s="14"/>
    </row>
    <row r="241" spans="1:5" x14ac:dyDescent="0.25">
      <c r="A241" s="14">
        <v>2604</v>
      </c>
      <c r="B241">
        <v>2604</v>
      </c>
      <c r="C241">
        <v>1073</v>
      </c>
      <c r="D241">
        <v>2928</v>
      </c>
      <c r="E241" s="14"/>
    </row>
    <row r="242" spans="1:5" x14ac:dyDescent="0.25">
      <c r="A242" s="14">
        <v>2690</v>
      </c>
      <c r="B242">
        <v>2690</v>
      </c>
      <c r="C242">
        <v>1095</v>
      </c>
      <c r="D242">
        <v>2955</v>
      </c>
      <c r="E242" s="14"/>
    </row>
    <row r="243" spans="1:5" x14ac:dyDescent="0.25">
      <c r="A243" s="14">
        <v>2779</v>
      </c>
      <c r="B243">
        <v>2779</v>
      </c>
      <c r="C243">
        <v>1101</v>
      </c>
      <c r="D243">
        <v>3015</v>
      </c>
      <c r="E243" s="14"/>
    </row>
    <row r="244" spans="1:5" x14ac:dyDescent="0.25">
      <c r="A244" s="14">
        <v>2915</v>
      </c>
      <c r="B244">
        <v>2915</v>
      </c>
      <c r="C244">
        <v>1113</v>
      </c>
      <c r="D244">
        <v>3182</v>
      </c>
      <c r="E244" s="14"/>
    </row>
    <row r="245" spans="1:5" x14ac:dyDescent="0.25">
      <c r="A245" s="14">
        <v>2928</v>
      </c>
      <c r="B245">
        <v>2928</v>
      </c>
      <c r="C245">
        <v>1137</v>
      </c>
      <c r="D245">
        <v>3304</v>
      </c>
      <c r="E245" s="14"/>
    </row>
    <row r="246" spans="1:5" x14ac:dyDescent="0.25">
      <c r="A246" s="14">
        <v>2955</v>
      </c>
      <c r="B246">
        <v>2955</v>
      </c>
      <c r="C246">
        <v>1140</v>
      </c>
      <c r="D246">
        <v>3387</v>
      </c>
      <c r="E246" s="14"/>
    </row>
    <row r="247" spans="1:5" x14ac:dyDescent="0.25">
      <c r="A247" s="14">
        <v>3015</v>
      </c>
      <c r="B247">
        <v>3015</v>
      </c>
      <c r="C247">
        <v>1152</v>
      </c>
      <c r="D247">
        <v>3410</v>
      </c>
      <c r="E247" s="14"/>
    </row>
    <row r="248" spans="1:5" x14ac:dyDescent="0.25">
      <c r="A248" s="14">
        <v>3182</v>
      </c>
      <c r="B248">
        <v>3182</v>
      </c>
      <c r="C248">
        <v>1170</v>
      </c>
      <c r="D248">
        <v>3483</v>
      </c>
      <c r="E248" s="14"/>
    </row>
    <row r="249" spans="1:5" x14ac:dyDescent="0.25">
      <c r="A249" s="14">
        <v>3304</v>
      </c>
      <c r="B249">
        <v>3304</v>
      </c>
      <c r="C249">
        <v>1249</v>
      </c>
      <c r="D249">
        <v>3868</v>
      </c>
      <c r="E249" s="14"/>
    </row>
    <row r="250" spans="1:5" x14ac:dyDescent="0.25">
      <c r="A250" s="14">
        <v>3387</v>
      </c>
      <c r="B250">
        <v>3387</v>
      </c>
      <c r="C250">
        <v>1267</v>
      </c>
      <c r="D250">
        <v>4405</v>
      </c>
      <c r="E250" s="14"/>
    </row>
    <row r="251" spans="1:5" x14ac:dyDescent="0.25">
      <c r="A251" s="14">
        <v>3410</v>
      </c>
      <c r="B251">
        <v>3410</v>
      </c>
      <c r="C251">
        <v>1280</v>
      </c>
      <c r="D251">
        <v>4428</v>
      </c>
      <c r="E251" s="14"/>
    </row>
    <row r="252" spans="1:5" x14ac:dyDescent="0.25">
      <c r="A252" s="14">
        <v>3483</v>
      </c>
      <c r="B252">
        <v>3483</v>
      </c>
      <c r="C252">
        <v>1297</v>
      </c>
      <c r="D252">
        <v>4697</v>
      </c>
      <c r="E252" s="14"/>
    </row>
    <row r="253" spans="1:5" x14ac:dyDescent="0.25">
      <c r="A253" s="14">
        <v>3868</v>
      </c>
      <c r="B253">
        <v>3868</v>
      </c>
      <c r="C253">
        <v>1345</v>
      </c>
      <c r="D253">
        <v>5497</v>
      </c>
      <c r="E253" s="14"/>
    </row>
    <row r="254" spans="1:5" x14ac:dyDescent="0.25">
      <c r="A254" s="14">
        <v>4405</v>
      </c>
      <c r="B254">
        <v>4405</v>
      </c>
      <c r="C254">
        <v>1354</v>
      </c>
      <c r="D254">
        <v>5681</v>
      </c>
      <c r="E254" s="14"/>
    </row>
    <row r="255" spans="1:5" x14ac:dyDescent="0.25">
      <c r="A255" s="14">
        <v>4428</v>
      </c>
      <c r="B255">
        <v>4428</v>
      </c>
      <c r="C255">
        <v>1385</v>
      </c>
      <c r="D255">
        <v>6080</v>
      </c>
      <c r="E255" s="14"/>
    </row>
    <row r="256" spans="1:5" x14ac:dyDescent="0.25">
      <c r="A256" s="14">
        <v>4697</v>
      </c>
      <c r="B256">
        <v>4697</v>
      </c>
      <c r="C256">
        <v>2792</v>
      </c>
      <c r="D256" s="14"/>
      <c r="E256" s="14"/>
    </row>
    <row r="257" spans="1:5" x14ac:dyDescent="0.25">
      <c r="A257" s="14">
        <v>5497</v>
      </c>
      <c r="B257">
        <v>5497</v>
      </c>
      <c r="C257">
        <v>1425</v>
      </c>
      <c r="D257" s="14"/>
      <c r="E257" s="14"/>
    </row>
    <row r="258" spans="1:5" x14ac:dyDescent="0.25">
      <c r="A258" s="14">
        <v>5681</v>
      </c>
      <c r="B258">
        <v>5681</v>
      </c>
      <c r="C258">
        <v>1442</v>
      </c>
      <c r="D258" s="14"/>
      <c r="E258" s="14"/>
    </row>
    <row r="259" spans="1:5" x14ac:dyDescent="0.25">
      <c r="A259" s="14">
        <v>6080</v>
      </c>
      <c r="B259">
        <v>6080</v>
      </c>
      <c r="C259">
        <v>1460</v>
      </c>
      <c r="D259" s="14"/>
      <c r="E259" s="14"/>
    </row>
    <row r="260" spans="1:5" x14ac:dyDescent="0.25">
      <c r="A260" s="9" t="s">
        <v>47</v>
      </c>
      <c r="B260">
        <v>8175</v>
      </c>
      <c r="C260">
        <v>1467</v>
      </c>
      <c r="D260" s="9"/>
      <c r="E260" s="9"/>
    </row>
    <row r="261" spans="1:5" x14ac:dyDescent="0.25">
      <c r="A261" s="9" t="s">
        <v>20</v>
      </c>
      <c r="B261">
        <v>480898</v>
      </c>
      <c r="C261">
        <v>1470</v>
      </c>
      <c r="D261" s="9"/>
      <c r="E261" s="9"/>
    </row>
    <row r="262" spans="1:5" x14ac:dyDescent="0.25">
      <c r="A262" s="9" t="s">
        <v>2067</v>
      </c>
      <c r="B262">
        <v>727005</v>
      </c>
      <c r="C262">
        <v>1518</v>
      </c>
      <c r="D262" s="9"/>
      <c r="E262" s="9"/>
    </row>
    <row r="263" spans="1:5" x14ac:dyDescent="0.25">
      <c r="C263">
        <v>1539</v>
      </c>
    </row>
    <row r="264" spans="1:5" x14ac:dyDescent="0.25">
      <c r="C264">
        <v>1548</v>
      </c>
    </row>
    <row r="265" spans="1:5" x14ac:dyDescent="0.25">
      <c r="C265">
        <v>1559</v>
      </c>
    </row>
    <row r="266" spans="1:5" x14ac:dyDescent="0.25">
      <c r="C266">
        <v>1561</v>
      </c>
    </row>
    <row r="267" spans="1:5" x14ac:dyDescent="0.25">
      <c r="C267">
        <v>1572</v>
      </c>
    </row>
    <row r="268" spans="1:5" x14ac:dyDescent="0.25">
      <c r="C268">
        <v>1573</v>
      </c>
    </row>
    <row r="269" spans="1:5" x14ac:dyDescent="0.25">
      <c r="C269">
        <v>1600</v>
      </c>
    </row>
    <row r="270" spans="1:5" x14ac:dyDescent="0.25">
      <c r="C270">
        <v>1604</v>
      </c>
    </row>
    <row r="271" spans="1:5" x14ac:dyDescent="0.25">
      <c r="C271">
        <v>1605</v>
      </c>
    </row>
    <row r="272" spans="1:5" x14ac:dyDescent="0.25">
      <c r="C272">
        <v>1606</v>
      </c>
    </row>
    <row r="273" spans="3:3" x14ac:dyDescent="0.25">
      <c r="C273">
        <v>1613</v>
      </c>
    </row>
    <row r="274" spans="3:3" x14ac:dyDescent="0.25">
      <c r="C274">
        <v>1621</v>
      </c>
    </row>
    <row r="275" spans="3:3" x14ac:dyDescent="0.25">
      <c r="C275">
        <v>1629</v>
      </c>
    </row>
    <row r="276" spans="3:3" x14ac:dyDescent="0.25">
      <c r="C276">
        <v>1681</v>
      </c>
    </row>
    <row r="277" spans="3:3" x14ac:dyDescent="0.25">
      <c r="C277">
        <v>1684</v>
      </c>
    </row>
    <row r="278" spans="3:3" x14ac:dyDescent="0.25">
      <c r="C278">
        <v>1690</v>
      </c>
    </row>
    <row r="279" spans="3:3" x14ac:dyDescent="0.25">
      <c r="C279">
        <v>1697</v>
      </c>
    </row>
    <row r="280" spans="3:3" x14ac:dyDescent="0.25">
      <c r="C280">
        <v>1703</v>
      </c>
    </row>
    <row r="281" spans="3:3" x14ac:dyDescent="0.25">
      <c r="C281">
        <v>1713</v>
      </c>
    </row>
    <row r="282" spans="3:3" x14ac:dyDescent="0.25">
      <c r="C282">
        <v>1773</v>
      </c>
    </row>
    <row r="283" spans="3:3" x14ac:dyDescent="0.25">
      <c r="C283">
        <v>1782</v>
      </c>
    </row>
    <row r="284" spans="3:3" x14ac:dyDescent="0.25">
      <c r="C284">
        <v>1784</v>
      </c>
    </row>
    <row r="285" spans="3:3" x14ac:dyDescent="0.25">
      <c r="C285">
        <v>1785</v>
      </c>
    </row>
    <row r="286" spans="3:3" x14ac:dyDescent="0.25">
      <c r="C286">
        <v>1797</v>
      </c>
    </row>
    <row r="287" spans="3:3" x14ac:dyDescent="0.25">
      <c r="C287">
        <v>1815</v>
      </c>
    </row>
    <row r="288" spans="3:3" x14ac:dyDescent="0.25">
      <c r="C288">
        <v>1821</v>
      </c>
    </row>
    <row r="289" spans="3:3" x14ac:dyDescent="0.25">
      <c r="C289">
        <v>1866</v>
      </c>
    </row>
    <row r="290" spans="3:3" x14ac:dyDescent="0.25">
      <c r="C290">
        <v>1884</v>
      </c>
    </row>
    <row r="291" spans="3:3" x14ac:dyDescent="0.25">
      <c r="C291">
        <v>1887</v>
      </c>
    </row>
    <row r="292" spans="3:3" x14ac:dyDescent="0.25">
      <c r="C292">
        <v>1894</v>
      </c>
    </row>
    <row r="293" spans="3:3" x14ac:dyDescent="0.25">
      <c r="C293">
        <v>1902</v>
      </c>
    </row>
    <row r="294" spans="3:3" x14ac:dyDescent="0.25">
      <c r="C294">
        <v>1917</v>
      </c>
    </row>
    <row r="295" spans="3:3" x14ac:dyDescent="0.25">
      <c r="C295">
        <v>1965</v>
      </c>
    </row>
    <row r="296" spans="3:3" x14ac:dyDescent="0.25">
      <c r="C296">
        <v>1989</v>
      </c>
    </row>
    <row r="297" spans="3:3" x14ac:dyDescent="0.25">
      <c r="C297">
        <v>1991</v>
      </c>
    </row>
    <row r="298" spans="3:3" x14ac:dyDescent="0.25">
      <c r="C298">
        <v>2013</v>
      </c>
    </row>
    <row r="299" spans="3:3" x14ac:dyDescent="0.25">
      <c r="C299">
        <v>2038</v>
      </c>
    </row>
    <row r="300" spans="3:3" x14ac:dyDescent="0.25">
      <c r="C300">
        <v>2043</v>
      </c>
    </row>
    <row r="301" spans="3:3" x14ac:dyDescent="0.25">
      <c r="C301">
        <v>2053</v>
      </c>
    </row>
    <row r="302" spans="3:3" x14ac:dyDescent="0.25">
      <c r="C302">
        <v>2080</v>
      </c>
    </row>
    <row r="303" spans="3:3" x14ac:dyDescent="0.25">
      <c r="C303">
        <v>2100</v>
      </c>
    </row>
    <row r="304" spans="3:3" x14ac:dyDescent="0.25">
      <c r="C304">
        <v>2105</v>
      </c>
    </row>
    <row r="305" spans="3:3" x14ac:dyDescent="0.25">
      <c r="C305">
        <v>2106</v>
      </c>
    </row>
    <row r="306" spans="3:3" x14ac:dyDescent="0.25">
      <c r="C306">
        <v>2107</v>
      </c>
    </row>
    <row r="307" spans="3:3" x14ac:dyDescent="0.25">
      <c r="C307">
        <v>2120</v>
      </c>
    </row>
    <row r="308" spans="3:3" x14ac:dyDescent="0.25">
      <c r="C308">
        <v>2144</v>
      </c>
    </row>
    <row r="309" spans="3:3" x14ac:dyDescent="0.25">
      <c r="C309">
        <v>2188</v>
      </c>
    </row>
    <row r="310" spans="3:3" x14ac:dyDescent="0.25">
      <c r="C310">
        <v>2218</v>
      </c>
    </row>
    <row r="311" spans="3:3" x14ac:dyDescent="0.25">
      <c r="C311">
        <v>2220</v>
      </c>
    </row>
    <row r="312" spans="3:3" x14ac:dyDescent="0.25">
      <c r="C312">
        <v>2230</v>
      </c>
    </row>
    <row r="313" spans="3:3" x14ac:dyDescent="0.25">
      <c r="C313">
        <v>2237</v>
      </c>
    </row>
    <row r="314" spans="3:3" x14ac:dyDescent="0.25">
      <c r="C314">
        <v>2261</v>
      </c>
    </row>
    <row r="315" spans="3:3" x14ac:dyDescent="0.25">
      <c r="C315">
        <v>2266</v>
      </c>
    </row>
    <row r="316" spans="3:3" x14ac:dyDescent="0.25">
      <c r="C316">
        <v>2283</v>
      </c>
    </row>
    <row r="317" spans="3:3" x14ac:dyDescent="0.25">
      <c r="C317">
        <v>2289</v>
      </c>
    </row>
    <row r="318" spans="3:3" x14ac:dyDescent="0.25">
      <c r="C318">
        <v>2293</v>
      </c>
    </row>
    <row r="319" spans="3:3" x14ac:dyDescent="0.25">
      <c r="C319">
        <v>2320</v>
      </c>
    </row>
    <row r="320" spans="3:3" x14ac:dyDescent="0.25">
      <c r="C320">
        <v>2326</v>
      </c>
    </row>
    <row r="321" spans="3:3" x14ac:dyDescent="0.25">
      <c r="C321">
        <v>2331</v>
      </c>
    </row>
    <row r="322" spans="3:3" x14ac:dyDescent="0.25">
      <c r="C322">
        <v>2346</v>
      </c>
    </row>
    <row r="323" spans="3:3" x14ac:dyDescent="0.25">
      <c r="C323">
        <v>2353</v>
      </c>
    </row>
    <row r="324" spans="3:3" x14ac:dyDescent="0.25">
      <c r="C324">
        <v>2409</v>
      </c>
    </row>
    <row r="325" spans="3:3" x14ac:dyDescent="0.25">
      <c r="C325">
        <v>2414</v>
      </c>
    </row>
    <row r="326" spans="3:3" x14ac:dyDescent="0.25">
      <c r="C326">
        <v>2431</v>
      </c>
    </row>
    <row r="327" spans="3:3" x14ac:dyDescent="0.25">
      <c r="C327">
        <v>2436</v>
      </c>
    </row>
    <row r="328" spans="3:3" x14ac:dyDescent="0.25">
      <c r="C328">
        <v>2441</v>
      </c>
    </row>
    <row r="329" spans="3:3" x14ac:dyDescent="0.25">
      <c r="C329">
        <v>4886</v>
      </c>
    </row>
    <row r="330" spans="3:3" x14ac:dyDescent="0.25">
      <c r="C330">
        <v>2468</v>
      </c>
    </row>
    <row r="331" spans="3:3" x14ac:dyDescent="0.25">
      <c r="C331">
        <v>2475</v>
      </c>
    </row>
    <row r="332" spans="3:3" x14ac:dyDescent="0.25">
      <c r="C332">
        <v>2489</v>
      </c>
    </row>
    <row r="333" spans="3:3" x14ac:dyDescent="0.25">
      <c r="C333">
        <v>2506</v>
      </c>
    </row>
    <row r="334" spans="3:3" x14ac:dyDescent="0.25">
      <c r="C334">
        <v>2526</v>
      </c>
    </row>
    <row r="335" spans="3:3" x14ac:dyDescent="0.25">
      <c r="C335">
        <v>2528</v>
      </c>
    </row>
    <row r="336" spans="3:3" x14ac:dyDescent="0.25">
      <c r="C336">
        <v>2551</v>
      </c>
    </row>
    <row r="337" spans="3:3" x14ac:dyDescent="0.25">
      <c r="C337">
        <v>2662</v>
      </c>
    </row>
    <row r="338" spans="3:3" x14ac:dyDescent="0.25">
      <c r="C338">
        <v>2673</v>
      </c>
    </row>
    <row r="339" spans="3:3" x14ac:dyDescent="0.25">
      <c r="C339">
        <v>2693</v>
      </c>
    </row>
    <row r="340" spans="3:3" x14ac:dyDescent="0.25">
      <c r="C340">
        <v>2725</v>
      </c>
    </row>
    <row r="341" spans="3:3" x14ac:dyDescent="0.25">
      <c r="C341">
        <v>2739</v>
      </c>
    </row>
    <row r="342" spans="3:3" x14ac:dyDescent="0.25">
      <c r="C342">
        <v>2756</v>
      </c>
    </row>
    <row r="343" spans="3:3" x14ac:dyDescent="0.25">
      <c r="C343">
        <v>2768</v>
      </c>
    </row>
    <row r="344" spans="3:3" x14ac:dyDescent="0.25">
      <c r="C344">
        <v>2805</v>
      </c>
    </row>
    <row r="345" spans="3:3" x14ac:dyDescent="0.25">
      <c r="C345">
        <v>2857</v>
      </c>
    </row>
    <row r="346" spans="3:3" x14ac:dyDescent="0.25">
      <c r="C346">
        <v>2875</v>
      </c>
    </row>
    <row r="347" spans="3:3" x14ac:dyDescent="0.25">
      <c r="C347">
        <v>2893</v>
      </c>
    </row>
    <row r="348" spans="3:3" x14ac:dyDescent="0.25">
      <c r="C348">
        <v>2985</v>
      </c>
    </row>
    <row r="349" spans="3:3" x14ac:dyDescent="0.25">
      <c r="C349">
        <v>3016</v>
      </c>
    </row>
    <row r="350" spans="3:3" x14ac:dyDescent="0.25">
      <c r="C350">
        <v>3036</v>
      </c>
    </row>
    <row r="351" spans="3:3" x14ac:dyDescent="0.25">
      <c r="C351">
        <v>3059</v>
      </c>
    </row>
    <row r="352" spans="3:3" x14ac:dyDescent="0.25">
      <c r="C352">
        <v>3063</v>
      </c>
    </row>
    <row r="353" spans="3:3" x14ac:dyDescent="0.25">
      <c r="C353">
        <v>3116</v>
      </c>
    </row>
    <row r="354" spans="3:3" x14ac:dyDescent="0.25">
      <c r="C354">
        <v>3131</v>
      </c>
    </row>
    <row r="355" spans="3:3" x14ac:dyDescent="0.25">
      <c r="C355">
        <v>3177</v>
      </c>
    </row>
    <row r="356" spans="3:3" x14ac:dyDescent="0.25">
      <c r="C356">
        <v>3205</v>
      </c>
    </row>
    <row r="357" spans="3:3" x14ac:dyDescent="0.25">
      <c r="C357">
        <v>3272</v>
      </c>
    </row>
    <row r="358" spans="3:3" x14ac:dyDescent="0.25">
      <c r="C358">
        <v>3308</v>
      </c>
    </row>
    <row r="359" spans="3:3" x14ac:dyDescent="0.25">
      <c r="C359">
        <v>3318</v>
      </c>
    </row>
    <row r="360" spans="3:3" x14ac:dyDescent="0.25">
      <c r="C360">
        <v>3376</v>
      </c>
    </row>
    <row r="361" spans="3:3" x14ac:dyDescent="0.25">
      <c r="C361">
        <v>3388</v>
      </c>
    </row>
    <row r="362" spans="3:3" x14ac:dyDescent="0.25">
      <c r="C362">
        <v>3533</v>
      </c>
    </row>
    <row r="363" spans="3:3" x14ac:dyDescent="0.25">
      <c r="C363">
        <v>3537</v>
      </c>
    </row>
    <row r="364" spans="3:3" x14ac:dyDescent="0.25">
      <c r="C364">
        <v>3594</v>
      </c>
    </row>
    <row r="365" spans="3:3" x14ac:dyDescent="0.25">
      <c r="C365">
        <v>3596</v>
      </c>
    </row>
    <row r="366" spans="3:3" x14ac:dyDescent="0.25">
      <c r="C366">
        <v>3657</v>
      </c>
    </row>
    <row r="367" spans="3:3" x14ac:dyDescent="0.25">
      <c r="C367">
        <v>3727</v>
      </c>
    </row>
    <row r="368" spans="3:3" x14ac:dyDescent="0.25">
      <c r="C368">
        <v>3742</v>
      </c>
    </row>
    <row r="369" spans="3:3" x14ac:dyDescent="0.25">
      <c r="C369">
        <v>3777</v>
      </c>
    </row>
    <row r="370" spans="3:3" x14ac:dyDescent="0.25">
      <c r="C370">
        <v>3934</v>
      </c>
    </row>
    <row r="371" spans="3:3" x14ac:dyDescent="0.25">
      <c r="C371">
        <v>4006</v>
      </c>
    </row>
    <row r="372" spans="3:3" x14ac:dyDescent="0.25">
      <c r="C372">
        <v>4065</v>
      </c>
    </row>
    <row r="373" spans="3:3" x14ac:dyDescent="0.25">
      <c r="C373">
        <v>4233</v>
      </c>
    </row>
    <row r="374" spans="3:3" x14ac:dyDescent="0.25">
      <c r="C374">
        <v>4289</v>
      </c>
    </row>
    <row r="375" spans="3:3" x14ac:dyDescent="0.25">
      <c r="C375">
        <v>4358</v>
      </c>
    </row>
    <row r="376" spans="3:3" x14ac:dyDescent="0.25">
      <c r="C376">
        <v>4498</v>
      </c>
    </row>
    <row r="377" spans="3:3" x14ac:dyDescent="0.25">
      <c r="C377">
        <v>4799</v>
      </c>
    </row>
    <row r="378" spans="3:3" x14ac:dyDescent="0.25">
      <c r="C378">
        <v>5139</v>
      </c>
    </row>
    <row r="379" spans="3:3" x14ac:dyDescent="0.25">
      <c r="C379">
        <v>5168</v>
      </c>
    </row>
    <row r="380" spans="3:3" x14ac:dyDescent="0.25">
      <c r="C380">
        <v>5180</v>
      </c>
    </row>
    <row r="381" spans="3:3" x14ac:dyDescent="0.25">
      <c r="C381">
        <v>5203</v>
      </c>
    </row>
    <row r="382" spans="3:3" x14ac:dyDescent="0.25">
      <c r="C382">
        <v>5419</v>
      </c>
    </row>
    <row r="383" spans="3:3" x14ac:dyDescent="0.25">
      <c r="C383">
        <v>5512</v>
      </c>
    </row>
    <row r="384" spans="3:3" x14ac:dyDescent="0.25">
      <c r="C384">
        <v>5880</v>
      </c>
    </row>
    <row r="385" spans="3:3" x14ac:dyDescent="0.25">
      <c r="C385">
        <v>5966</v>
      </c>
    </row>
    <row r="386" spans="3:3" x14ac:dyDescent="0.25">
      <c r="C386">
        <v>6212</v>
      </c>
    </row>
    <row r="387" spans="3:3" x14ac:dyDescent="0.25">
      <c r="C387">
        <v>6286</v>
      </c>
    </row>
    <row r="388" spans="3:3" x14ac:dyDescent="0.25">
      <c r="C388">
        <v>6406</v>
      </c>
    </row>
    <row r="389" spans="3:3" x14ac:dyDescent="0.25">
      <c r="C389">
        <v>6465</v>
      </c>
    </row>
    <row r="390" spans="3:3" x14ac:dyDescent="0.25">
      <c r="C390">
        <v>7295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Crowdfunding</vt:lpstr>
      <vt:lpstr>Parent Stacked</vt:lpstr>
      <vt:lpstr>Sub Stacked</vt:lpstr>
      <vt:lpstr>Category vs Year</vt:lpstr>
      <vt:lpstr>Bonus pt1</vt:lpstr>
      <vt:lpstr>Bonus pt2</vt:lpstr>
      <vt:lpstr>CrowdFunding</vt:lpstr>
      <vt:lpstr>DateCreated</vt:lpstr>
      <vt:lpstr>DateEnded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Brad Fisher</cp:lastModifiedBy>
  <dcterms:created xsi:type="dcterms:W3CDTF">2021-09-29T18:52:28Z</dcterms:created>
  <dcterms:modified xsi:type="dcterms:W3CDTF">2023-11-22T13:01:38Z</dcterms:modified>
</cp:coreProperties>
</file>