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 desktop\Summer 2012 work-related\Macro Study\Macro 2021\Potted cottonwood plant study\TLP\"/>
    </mc:Choice>
  </mc:AlternateContent>
  <xr:revisionPtr revIDLastSave="0" documentId="13_ncr:1_{AB8A7387-D534-42C4-B06D-0ECF10F1C13B}" xr6:coauthVersionLast="47" xr6:coauthVersionMax="47" xr10:uidLastSave="{00000000-0000-0000-0000-000000000000}"/>
  <bookViews>
    <workbookView xWindow="38290" yWindow="-110" windowWidth="38620" windowHeight="21100" activeTab="2" xr2:uid="{00000000-000D-0000-FFFF-FFFF00000000}"/>
  </bookViews>
  <sheets>
    <sheet name="Sheet1" sheetId="1" r:id="rId1"/>
    <sheet name="pre-drought" sheetId="2" r:id="rId2"/>
    <sheet name="pre-drought (2)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6" i="3" l="1"/>
  <c r="U106" i="3" s="1"/>
  <c r="T105" i="3"/>
  <c r="U105" i="3"/>
  <c r="T104" i="3"/>
  <c r="U104" i="3" s="1"/>
  <c r="T103" i="3"/>
  <c r="U103" i="3" s="1"/>
  <c r="T102" i="3"/>
  <c r="U102" i="3" s="1"/>
  <c r="T101" i="3"/>
  <c r="U101" i="3" s="1"/>
  <c r="T100" i="3"/>
  <c r="U100" i="3" s="1"/>
  <c r="T99" i="3"/>
  <c r="U99" i="3" s="1"/>
  <c r="T98" i="3"/>
  <c r="U98" i="3"/>
  <c r="T97" i="3"/>
  <c r="U97" i="3"/>
  <c r="T96" i="3"/>
  <c r="U96" i="3" s="1"/>
  <c r="T95" i="3"/>
  <c r="U95" i="3" s="1"/>
  <c r="U94" i="3"/>
  <c r="T94" i="3"/>
  <c r="T92" i="3"/>
  <c r="U92" i="3" s="1"/>
  <c r="T91" i="3"/>
  <c r="U91" i="3" s="1"/>
  <c r="T90" i="3"/>
  <c r="U90" i="3" s="1"/>
  <c r="T89" i="3"/>
  <c r="U89" i="3" s="1"/>
  <c r="T88" i="3"/>
  <c r="U88" i="3" s="1"/>
  <c r="T87" i="3"/>
  <c r="U87" i="3"/>
  <c r="T86" i="3"/>
  <c r="U86" i="3" s="1"/>
  <c r="T85" i="3"/>
  <c r="U85" i="3" s="1"/>
  <c r="T84" i="3"/>
  <c r="U84" i="3" s="1"/>
  <c r="T83" i="3"/>
  <c r="U83" i="3" s="1"/>
  <c r="T82" i="3"/>
  <c r="U82" i="3" s="1"/>
  <c r="T81" i="3"/>
  <c r="U81" i="3" s="1"/>
  <c r="T80" i="3"/>
  <c r="U80" i="3" s="1"/>
  <c r="T79" i="3"/>
  <c r="U79" i="3" s="1"/>
  <c r="T78" i="3"/>
  <c r="U78" i="3" s="1"/>
  <c r="X128" i="3"/>
  <c r="S48" i="3"/>
  <c r="T77" i="3"/>
  <c r="U77" i="3" s="1"/>
  <c r="T76" i="3"/>
  <c r="U76" i="3"/>
  <c r="T75" i="3"/>
  <c r="U75" i="3" s="1"/>
  <c r="T74" i="3"/>
  <c r="U74" i="3" s="1"/>
  <c r="T73" i="3"/>
  <c r="U73" i="3" s="1"/>
  <c r="T72" i="3"/>
  <c r="U72" i="3" s="1"/>
  <c r="T71" i="3"/>
  <c r="U71" i="3"/>
  <c r="T70" i="3"/>
  <c r="U70" i="3" s="1"/>
  <c r="T69" i="3"/>
  <c r="U69" i="3" s="1"/>
  <c r="T68" i="3"/>
  <c r="U68" i="3" s="1"/>
  <c r="T67" i="3"/>
  <c r="U67" i="3"/>
  <c r="T66" i="3"/>
  <c r="U66" i="3" s="1"/>
  <c r="T65" i="3"/>
  <c r="U65" i="3" s="1"/>
  <c r="T64" i="3"/>
  <c r="U64" i="3" s="1"/>
  <c r="T63" i="3"/>
  <c r="U63" i="3"/>
  <c r="T62" i="3"/>
  <c r="U62" i="3"/>
  <c r="T61" i="3"/>
  <c r="U61" i="3"/>
  <c r="T60" i="3"/>
  <c r="U60" i="3"/>
  <c r="T59" i="3"/>
  <c r="U59" i="3" s="1"/>
  <c r="T58" i="3"/>
  <c r="U58" i="3" s="1"/>
  <c r="T54" i="3"/>
  <c r="U54" i="3"/>
  <c r="T55" i="3"/>
  <c r="U55" i="3"/>
  <c r="T53" i="3"/>
  <c r="U53" i="3"/>
  <c r="T52" i="3"/>
  <c r="U52" i="3" s="1"/>
  <c r="T57" i="3"/>
  <c r="U57" i="3" s="1"/>
  <c r="T56" i="3"/>
  <c r="U56" i="3" s="1"/>
  <c r="T51" i="3"/>
  <c r="U51" i="3" s="1"/>
  <c r="T50" i="3"/>
  <c r="U50" i="3" s="1"/>
  <c r="T49" i="3"/>
  <c r="U49" i="3" s="1"/>
  <c r="T48" i="3"/>
  <c r="U48" i="3" s="1"/>
  <c r="T47" i="3"/>
  <c r="U47" i="3" s="1"/>
  <c r="U32" i="3"/>
  <c r="U33" i="3"/>
  <c r="T111" i="3"/>
  <c r="U111" i="3" s="1"/>
  <c r="T110" i="3"/>
  <c r="U110" i="3" s="1"/>
  <c r="T109" i="3"/>
  <c r="U109" i="3" s="1"/>
  <c r="T108" i="3"/>
  <c r="U108" i="3" s="1"/>
  <c r="T128" i="3"/>
  <c r="U128" i="3" s="1"/>
  <c r="T127" i="3"/>
  <c r="U127" i="3" s="1"/>
  <c r="T130" i="3"/>
  <c r="U130" i="3" s="1"/>
  <c r="T133" i="3"/>
  <c r="U133" i="3" s="1"/>
  <c r="T132" i="3"/>
  <c r="U132" i="3" s="1"/>
  <c r="T135" i="3"/>
  <c r="U135" i="3" s="1"/>
  <c r="T154" i="3"/>
  <c r="U154" i="3" s="1"/>
  <c r="T152" i="3"/>
  <c r="U152" i="3" s="1"/>
  <c r="T151" i="3"/>
  <c r="U151" i="3" s="1"/>
  <c r="T150" i="3"/>
  <c r="U150" i="3" s="1"/>
  <c r="T149" i="3"/>
  <c r="U149" i="3" s="1"/>
  <c r="U148" i="3"/>
  <c r="T148" i="3"/>
  <c r="T147" i="3"/>
  <c r="U147" i="3" s="1"/>
  <c r="T146" i="3"/>
  <c r="U146" i="3" s="1"/>
  <c r="T113" i="3"/>
  <c r="U113" i="3" s="1"/>
  <c r="T144" i="3"/>
  <c r="U144" i="3" s="1"/>
  <c r="T143" i="3"/>
  <c r="U143" i="3" s="1"/>
  <c r="U142" i="3"/>
  <c r="T142" i="3"/>
  <c r="T141" i="3"/>
  <c r="U141" i="3" s="1"/>
  <c r="T140" i="3"/>
  <c r="U140" i="3" s="1"/>
  <c r="T139" i="3"/>
  <c r="U139" i="3" s="1"/>
  <c r="T138" i="3"/>
  <c r="U138" i="3" s="1"/>
  <c r="T137" i="3"/>
  <c r="U137" i="3" s="1"/>
  <c r="T120" i="3"/>
  <c r="U120" i="3" s="1"/>
  <c r="T118" i="3"/>
  <c r="U118" i="3" s="1"/>
  <c r="T117" i="3"/>
  <c r="U117" i="3" s="1"/>
  <c r="T116" i="3"/>
  <c r="U116" i="3" s="1"/>
  <c r="T115" i="3"/>
  <c r="U115" i="3" s="1"/>
  <c r="T125" i="3"/>
  <c r="U125" i="3" s="1"/>
  <c r="T124" i="3"/>
  <c r="U124" i="3" s="1"/>
  <c r="T123" i="3"/>
  <c r="U123" i="3" s="1"/>
  <c r="T121" i="3"/>
  <c r="U121" i="3" s="1"/>
  <c r="U2" i="3"/>
  <c r="T32" i="3"/>
  <c r="T39" i="3"/>
  <c r="AG2" i="3"/>
  <c r="T41" i="3"/>
  <c r="U41" i="3"/>
  <c r="T42" i="3"/>
  <c r="U42" i="3" s="1"/>
  <c r="T43" i="3"/>
  <c r="U43" i="3"/>
  <c r="T45" i="3"/>
  <c r="U45" i="3" s="1"/>
  <c r="T46" i="3"/>
  <c r="U46" i="3"/>
  <c r="T9" i="3"/>
  <c r="U9" i="3" s="1"/>
  <c r="T7" i="3"/>
  <c r="U7" i="3" s="1"/>
  <c r="T6" i="3"/>
  <c r="U6" i="3" s="1"/>
  <c r="T5" i="3"/>
  <c r="U5" i="3" s="1"/>
  <c r="T3" i="3"/>
  <c r="U3" i="3" s="1"/>
  <c r="T2" i="3"/>
  <c r="T36" i="3"/>
  <c r="AJ5" i="3" l="1"/>
  <c r="AI5" i="3"/>
  <c r="AI8" i="3"/>
  <c r="AJ8" i="3"/>
  <c r="AI10" i="3"/>
  <c r="AJ10" i="3"/>
  <c r="U39" i="3"/>
  <c r="U37" i="3"/>
  <c r="T37" i="3"/>
  <c r="U36" i="3"/>
  <c r="T35" i="3"/>
  <c r="U35" i="3" s="1"/>
  <c r="T34" i="3"/>
  <c r="U34" i="3" s="1"/>
  <c r="T33" i="3"/>
  <c r="T31" i="3"/>
  <c r="U31" i="3" s="1"/>
  <c r="T30" i="3"/>
  <c r="U30" i="3" s="1"/>
  <c r="T29" i="3"/>
  <c r="U29" i="3" s="1"/>
  <c r="U27" i="3"/>
  <c r="T27" i="3"/>
  <c r="T26" i="3"/>
  <c r="U26" i="3" s="1"/>
  <c r="T25" i="3"/>
  <c r="U25" i="3" s="1"/>
  <c r="T24" i="3"/>
  <c r="U24" i="3" s="1"/>
  <c r="T23" i="3"/>
  <c r="U23" i="3" s="1"/>
  <c r="T21" i="3"/>
  <c r="U21" i="3" s="1"/>
  <c r="T20" i="3"/>
  <c r="U20" i="3" s="1"/>
  <c r="T19" i="3"/>
  <c r="U19" i="3" s="1"/>
  <c r="T18" i="3"/>
  <c r="U18" i="3" s="1"/>
  <c r="T17" i="3"/>
  <c r="U17" i="3" s="1"/>
  <c r="T16" i="3"/>
  <c r="U16" i="3" s="1"/>
  <c r="U14" i="3"/>
  <c r="T14" i="3"/>
  <c r="T13" i="3"/>
  <c r="U13" i="3" s="1"/>
  <c r="T12" i="3"/>
  <c r="U12" i="3" s="1"/>
  <c r="T11" i="3"/>
  <c r="U11" i="3" s="1"/>
  <c r="U40" i="3"/>
  <c r="T40" i="3"/>
  <c r="S3" i="3"/>
  <c r="S5" i="3"/>
  <c r="S6" i="3"/>
  <c r="S7" i="3"/>
  <c r="S9" i="3"/>
  <c r="S11" i="3"/>
  <c r="S12" i="3"/>
  <c r="S13" i="3"/>
  <c r="S14" i="3"/>
  <c r="S16" i="3"/>
  <c r="S17" i="3"/>
  <c r="S18" i="3"/>
  <c r="S19" i="3"/>
  <c r="S20" i="3"/>
  <c r="S21" i="3"/>
  <c r="S23" i="3"/>
  <c r="S24" i="3"/>
  <c r="S25" i="3"/>
  <c r="S26" i="3"/>
  <c r="S27" i="3"/>
  <c r="S29" i="3"/>
  <c r="S30" i="3"/>
  <c r="S31" i="3"/>
  <c r="S32" i="3"/>
  <c r="S33" i="3"/>
  <c r="S34" i="3"/>
  <c r="S35" i="3"/>
  <c r="S36" i="3"/>
  <c r="S37" i="3"/>
  <c r="S39" i="3"/>
  <c r="S40" i="3"/>
  <c r="S41" i="3"/>
  <c r="S42" i="3"/>
  <c r="S43" i="3"/>
  <c r="S45" i="3"/>
  <c r="S46" i="3"/>
  <c r="S47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8" i="3"/>
  <c r="S109" i="3"/>
  <c r="S110" i="3"/>
  <c r="S111" i="3"/>
  <c r="S113" i="3"/>
  <c r="S115" i="3"/>
  <c r="S116" i="3"/>
  <c r="S117" i="3"/>
  <c r="S118" i="3"/>
  <c r="S120" i="3"/>
  <c r="S121" i="3"/>
  <c r="S123" i="3"/>
  <c r="S124" i="3"/>
  <c r="S125" i="3"/>
  <c r="S127" i="3"/>
  <c r="S128" i="3"/>
  <c r="S130" i="3"/>
  <c r="S132" i="3"/>
  <c r="S133" i="3"/>
  <c r="S135" i="3"/>
  <c r="S137" i="3"/>
  <c r="S138" i="3"/>
  <c r="S139" i="3"/>
  <c r="S140" i="3"/>
  <c r="S141" i="3"/>
  <c r="S142" i="3"/>
  <c r="S143" i="3"/>
  <c r="S144" i="3"/>
  <c r="S146" i="3"/>
  <c r="S147" i="3"/>
  <c r="S148" i="3"/>
  <c r="S149" i="3"/>
  <c r="S150" i="3"/>
  <c r="S151" i="3"/>
  <c r="S152" i="3"/>
  <c r="S154" i="3"/>
  <c r="S2" i="3"/>
  <c r="AH2" i="3" s="1"/>
  <c r="AI2" i="3" l="1"/>
  <c r="AJ2" i="3"/>
  <c r="AH8" i="3"/>
  <c r="AH5" i="3"/>
  <c r="AH10" i="3"/>
  <c r="AG5" i="3"/>
  <c r="AG8" i="3"/>
  <c r="AG10" i="3"/>
  <c r="P65" i="3"/>
  <c r="Q65" i="3" s="1"/>
  <c r="D65" i="3"/>
  <c r="C65" i="3"/>
  <c r="P64" i="3"/>
  <c r="Q64" i="3" s="1"/>
  <c r="D64" i="3"/>
  <c r="C64" i="3"/>
  <c r="P154" i="3"/>
  <c r="Q154" i="3" s="1"/>
  <c r="D154" i="3"/>
  <c r="C154" i="3"/>
  <c r="P153" i="3"/>
  <c r="Q153" i="3" s="1"/>
  <c r="D153" i="3"/>
  <c r="C153" i="3"/>
  <c r="P152" i="3"/>
  <c r="Q152" i="3" s="1"/>
  <c r="D152" i="3"/>
  <c r="C152" i="3"/>
  <c r="P138" i="3"/>
  <c r="Q138" i="3" s="1"/>
  <c r="D138" i="3"/>
  <c r="C138" i="3"/>
  <c r="P137" i="3"/>
  <c r="Q137" i="3" s="1"/>
  <c r="D137" i="3"/>
  <c r="C137" i="3"/>
  <c r="P24" i="3"/>
  <c r="Q24" i="3" s="1"/>
  <c r="D24" i="3"/>
  <c r="C24" i="3"/>
  <c r="P23" i="3"/>
  <c r="Q23" i="3" s="1"/>
  <c r="D23" i="3"/>
  <c r="C23" i="3"/>
  <c r="P10" i="3"/>
  <c r="Q10" i="3" s="1"/>
  <c r="D10" i="3"/>
  <c r="C10" i="3"/>
  <c r="P9" i="3"/>
  <c r="Q9" i="3" s="1"/>
  <c r="D9" i="3"/>
  <c r="C9" i="3"/>
  <c r="P8" i="3"/>
  <c r="Q8" i="3" s="1"/>
  <c r="D8" i="3"/>
  <c r="C8" i="3"/>
  <c r="P7" i="3"/>
  <c r="Q7" i="3" s="1"/>
  <c r="D7" i="3"/>
  <c r="C7" i="3"/>
  <c r="P126" i="3"/>
  <c r="Q126" i="3" s="1"/>
  <c r="D126" i="3"/>
  <c r="C126" i="3"/>
  <c r="P125" i="3"/>
  <c r="Q125" i="3" s="1"/>
  <c r="D125" i="3"/>
  <c r="C125" i="3"/>
  <c r="P124" i="3"/>
  <c r="Q124" i="3" s="1"/>
  <c r="D124" i="3"/>
  <c r="C124" i="3"/>
  <c r="P77" i="3"/>
  <c r="Q77" i="3" s="1"/>
  <c r="D77" i="3"/>
  <c r="C77" i="3"/>
  <c r="P76" i="3"/>
  <c r="Q76" i="3" s="1"/>
  <c r="D76" i="3"/>
  <c r="C76" i="3"/>
  <c r="P75" i="3"/>
  <c r="Q75" i="3" s="1"/>
  <c r="D75" i="3"/>
  <c r="C75" i="3"/>
  <c r="P74" i="3"/>
  <c r="Q74" i="3" s="1"/>
  <c r="D74" i="3"/>
  <c r="C74" i="3"/>
  <c r="P55" i="3"/>
  <c r="Q55" i="3" s="1"/>
  <c r="D55" i="3"/>
  <c r="C55" i="3"/>
  <c r="P54" i="3"/>
  <c r="Q54" i="3" s="1"/>
  <c r="D54" i="3"/>
  <c r="C54" i="3"/>
  <c r="P57" i="3"/>
  <c r="Q57" i="3" s="1"/>
  <c r="D57" i="3"/>
  <c r="C57" i="3"/>
  <c r="P56" i="3"/>
  <c r="Q56" i="3" s="1"/>
  <c r="D56" i="3"/>
  <c r="C56" i="3"/>
  <c r="P22" i="3"/>
  <c r="Q22" i="3" s="1"/>
  <c r="D22" i="3"/>
  <c r="C22" i="3"/>
  <c r="P21" i="3"/>
  <c r="Q21" i="3" s="1"/>
  <c r="D21" i="3"/>
  <c r="C21" i="3"/>
  <c r="P20" i="3"/>
  <c r="Q20" i="3" s="1"/>
  <c r="D20" i="3"/>
  <c r="C20" i="3"/>
  <c r="P123" i="3"/>
  <c r="Q123" i="3" s="1"/>
  <c r="D123" i="3"/>
  <c r="C123" i="3"/>
  <c r="P122" i="3"/>
  <c r="Q122" i="3" s="1"/>
  <c r="D122" i="3"/>
  <c r="C122" i="3"/>
  <c r="P121" i="3"/>
  <c r="Q121" i="3" s="1"/>
  <c r="D121" i="3"/>
  <c r="C121" i="3"/>
  <c r="P136" i="3"/>
  <c r="Q136" i="3" s="1"/>
  <c r="D136" i="3"/>
  <c r="C136" i="3"/>
  <c r="P135" i="3"/>
  <c r="Q135" i="3" s="1"/>
  <c r="D135" i="3"/>
  <c r="C135" i="3"/>
  <c r="P134" i="3"/>
  <c r="Q134" i="3" s="1"/>
  <c r="D134" i="3"/>
  <c r="C134" i="3"/>
  <c r="P133" i="3"/>
  <c r="Q133" i="3" s="1"/>
  <c r="D133" i="3"/>
  <c r="C133" i="3"/>
  <c r="P102" i="3"/>
  <c r="Q102" i="3" s="1"/>
  <c r="D102" i="3"/>
  <c r="C102" i="3"/>
  <c r="P101" i="3"/>
  <c r="Q101" i="3" s="1"/>
  <c r="D101" i="3"/>
  <c r="C101" i="3"/>
  <c r="P89" i="3"/>
  <c r="Q89" i="3" s="1"/>
  <c r="D89" i="3"/>
  <c r="C89" i="3"/>
  <c r="P88" i="3"/>
  <c r="Q88" i="3" s="1"/>
  <c r="D88" i="3"/>
  <c r="C88" i="3"/>
  <c r="P33" i="3"/>
  <c r="Q33" i="3" s="1"/>
  <c r="D33" i="3"/>
  <c r="C33" i="3"/>
  <c r="P32" i="3"/>
  <c r="Q32" i="3" s="1"/>
  <c r="D32" i="3"/>
  <c r="C32" i="3"/>
  <c r="P31" i="3"/>
  <c r="Q31" i="3" s="1"/>
  <c r="D31" i="3"/>
  <c r="C31" i="3"/>
  <c r="P30" i="3"/>
  <c r="Q30" i="3" s="1"/>
  <c r="D30" i="3"/>
  <c r="C30" i="3"/>
  <c r="P145" i="3"/>
  <c r="Q145" i="3" s="1"/>
  <c r="D145" i="3"/>
  <c r="C145" i="3"/>
  <c r="P144" i="3"/>
  <c r="Q144" i="3" s="1"/>
  <c r="D144" i="3"/>
  <c r="C144" i="3"/>
  <c r="P143" i="3"/>
  <c r="Q143" i="3" s="1"/>
  <c r="D143" i="3"/>
  <c r="C143" i="3"/>
  <c r="P40" i="3"/>
  <c r="Q40" i="3" s="1"/>
  <c r="D40" i="3"/>
  <c r="C40" i="3"/>
  <c r="P39" i="3"/>
  <c r="Q39" i="3" s="1"/>
  <c r="D39" i="3"/>
  <c r="C39" i="3"/>
  <c r="P83" i="3"/>
  <c r="Q83" i="3" s="1"/>
  <c r="D83" i="3"/>
  <c r="C83" i="3"/>
  <c r="P82" i="3"/>
  <c r="Q82" i="3" s="1"/>
  <c r="D82" i="3"/>
  <c r="C82" i="3"/>
  <c r="P17" i="3"/>
  <c r="Q17" i="3" s="1"/>
  <c r="D17" i="3"/>
  <c r="C17" i="3"/>
  <c r="P16" i="3"/>
  <c r="Q16" i="3" s="1"/>
  <c r="D16" i="3"/>
  <c r="C16" i="3"/>
  <c r="P63" i="3"/>
  <c r="Q63" i="3" s="1"/>
  <c r="D63" i="3"/>
  <c r="C63" i="3"/>
  <c r="P62" i="3"/>
  <c r="Q62" i="3" s="1"/>
  <c r="D62" i="3"/>
  <c r="C62" i="3"/>
  <c r="P96" i="3"/>
  <c r="Q96" i="3" s="1"/>
  <c r="D96" i="3"/>
  <c r="C96" i="3"/>
  <c r="P95" i="3"/>
  <c r="Q95" i="3" s="1"/>
  <c r="D95" i="3"/>
  <c r="C95" i="3"/>
  <c r="P38" i="3"/>
  <c r="Q38" i="3" s="1"/>
  <c r="D38" i="3"/>
  <c r="C38" i="3"/>
  <c r="P117" i="3"/>
  <c r="Q117" i="3" s="1"/>
  <c r="D117" i="3"/>
  <c r="C117" i="3"/>
  <c r="P116" i="3"/>
  <c r="Q116" i="3" s="1"/>
  <c r="D116" i="3"/>
  <c r="C116" i="3"/>
  <c r="P51" i="3"/>
  <c r="Q51" i="3" s="1"/>
  <c r="D51" i="3"/>
  <c r="C51" i="3"/>
  <c r="P50" i="3"/>
  <c r="Q50" i="3" s="1"/>
  <c r="D50" i="3"/>
  <c r="C50" i="3"/>
  <c r="P49" i="3"/>
  <c r="Q49" i="3" s="1"/>
  <c r="D49" i="3"/>
  <c r="C49" i="3"/>
  <c r="P48" i="3"/>
  <c r="Q48" i="3" s="1"/>
  <c r="D48" i="3"/>
  <c r="C48" i="3"/>
  <c r="P71" i="3"/>
  <c r="Q71" i="3" s="1"/>
  <c r="D71" i="3"/>
  <c r="C71" i="3"/>
  <c r="P70" i="3"/>
  <c r="Q70" i="3" s="1"/>
  <c r="D70" i="3"/>
  <c r="C70" i="3"/>
  <c r="P37" i="3"/>
  <c r="Q37" i="3" s="1"/>
  <c r="D37" i="3"/>
  <c r="C37" i="3"/>
  <c r="P36" i="3"/>
  <c r="Q36" i="3" s="1"/>
  <c r="D36" i="3"/>
  <c r="C36" i="3"/>
  <c r="P73" i="3"/>
  <c r="Q73" i="3" s="1"/>
  <c r="D73" i="3"/>
  <c r="C73" i="3"/>
  <c r="P72" i="3"/>
  <c r="Q72" i="3" s="1"/>
  <c r="D72" i="3"/>
  <c r="C72" i="3"/>
  <c r="P109" i="3"/>
  <c r="Q109" i="3" s="1"/>
  <c r="D109" i="3"/>
  <c r="C109" i="3"/>
  <c r="P108" i="3"/>
  <c r="Q108" i="3" s="1"/>
  <c r="D108" i="3"/>
  <c r="C108" i="3"/>
  <c r="P47" i="3"/>
  <c r="Q47" i="3" s="1"/>
  <c r="D47" i="3"/>
  <c r="C47" i="3"/>
  <c r="P46" i="3"/>
  <c r="Q46" i="3" s="1"/>
  <c r="D46" i="3"/>
  <c r="C46" i="3"/>
  <c r="P29" i="3"/>
  <c r="Q29" i="3" s="1"/>
  <c r="D29" i="3"/>
  <c r="C29" i="3"/>
  <c r="P28" i="3"/>
  <c r="Q28" i="3" s="1"/>
  <c r="D28" i="3"/>
  <c r="C28" i="3"/>
  <c r="P27" i="3"/>
  <c r="Q27" i="3" s="1"/>
  <c r="D27" i="3"/>
  <c r="C27" i="3"/>
  <c r="P94" i="3"/>
  <c r="Q94" i="3" s="1"/>
  <c r="D94" i="3"/>
  <c r="C94" i="3"/>
  <c r="P93" i="3"/>
  <c r="Q93" i="3" s="1"/>
  <c r="D93" i="3"/>
  <c r="C93" i="3"/>
  <c r="P92" i="3"/>
  <c r="Q92" i="3" s="1"/>
  <c r="D92" i="3"/>
  <c r="C92" i="3"/>
  <c r="P81" i="3"/>
  <c r="Q81" i="3" s="1"/>
  <c r="D81" i="3"/>
  <c r="C81" i="3"/>
  <c r="P80" i="3"/>
  <c r="Q80" i="3" s="1"/>
  <c r="D80" i="3"/>
  <c r="C80" i="3"/>
  <c r="P91" i="3"/>
  <c r="Q91" i="3" s="1"/>
  <c r="D91" i="3"/>
  <c r="C91" i="3"/>
  <c r="P90" i="3"/>
  <c r="Q90" i="3" s="1"/>
  <c r="D90" i="3"/>
  <c r="C90" i="3"/>
  <c r="P87" i="3"/>
  <c r="Q87" i="3" s="1"/>
  <c r="D87" i="3"/>
  <c r="C87" i="3"/>
  <c r="P86" i="3"/>
  <c r="Q86" i="3" s="1"/>
  <c r="D86" i="3"/>
  <c r="C86" i="3"/>
  <c r="P53" i="3"/>
  <c r="Q53" i="3" s="1"/>
  <c r="D53" i="3"/>
  <c r="C53" i="3"/>
  <c r="P52" i="3"/>
  <c r="Q52" i="3" s="1"/>
  <c r="D52" i="3"/>
  <c r="C52" i="3"/>
  <c r="P142" i="3"/>
  <c r="Q142" i="3" s="1"/>
  <c r="D142" i="3"/>
  <c r="C142" i="3"/>
  <c r="P141" i="3"/>
  <c r="Q141" i="3" s="1"/>
  <c r="D141" i="3"/>
  <c r="C141" i="3"/>
  <c r="P12" i="3"/>
  <c r="Q12" i="3" s="1"/>
  <c r="D12" i="3"/>
  <c r="C12" i="3"/>
  <c r="P11" i="3"/>
  <c r="Q11" i="3" s="1"/>
  <c r="D11" i="3"/>
  <c r="C11" i="3"/>
  <c r="P26" i="3"/>
  <c r="Q26" i="3" s="1"/>
  <c r="D26" i="3"/>
  <c r="C26" i="3"/>
  <c r="P25" i="3"/>
  <c r="Q25" i="3" s="1"/>
  <c r="D25" i="3"/>
  <c r="C25" i="3"/>
  <c r="P6" i="3"/>
  <c r="Q6" i="3" s="1"/>
  <c r="D6" i="3"/>
  <c r="C6" i="3"/>
  <c r="P5" i="3"/>
  <c r="Q5" i="3" s="1"/>
  <c r="D5" i="3"/>
  <c r="C5" i="3"/>
  <c r="P140" i="3"/>
  <c r="Q140" i="3" s="1"/>
  <c r="D140" i="3"/>
  <c r="C140" i="3"/>
  <c r="P139" i="3"/>
  <c r="Q139" i="3" s="1"/>
  <c r="D139" i="3"/>
  <c r="C139" i="3"/>
  <c r="P100" i="3"/>
  <c r="Q100" i="3" s="1"/>
  <c r="D100" i="3"/>
  <c r="C100" i="3"/>
  <c r="P99" i="3"/>
  <c r="Q99" i="3" s="1"/>
  <c r="D99" i="3"/>
  <c r="C99" i="3"/>
  <c r="P132" i="3"/>
  <c r="Q132" i="3" s="1"/>
  <c r="D132" i="3"/>
  <c r="C132" i="3"/>
  <c r="P131" i="3"/>
  <c r="Q131" i="3" s="1"/>
  <c r="D131" i="3"/>
  <c r="C131" i="3"/>
  <c r="P130" i="3"/>
  <c r="Q130" i="3" s="1"/>
  <c r="D130" i="3"/>
  <c r="C130" i="3"/>
  <c r="P19" i="3"/>
  <c r="Q19" i="3" s="1"/>
  <c r="D19" i="3"/>
  <c r="C19" i="3"/>
  <c r="P18" i="3"/>
  <c r="Q18" i="3" s="1"/>
  <c r="D18" i="3"/>
  <c r="C18" i="3"/>
  <c r="P61" i="3"/>
  <c r="Q61" i="3" s="1"/>
  <c r="D61" i="3"/>
  <c r="C61" i="3"/>
  <c r="P60" i="3"/>
  <c r="Q60" i="3" s="1"/>
  <c r="D60" i="3"/>
  <c r="C60" i="3"/>
  <c r="P151" i="3"/>
  <c r="Q151" i="3" s="1"/>
  <c r="D151" i="3"/>
  <c r="C151" i="3"/>
  <c r="P150" i="3"/>
  <c r="Q150" i="3" s="1"/>
  <c r="D150" i="3"/>
  <c r="C150" i="3"/>
  <c r="W47" i="3"/>
  <c r="P79" i="3"/>
  <c r="Q79" i="3" s="1"/>
  <c r="D79" i="3"/>
  <c r="C79" i="3"/>
  <c r="W46" i="3"/>
  <c r="P78" i="3"/>
  <c r="Q78" i="3" s="1"/>
  <c r="D78" i="3"/>
  <c r="C78" i="3"/>
  <c r="W45" i="3"/>
  <c r="P115" i="3"/>
  <c r="Q115" i="3" s="1"/>
  <c r="D115" i="3"/>
  <c r="C115" i="3"/>
  <c r="W44" i="3"/>
  <c r="P114" i="3"/>
  <c r="Q114" i="3" s="1"/>
  <c r="D114" i="3"/>
  <c r="C114" i="3"/>
  <c r="W43" i="3"/>
  <c r="P113" i="3"/>
  <c r="Q113" i="3" s="1"/>
  <c r="D113" i="3"/>
  <c r="C113" i="3"/>
  <c r="W42" i="3"/>
  <c r="P112" i="3"/>
  <c r="Q112" i="3" s="1"/>
  <c r="D112" i="3"/>
  <c r="C112" i="3"/>
  <c r="W41" i="3"/>
  <c r="P111" i="3"/>
  <c r="Q111" i="3" s="1"/>
  <c r="D111" i="3"/>
  <c r="C111" i="3"/>
  <c r="W40" i="3"/>
  <c r="P110" i="3"/>
  <c r="Q110" i="3" s="1"/>
  <c r="D110" i="3"/>
  <c r="C110" i="3"/>
  <c r="W39" i="3"/>
  <c r="P69" i="3"/>
  <c r="Q69" i="3" s="1"/>
  <c r="D69" i="3"/>
  <c r="C69" i="3"/>
  <c r="W38" i="3"/>
  <c r="P68" i="3"/>
  <c r="D68" i="3"/>
  <c r="C68" i="3"/>
  <c r="W37" i="3"/>
  <c r="P15" i="3"/>
  <c r="Q15" i="3" s="1"/>
  <c r="D15" i="3"/>
  <c r="C15" i="3"/>
  <c r="W36" i="3"/>
  <c r="P14" i="3"/>
  <c r="Q14" i="3" s="1"/>
  <c r="D14" i="3"/>
  <c r="C14" i="3"/>
  <c r="W35" i="3"/>
  <c r="P13" i="3"/>
  <c r="Q13" i="3" s="1"/>
  <c r="D13" i="3"/>
  <c r="C13" i="3"/>
  <c r="W34" i="3"/>
  <c r="P107" i="3"/>
  <c r="Q107" i="3" s="1"/>
  <c r="D107" i="3"/>
  <c r="C107" i="3"/>
  <c r="P106" i="3"/>
  <c r="Q106" i="3" s="1"/>
  <c r="D106" i="3"/>
  <c r="C106" i="3"/>
  <c r="P105" i="3"/>
  <c r="Q105" i="3" s="1"/>
  <c r="D105" i="3"/>
  <c r="C105" i="3"/>
  <c r="P67" i="3"/>
  <c r="Q67" i="3" s="1"/>
  <c r="D67" i="3"/>
  <c r="C67" i="3"/>
  <c r="P66" i="3"/>
  <c r="Q66" i="3" s="1"/>
  <c r="D66" i="3"/>
  <c r="C66" i="3"/>
  <c r="P4" i="3"/>
  <c r="Q4" i="3" s="1"/>
  <c r="D4" i="3"/>
  <c r="C4" i="3"/>
  <c r="P3" i="3"/>
  <c r="Q3" i="3" s="1"/>
  <c r="D3" i="3"/>
  <c r="C3" i="3"/>
  <c r="P2" i="3"/>
  <c r="Q2" i="3" s="1"/>
  <c r="D2" i="3"/>
  <c r="C2" i="3"/>
  <c r="P85" i="3"/>
  <c r="Q85" i="3" s="1"/>
  <c r="D85" i="3"/>
  <c r="C85" i="3"/>
  <c r="P84" i="3"/>
  <c r="Q84" i="3" s="1"/>
  <c r="D84" i="3"/>
  <c r="C84" i="3"/>
  <c r="P45" i="3"/>
  <c r="Q45" i="3" s="1"/>
  <c r="D45" i="3"/>
  <c r="C45" i="3"/>
  <c r="P44" i="3"/>
  <c r="Q44" i="3" s="1"/>
  <c r="D44" i="3"/>
  <c r="C44" i="3"/>
  <c r="P43" i="3"/>
  <c r="Q43" i="3" s="1"/>
  <c r="D43" i="3"/>
  <c r="C43" i="3"/>
  <c r="D42" i="3"/>
  <c r="C42" i="3"/>
  <c r="P41" i="3"/>
  <c r="Q41" i="3" s="1"/>
  <c r="D41" i="3"/>
  <c r="C41" i="3"/>
  <c r="D59" i="3"/>
  <c r="C59" i="3"/>
  <c r="P58" i="3"/>
  <c r="Q58" i="3" s="1"/>
  <c r="D58" i="3"/>
  <c r="C58" i="3"/>
  <c r="D149" i="3"/>
  <c r="C149" i="3"/>
  <c r="P148" i="3"/>
  <c r="Q148" i="3" s="1"/>
  <c r="D148" i="3"/>
  <c r="C148" i="3"/>
  <c r="P35" i="3"/>
  <c r="Q35" i="3" s="1"/>
  <c r="D35" i="3"/>
  <c r="C35" i="3"/>
  <c r="P34" i="3"/>
  <c r="Q34" i="3" s="1"/>
  <c r="D34" i="3"/>
  <c r="C34" i="3"/>
  <c r="P147" i="3"/>
  <c r="Q147" i="3" s="1"/>
  <c r="D147" i="3"/>
  <c r="C147" i="3"/>
  <c r="P146" i="3"/>
  <c r="Q146" i="3" s="1"/>
  <c r="D146" i="3"/>
  <c r="C146" i="3"/>
  <c r="P104" i="3"/>
  <c r="Q104" i="3" s="1"/>
  <c r="D104" i="3"/>
  <c r="C104" i="3"/>
  <c r="P103" i="3"/>
  <c r="Q103" i="3" s="1"/>
  <c r="D103" i="3"/>
  <c r="C103" i="3"/>
  <c r="P129" i="3"/>
  <c r="Q129" i="3" s="1"/>
  <c r="D129" i="3"/>
  <c r="C129" i="3"/>
  <c r="P128" i="3"/>
  <c r="Q128" i="3" s="1"/>
  <c r="D128" i="3"/>
  <c r="C128" i="3"/>
  <c r="P127" i="3"/>
  <c r="Q127" i="3" s="1"/>
  <c r="D127" i="3"/>
  <c r="C127" i="3"/>
  <c r="P98" i="3"/>
  <c r="Q98" i="3" s="1"/>
  <c r="D98" i="3"/>
  <c r="C98" i="3"/>
  <c r="P97" i="3"/>
  <c r="Q97" i="3" s="1"/>
  <c r="D97" i="3"/>
  <c r="C97" i="3"/>
  <c r="P120" i="3"/>
  <c r="Q120" i="3" s="1"/>
  <c r="D120" i="3"/>
  <c r="C120" i="3"/>
  <c r="P119" i="3"/>
  <c r="Q119" i="3" s="1"/>
  <c r="D119" i="3"/>
  <c r="C119" i="3"/>
  <c r="P118" i="3"/>
  <c r="Q118" i="3" s="1"/>
  <c r="D118" i="3"/>
  <c r="C118" i="3"/>
  <c r="P154" i="2"/>
  <c r="Q154" i="2" s="1"/>
  <c r="P153" i="2"/>
  <c r="Q153" i="2" s="1"/>
  <c r="P152" i="2"/>
  <c r="Q152" i="2" s="1"/>
  <c r="P151" i="2"/>
  <c r="Q151" i="2" s="1"/>
  <c r="P150" i="2"/>
  <c r="Q150" i="2" s="1"/>
  <c r="P149" i="2"/>
  <c r="Q149" i="2" s="1"/>
  <c r="P148" i="2"/>
  <c r="Q148" i="2" s="1"/>
  <c r="P147" i="2"/>
  <c r="Q147" i="2" s="1"/>
  <c r="P146" i="2"/>
  <c r="Q146" i="2" s="1"/>
  <c r="P145" i="2"/>
  <c r="Q145" i="2" s="1"/>
  <c r="P144" i="2"/>
  <c r="Q144" i="2" s="1"/>
  <c r="P143" i="2"/>
  <c r="Q143" i="2" s="1"/>
  <c r="P142" i="2"/>
  <c r="Q142" i="2" s="1"/>
  <c r="P141" i="2"/>
  <c r="Q141" i="2" s="1"/>
  <c r="P140" i="2"/>
  <c r="Q140" i="2" s="1"/>
  <c r="P139" i="2"/>
  <c r="Q139" i="2" s="1"/>
  <c r="P138" i="2"/>
  <c r="Q138" i="2" s="1"/>
  <c r="P137" i="2"/>
  <c r="Q137" i="2" s="1"/>
  <c r="P136" i="2"/>
  <c r="Q136" i="2" s="1"/>
  <c r="P135" i="2"/>
  <c r="Q135" i="2" s="1"/>
  <c r="P134" i="2"/>
  <c r="Q134" i="2" s="1"/>
  <c r="P133" i="2"/>
  <c r="Q133" i="2" s="1"/>
  <c r="P132" i="2"/>
  <c r="Q132" i="2" s="1"/>
  <c r="P131" i="2"/>
  <c r="Q131" i="2" s="1"/>
  <c r="P130" i="2"/>
  <c r="Q130" i="2" s="1"/>
  <c r="P129" i="2"/>
  <c r="Q129" i="2" s="1"/>
  <c r="P128" i="2"/>
  <c r="Q128" i="2" s="1"/>
  <c r="P127" i="2"/>
  <c r="Q127" i="2" s="1"/>
  <c r="P126" i="2"/>
  <c r="Q126" i="2" s="1"/>
  <c r="P125" i="2"/>
  <c r="Q125" i="2" s="1"/>
  <c r="P124" i="2"/>
  <c r="Q124" i="2" s="1"/>
  <c r="P123" i="2"/>
  <c r="Q123" i="2" s="1"/>
  <c r="P122" i="2"/>
  <c r="Q122" i="2" s="1"/>
  <c r="P121" i="2"/>
  <c r="Q121" i="2" s="1"/>
  <c r="P120" i="2"/>
  <c r="Q120" i="2" s="1"/>
  <c r="P119" i="2"/>
  <c r="Q119" i="2" s="1"/>
  <c r="P118" i="2"/>
  <c r="Q118" i="2" s="1"/>
  <c r="P117" i="2"/>
  <c r="Q117" i="2" s="1"/>
  <c r="P116" i="2"/>
  <c r="Q116" i="2" s="1"/>
  <c r="P115" i="2"/>
  <c r="Q115" i="2" s="1"/>
  <c r="P114" i="2"/>
  <c r="Q114" i="2" s="1"/>
  <c r="P113" i="2"/>
  <c r="Q113" i="2" s="1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P112" i="2"/>
  <c r="Q112" i="2" s="1"/>
  <c r="P111" i="2"/>
  <c r="Q111" i="2" s="1"/>
  <c r="P110" i="2"/>
  <c r="Q110" i="2" s="1"/>
  <c r="P109" i="2"/>
  <c r="Q109" i="2" s="1"/>
  <c r="P108" i="2"/>
  <c r="Q108" i="2" s="1"/>
  <c r="P107" i="2"/>
  <c r="Q107" i="2" s="1"/>
  <c r="P106" i="2"/>
  <c r="Q106" i="2" s="1"/>
  <c r="P105" i="2"/>
  <c r="Q105" i="2" s="1"/>
  <c r="P104" i="2"/>
  <c r="Q104" i="2" s="1"/>
  <c r="P103" i="2"/>
  <c r="Q103" i="2" s="1"/>
  <c r="P102" i="2"/>
  <c r="Q102" i="2" s="1"/>
  <c r="P101" i="2"/>
  <c r="Q101" i="2" s="1"/>
  <c r="P100" i="2"/>
  <c r="Q100" i="2" s="1"/>
  <c r="P99" i="2"/>
  <c r="Q99" i="2" s="1"/>
  <c r="P98" i="2"/>
  <c r="Q98" i="2" s="1"/>
  <c r="P97" i="2"/>
  <c r="Q97" i="2" s="1"/>
  <c r="P96" i="2"/>
  <c r="Q96" i="2" s="1"/>
  <c r="P95" i="2"/>
  <c r="Q95" i="2" s="1"/>
  <c r="P94" i="2"/>
  <c r="Q94" i="2" s="1"/>
  <c r="P93" i="2"/>
  <c r="Q93" i="2" s="1"/>
  <c r="P92" i="2"/>
  <c r="Q92" i="2" s="1"/>
  <c r="P91" i="2"/>
  <c r="Q91" i="2" s="1"/>
  <c r="P90" i="2"/>
  <c r="Q90" i="2" s="1"/>
  <c r="P89" i="2"/>
  <c r="Q89" i="2" s="1"/>
  <c r="P88" i="2"/>
  <c r="Q88" i="2" s="1"/>
  <c r="P87" i="2"/>
  <c r="Q87" i="2" s="1"/>
  <c r="P86" i="2"/>
  <c r="Q86" i="2" s="1"/>
  <c r="P85" i="2"/>
  <c r="Q85" i="2" s="1"/>
  <c r="P84" i="2"/>
  <c r="Q84" i="2" s="1"/>
  <c r="P83" i="2"/>
  <c r="Q83" i="2" s="1"/>
  <c r="P82" i="2"/>
  <c r="Q82" i="2" s="1"/>
  <c r="P81" i="2"/>
  <c r="Q81" i="2" s="1"/>
  <c r="P80" i="2"/>
  <c r="Q80" i="2" s="1"/>
  <c r="P79" i="2"/>
  <c r="Q79" i="2" s="1"/>
  <c r="P78" i="2"/>
  <c r="Q78" i="2" s="1"/>
  <c r="P77" i="2"/>
  <c r="Q77" i="2" s="1"/>
  <c r="P76" i="2"/>
  <c r="Q76" i="2" s="1"/>
  <c r="P75" i="2"/>
  <c r="Q75" i="2" s="1"/>
  <c r="P74" i="2"/>
  <c r="Q74" i="2" s="1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P73" i="2"/>
  <c r="Q73" i="2" s="1"/>
  <c r="C73" i="2"/>
  <c r="D73" i="2"/>
  <c r="P72" i="2"/>
  <c r="Q72" i="2" s="1"/>
  <c r="C72" i="2"/>
  <c r="D72" i="2"/>
  <c r="P71" i="2"/>
  <c r="Q71" i="2" s="1"/>
  <c r="C71" i="2"/>
  <c r="D71" i="2"/>
  <c r="P70" i="2"/>
  <c r="Q70" i="2" s="1"/>
  <c r="P69" i="2"/>
  <c r="Q69" i="2" s="1"/>
  <c r="P68" i="2"/>
  <c r="Q68" i="2" s="1"/>
  <c r="P67" i="2"/>
  <c r="Q67" i="2" s="1"/>
  <c r="P66" i="2"/>
  <c r="Q66" i="2" s="1"/>
  <c r="P65" i="2"/>
  <c r="Q65" i="2" s="1"/>
  <c r="P64" i="2"/>
  <c r="Q64" i="2" s="1"/>
  <c r="P63" i="2"/>
  <c r="Q63" i="2" s="1"/>
  <c r="P62" i="2"/>
  <c r="Q62" i="2" s="1"/>
  <c r="P61" i="2"/>
  <c r="Q61" i="2" s="1"/>
  <c r="P60" i="2"/>
  <c r="Q60" i="2" s="1"/>
  <c r="P59" i="2"/>
  <c r="Q59" i="2" s="1"/>
  <c r="P58" i="2"/>
  <c r="Q58" i="2" s="1"/>
  <c r="C58" i="2"/>
  <c r="P57" i="2"/>
  <c r="Q57" i="2" s="1"/>
  <c r="P56" i="2"/>
  <c r="Q56" i="2" s="1"/>
  <c r="P55" i="2"/>
  <c r="Q55" i="2" s="1"/>
  <c r="P54" i="2"/>
  <c r="Q54" i="2" s="1"/>
  <c r="P52" i="2"/>
  <c r="Q52" i="2" s="1"/>
  <c r="P53" i="2"/>
  <c r="Q53" i="2" s="1"/>
  <c r="P51" i="2"/>
  <c r="Q51" i="2" s="1"/>
  <c r="P50" i="2"/>
  <c r="Q50" i="2" s="1"/>
  <c r="P49" i="2"/>
  <c r="Q49" i="2" s="1"/>
  <c r="P48" i="2"/>
  <c r="Q48" i="2" s="1"/>
  <c r="P47" i="2"/>
  <c r="Q47" i="2" s="1"/>
  <c r="P46" i="2"/>
  <c r="Q46" i="2" s="1"/>
  <c r="P45" i="2"/>
  <c r="Q45" i="2" s="1"/>
  <c r="P44" i="2"/>
  <c r="Q44" i="2" s="1"/>
  <c r="P43" i="2"/>
  <c r="Q43" i="2" s="1"/>
  <c r="P42" i="2"/>
  <c r="Q42" i="2" s="1"/>
  <c r="P41" i="2"/>
  <c r="Q41" i="2" s="1"/>
  <c r="P40" i="2"/>
  <c r="Q40" i="2" s="1"/>
  <c r="P39" i="2"/>
  <c r="Q39" i="2" s="1"/>
  <c r="P38" i="2"/>
  <c r="Q38" i="2" s="1"/>
  <c r="P37" i="2"/>
  <c r="Q37" i="2" s="1"/>
  <c r="P36" i="2"/>
  <c r="Q36" i="2" s="1"/>
  <c r="P35" i="2"/>
  <c r="Q35" i="2" s="1"/>
  <c r="P34" i="2"/>
  <c r="Q34" i="2" s="1"/>
  <c r="P33" i="2"/>
  <c r="Q33" i="2" s="1"/>
  <c r="P32" i="2"/>
  <c r="Q32" i="2" s="1"/>
  <c r="P31" i="2"/>
  <c r="Q31" i="2" s="1"/>
  <c r="W47" i="2"/>
  <c r="W46" i="2"/>
  <c r="W45" i="2"/>
  <c r="W34" i="2"/>
  <c r="W38" i="2"/>
  <c r="W39" i="2"/>
  <c r="W40" i="2"/>
  <c r="W41" i="2"/>
  <c r="W42" i="2"/>
  <c r="W43" i="2"/>
  <c r="W44" i="2"/>
  <c r="W36" i="2"/>
  <c r="W35" i="2"/>
  <c r="W37" i="2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C25" i="2"/>
  <c r="D26" i="2"/>
  <c r="D27" i="2"/>
  <c r="D28" i="2"/>
  <c r="D29" i="2"/>
  <c r="D30" i="2"/>
  <c r="D31" i="2"/>
  <c r="D32" i="2"/>
  <c r="D33" i="2"/>
  <c r="D3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26" i="2"/>
  <c r="C27" i="2"/>
  <c r="C28" i="2"/>
  <c r="C29" i="2"/>
  <c r="C30" i="2"/>
  <c r="C31" i="2"/>
  <c r="C32" i="2"/>
  <c r="C33" i="2"/>
  <c r="C3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  <c r="AF10" i="3" l="1"/>
  <c r="AF8" i="3"/>
  <c r="AD2" i="3"/>
  <c r="AD8" i="3"/>
  <c r="AF2" i="3"/>
  <c r="AC2" i="3"/>
  <c r="AC5" i="3"/>
  <c r="AC8" i="3"/>
  <c r="AC10" i="3"/>
  <c r="AE2" i="3"/>
  <c r="AE5" i="3"/>
  <c r="AE8" i="3"/>
  <c r="AE10" i="3"/>
  <c r="AD10" i="3"/>
  <c r="Q68" i="3"/>
  <c r="AD5" i="3" s="1"/>
  <c r="X6" i="2"/>
  <c r="P8" i="2"/>
  <c r="Q8" i="2"/>
  <c r="P9" i="2"/>
  <c r="Q9" i="2" s="1"/>
  <c r="P10" i="2"/>
  <c r="Q10" i="2" s="1"/>
  <c r="P11" i="2"/>
  <c r="Q11" i="2"/>
  <c r="P12" i="2"/>
  <c r="Q12" i="2" s="1"/>
  <c r="P13" i="2"/>
  <c r="Q13" i="2" s="1"/>
  <c r="P14" i="2"/>
  <c r="Q14" i="2" s="1"/>
  <c r="P15" i="2"/>
  <c r="Q15" i="2" s="1"/>
  <c r="P16" i="2"/>
  <c r="Q16" i="2" s="1"/>
  <c r="P18" i="2"/>
  <c r="Q18" i="2" s="1"/>
  <c r="P20" i="2"/>
  <c r="Q20" i="2" s="1"/>
  <c r="P22" i="2"/>
  <c r="Q22" i="2" s="1"/>
  <c r="P23" i="2"/>
  <c r="Q23" i="2" s="1"/>
  <c r="P24" i="2"/>
  <c r="Q24" i="2" s="1"/>
  <c r="P4" i="2"/>
  <c r="Q4" i="2"/>
  <c r="P5" i="2"/>
  <c r="Q5" i="2" s="1"/>
  <c r="P6" i="2"/>
  <c r="Q6" i="2" s="1"/>
  <c r="P7" i="2"/>
  <c r="Q7" i="2"/>
  <c r="AF5" i="3" l="1"/>
  <c r="AA9" i="2"/>
  <c r="Z9" i="2"/>
  <c r="Y9" i="2"/>
  <c r="X9" i="2"/>
  <c r="AA8" i="2"/>
  <c r="Z8" i="2"/>
  <c r="Y8" i="2"/>
  <c r="X8" i="2"/>
  <c r="AA7" i="2"/>
  <c r="Z7" i="2"/>
  <c r="Y7" i="2"/>
  <c r="X7" i="2"/>
  <c r="AA6" i="2"/>
  <c r="Z6" i="2"/>
  <c r="Y6" i="2"/>
  <c r="AA5" i="2"/>
  <c r="Z5" i="2"/>
  <c r="Y5" i="2"/>
  <c r="X5" i="2"/>
  <c r="AA4" i="2"/>
  <c r="Z4" i="2"/>
  <c r="Y4" i="2"/>
  <c r="X4" i="2"/>
  <c r="AA3" i="2"/>
  <c r="Z3" i="2"/>
  <c r="Y3" i="2"/>
  <c r="X3" i="2"/>
  <c r="P3" i="2"/>
  <c r="Q3" i="2" s="1"/>
  <c r="P2" i="2"/>
  <c r="Q2" i="2" s="1"/>
  <c r="S3" i="1"/>
  <c r="S4" i="1"/>
  <c r="S5" i="1"/>
  <c r="S6" i="1"/>
  <c r="S7" i="1"/>
  <c r="S8" i="1"/>
  <c r="S9" i="1"/>
  <c r="R9" i="1"/>
  <c r="R8" i="1"/>
  <c r="R7" i="1"/>
  <c r="R6" i="1"/>
  <c r="R5" i="1"/>
  <c r="R4" i="1"/>
  <c r="R3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X2" i="2" l="1"/>
  <c r="Z2" i="2"/>
  <c r="M3" i="1"/>
  <c r="N3" i="1" s="1"/>
  <c r="M2" i="1"/>
  <c r="N2" i="1" l="1"/>
  <c r="R2" i="1"/>
  <c r="T2" i="1"/>
  <c r="Y2" i="2"/>
  <c r="AA2" i="2"/>
  <c r="S2" i="1" l="1"/>
  <c r="U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tc={FBA11A23-6363-4659-9A45-B3A44EA68BF2}</author>
    <author>tc={D7DDA31D-260B-4A13-90ED-AB93BA8CA7BB}</author>
    <author>tc={93EBBADD-2D8D-4A6B-B20D-EBB21603B230}</author>
    <author>tc={E2F3CFDE-F2EA-4181-853A-21A5823FB627}</author>
    <author>tc={BA8BF322-F007-4088-91E8-4312D750CAA3}</author>
  </authors>
  <commentList>
    <comment ref="L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final, lowest value (mmol kg^-1)</t>
        </r>
      </text>
    </comment>
    <comment ref="M1" authorId="1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OSM at full turgor
OSM = -Cs*RT
R = ideal gas constant
   = (Boltzmann constant)*  
       (Avagadro's number)
    = (1.38E-23 J K^-1)*(6.022E23 
        mol^-1)
    = (0.00831451 MPa Kg K^-1 
        mol^-1)
T = room temp in Kelvin, 298 K
RT = 0.00248 MPa Kg mmol^-1</t>
        </r>
      </text>
    </comment>
    <comment ref="N1" authorId="2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from, Bartlett et al. 2012
TLP = 0.832*OSM-0.631
       = 0.832*(-Cs*RT)-0.631</t>
        </r>
      </text>
    </comment>
    <comment ref="R1" authorId="3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OSM at full turgor
OSM = -Cs*RT
R = ideal gas constant
   = (Boltzmann constant)*  
       (Avagadro's number)
    = (1.38E-23 J K^-1)*(6.022E23 
        mol^-1)
    = (0.00831451 MPa Kg K^-1 
        mol^-1)
T = room temp in Kelvin, 298 K
RT = 0.00248 MPa Kg mmol^-1</t>
        </r>
      </text>
    </comment>
    <comment ref="S1" authorId="4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from, Bartlett et al. 2012
TLP = 0.832*OSM-0.631
       = 0.832*(-Cs*RT)-0.631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tc={FBA11A23-6363-4659-9A45-B3A44EA68BF2}</author>
    <author>tc={D7DDA31D-260B-4A13-90ED-AB93BA8CA7BB}</author>
    <author>tc={93EBBADD-2D8D-4A6B-B20D-EBB21603B230}</author>
    <author>tc={E2F3CFDE-F2EA-4181-853A-21A5823FB627}</author>
    <author>tc={BA8BF322-F007-4088-91E8-4312D750CAA3}</author>
    <author>Dan Koepke</author>
  </authors>
  <commentList>
    <comment ref="O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final, lowest value (mmol kg^-1)</t>
        </r>
      </text>
    </comment>
    <comment ref="P1" authorId="1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OSM at full turgor
OSM = -Cs*RT
R = ideal gas constant
   = (Boltzmann constant)*  
       (Avagadro's number)
    = (1.38E-23 J K^-1)*(6.022E23 
        mol^-1)
    = (0.00831451 MPa Kg K^-1 
        mol^-1)
T = room temp in Kelvin, 298 K
RT = 0.00248 MPa Kg mmol^-1</t>
        </r>
      </text>
    </comment>
    <comment ref="Q1" authorId="2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from, Bartlett et al. 2012
TLP = 0.832*OSM-0.631
       = 0.832*(-Cs*RT)-0.631</t>
        </r>
      </text>
    </comment>
    <comment ref="X1" authorId="3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OSM at full turgor
OSM = -Cs*RT
R = ideal gas constant
   = (Boltzmann constant)*  
       (Avagadro's number)
    = (1.38E-23 J K^-1)*(6.022E23 
        mol^-1)
    = (0.00831451 MPa Kg K^-1 
        mol^-1)
T = room temp in Kelvin, 298 K
RT = 0.00248 MPa Kg mmol^-1</t>
        </r>
      </text>
    </comment>
    <comment ref="Y1" authorId="4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from, Bartlett et al. 2012
TLP = 0.832*OSM-0.631
       = 0.832*(-Cs*RT)-0.631</t>
        </r>
      </text>
    </comment>
    <comment ref="C2" authorId="5" shapeId="0" xr:uid="{00000000-0006-0000-0100-000006000000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IF(LEFT(B25,3)="CCR",72
IF(LEFT(cell #,3 letters)="CCR", enter 72</t>
        </r>
      </text>
    </comment>
    <comment ref="A8" authorId="5" shapeId="0" xr:uid="{00000000-0006-0000-0100-000007000000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plant.ID 10, 70, &amp; 75 were re-measured on 230803</t>
        </r>
      </text>
    </comment>
    <comment ref="A16" authorId="5" shapeId="0" xr:uid="{00000000-0006-0000-0100-000008000000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plant.ID 10, 70, &amp; 75 were re-measured on 230803</t>
        </r>
      </text>
    </comment>
    <comment ref="A18" authorId="5" shapeId="0" xr:uid="{00000000-0006-0000-0100-000009000000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plant.ID 10, 70, &amp; 75 were re-measured on 230803</t>
        </r>
      </text>
    </comment>
    <comment ref="A20" authorId="5" shapeId="0" xr:uid="{00000000-0006-0000-0100-00000A000000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Plant.ID 55 &amp; 57
These (CCR157) were replaced with CCR 152, or plant.ID 49-51, because the trees were starting to look unhealthy when it was hot.</t>
        </r>
      </text>
    </comment>
    <comment ref="A23" authorId="5" shapeId="0" xr:uid="{00000000-0006-0000-0100-00000B000000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Plant.ID 55 &amp; 57
These (CCR157) were replaced with CCR 152, or plant.ID 49-51, because the trees were starting to look unhealthy when it was hot.</t>
        </r>
      </text>
    </comment>
    <comment ref="A148" authorId="5" shapeId="0" xr:uid="{00000000-0006-0000-0100-00000C000000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plant.ID 10, 70, &amp; 75 were re-measured on 230803</t>
        </r>
      </text>
    </comment>
    <comment ref="A150" authorId="5" shapeId="0" xr:uid="{00000000-0006-0000-0100-00000D000000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plant.ID 10, 70, &amp; 75 were re-measured on 230803</t>
        </r>
      </text>
    </comment>
    <comment ref="A153" authorId="5" shapeId="0" xr:uid="{00000000-0006-0000-0100-00000E000000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plant.ID 10, 70, &amp; 75 were re-measured on 230803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Koepke</author>
    <author>tc={FBA11A23-6363-4659-9A45-B3A44EA68BF2}</author>
    <author>tc={D7DDA31D-260B-4A13-90ED-AB93BA8CA7BB}</author>
    <author>tc={93EBBADD-2D8D-4A6B-B20D-EBB21603B230}</author>
    <author>tc={E2F3CFDE-F2EA-4181-853A-21A5823FB627}</author>
    <author>tc={BA8BF322-F007-4088-91E8-4312D750CAA3}</author>
  </authors>
  <commentList>
    <comment ref="L1" authorId="0" shapeId="0" xr:uid="{979CEAB9-3AF1-4ECD-A847-D84070E515FB}">
      <text>
        <r>
          <rPr>
            <b/>
            <sz val="9"/>
            <color indexed="81"/>
            <rFont val="Tahoma"/>
            <charset val="1"/>
          </rPr>
          <t>Dan Koepke:</t>
        </r>
        <r>
          <rPr>
            <sz val="9"/>
            <color indexed="81"/>
            <rFont val="Tahoma"/>
            <charset val="1"/>
          </rPr>
          <t xml:space="preserve">
At 300 dpi, the scale was set to 
11.8084 pixels/mm</t>
        </r>
      </text>
    </comment>
    <comment ref="O1" authorId="1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final, lowest value (mmol kg^-1)</t>
        </r>
      </text>
    </comment>
    <comment ref="P1" authorId="2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OSM at full turgor
OSM = -Cs*RT
R = ideal gas constant
   = (Boltzmann constant)*  
       (Avagadro's number)
    = (1.38E-23 J K^-1)*(6.022E23 
        mol^-1)
    = (0.00831451 MPa Kg K^-1 
        mol^-1)
T = room temp in Kelvin, 298 K
RT = 0.00248 MPa Kg mmol^-1</t>
        </r>
      </text>
    </comment>
    <comment ref="Q1" authorId="3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from, Bartlett et al. 2012
TLP = 0.832*OSM-0.631
       = 0.832*(-Cs*RT)-0.631</t>
        </r>
      </text>
    </comment>
    <comment ref="S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(LDMC, the ratio of leaf dry
mass to saturated fresh mass = 1 – leaf water content);
the ratio of leaf dry mass
to fresh mass
Garnier et al. 2001
Vaieretti et al. 2007</t>
        </r>
      </text>
    </comment>
    <comment ref="U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(LDMC, the ratio of leaf dry
mass to saturated fresh mass = 1 – leaf water content);
the ratio of leaf dry mass
to fresh mass
Garnier et al. 2001
Vaieretti et al. 2007</t>
        </r>
      </text>
    </comment>
    <comment ref="AC1" authorId="4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OSM at full turgor
OSM = -Cs*RT
R = ideal gas constant
   = (Boltzmann constant)*  
       (Avagadro's number)
    = (1.38E-23 J K^-1)*(6.022E23 
        mol^-1)
    = (0.00831451 MPa Kg K^-1 
        mol^-1)
T = room temp in Kelvin, 298 K
RT = 0.00248 MPa Kg mmol^-1</t>
        </r>
      </text>
    </comment>
    <comment ref="AD1" authorId="5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from, Bartlett et al. 2012
TLP = 0.832*OSM-0.631
       = 0.832*(-Cs*RT)-0.631</t>
        </r>
      </text>
    </comment>
    <comment ref="A4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Plant.ID 55 &amp; 57
These (CCR157) were replaced with CCR 152, or plant.ID 49-51, because the trees were starting to look unhealthy when it was hot.</t>
        </r>
      </text>
    </comment>
    <comment ref="A4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Plant.ID 55 &amp; 57
These (CCR157) were replaced with CCR 152, or plant.ID 49-51, because the trees were starting to look unhealthy when it was hot.</t>
        </r>
      </text>
    </comment>
    <comment ref="A5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plant.ID 10, 70, &amp; 75 were re-measured on 230803</t>
        </r>
      </text>
    </comment>
    <comment ref="A64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plant.ID 10, 70, &amp; 75 were re-measured on 230803</t>
        </r>
      </text>
    </comment>
    <comment ref="C118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IF(LEFT(B25,3)="CCR",72
IF(LEFT(cell #,3 letters)="CCR", enter 72</t>
        </r>
      </text>
    </comment>
    <comment ref="A128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plant.ID 10, 70, &amp; 75 were re-measured on 230803</t>
        </r>
      </text>
    </comment>
    <comment ref="K128" authorId="0" shapeId="0" xr:uid="{FDD210AC-3D08-450D-8773-E239C5FBD14C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initially was 0.1125
but the discs were broken and the weight was 0.006; leaf 1 the 2 discs were intact &amp; was 0.0091. Add 0.003 to 0.1125 = 0.1155</t>
        </r>
      </text>
    </comment>
    <comment ref="S128" authorId="0" shapeId="0" xr:uid="{F5B2B3BA-65DA-4925-B324-727B3714A61C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Leaf dry wght was redone, and was 0.1184, so the original DW=0.1125 was probably correct.
Sat wght might be a mistake; too high. But the notes clearly shows I wrote 0.4182
If sat wght = 0.3182, &amp; dry wght=0.1125, then  
    LDMC=353.6</t>
        </r>
      </text>
    </comment>
    <comment ref="A137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plant.ID 10, 70, &amp; 75 were re-measured on 230803</t>
        </r>
      </text>
    </comment>
    <comment ref="A148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plant.ID 10, 70, &amp; 75 were re-measured on 230803</t>
        </r>
      </text>
    </comment>
    <comment ref="A152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Dan Koepke:</t>
        </r>
        <r>
          <rPr>
            <sz val="9"/>
            <color indexed="81"/>
            <rFont val="Tahoma"/>
            <family val="2"/>
          </rPr>
          <t xml:space="preserve">
plant.ID 10, 70, &amp; 75 were re-measured on 230803</t>
        </r>
      </text>
    </comment>
  </commentList>
</comments>
</file>

<file path=xl/sharedStrings.xml><?xml version="1.0" encoding="utf-8"?>
<sst xmlns="http://schemas.openxmlformats.org/spreadsheetml/2006/main" count="813" uniqueCount="82">
  <si>
    <t>Block-Plot-Popn-Geno-x,y</t>
  </si>
  <si>
    <t>Elevation (m)</t>
  </si>
  <si>
    <t>Block</t>
  </si>
  <si>
    <t>Plot</t>
  </si>
  <si>
    <t>Popn</t>
  </si>
  <si>
    <t>Geno</t>
  </si>
  <si>
    <t>x,y</t>
  </si>
  <si>
    <t>Leaf #</t>
  </si>
  <si>
    <t>Disc a or b</t>
  </si>
  <si>
    <t>Date Collected</t>
  </si>
  <si>
    <t>Date Processed</t>
  </si>
  <si>
    <t>Osmolality</t>
  </si>
  <si>
    <t>Osmotic Potential (MPa)</t>
  </si>
  <si>
    <t>TLP (MPa)</t>
  </si>
  <si>
    <r>
      <rPr>
        <b/>
        <sz val="11"/>
        <color theme="1"/>
        <rFont val="Calibri"/>
        <family val="2"/>
        <scheme val="minor"/>
      </rPr>
      <t>3-39</t>
    </r>
    <r>
      <rPr>
        <sz val="11"/>
        <color theme="1"/>
        <rFont val="Calibri"/>
        <family val="2"/>
        <scheme val="minor"/>
      </rPr>
      <t>-CCRCOL-149-6,6</t>
    </r>
  </si>
  <si>
    <t>CCRCOL</t>
  </si>
  <si>
    <t>6,6</t>
  </si>
  <si>
    <t>a</t>
  </si>
  <si>
    <t>LBWBIL</t>
  </si>
  <si>
    <t>WHYHAS</t>
  </si>
  <si>
    <t>NRVNEW</t>
  </si>
  <si>
    <t>TSETUM</t>
  </si>
  <si>
    <t>CAFAUG</t>
  </si>
  <si>
    <t>TSZSAN</t>
  </si>
  <si>
    <t>PSASON</t>
  </si>
  <si>
    <t>Population</t>
  </si>
  <si>
    <t>Osm Pot (MPa), mean</t>
  </si>
  <si>
    <t>TLP (MPa), mean</t>
  </si>
  <si>
    <t>Osm Pot (MPa), se</t>
  </si>
  <si>
    <t>TLP (MPa), se</t>
  </si>
  <si>
    <t>Plant.ID</t>
  </si>
  <si>
    <t>Popn.Geno</t>
  </si>
  <si>
    <t>Elevation.m</t>
  </si>
  <si>
    <t>Leaf.No</t>
  </si>
  <si>
    <t>JLA155</t>
  </si>
  <si>
    <t>JLAJAK</t>
  </si>
  <si>
    <t>SatWght.g</t>
  </si>
  <si>
    <t>DryWght.g</t>
  </si>
  <si>
    <t>Thickness1.mm</t>
  </si>
  <si>
    <t>Thickness2.mm</t>
  </si>
  <si>
    <t>b</t>
  </si>
  <si>
    <t>TSZ8</t>
  </si>
  <si>
    <t>JLA156</t>
  </si>
  <si>
    <t>both discs a &amp; b were broken in foil</t>
  </si>
  <si>
    <t>Notes</t>
  </si>
  <si>
    <t>TSZ10</t>
  </si>
  <si>
    <t>JLA158</t>
  </si>
  <si>
    <t>CCR156</t>
  </si>
  <si>
    <t>no osm measurement for leaf 2</t>
  </si>
  <si>
    <t>NRV118</t>
  </si>
  <si>
    <t>CCR157</t>
  </si>
  <si>
    <t>TSZ4</t>
  </si>
  <si>
    <t>CCR5</t>
  </si>
  <si>
    <t>NRV122</t>
  </si>
  <si>
    <t>CCR149</t>
  </si>
  <si>
    <t>JLA153</t>
  </si>
  <si>
    <t>TSZ3</t>
  </si>
  <si>
    <t>CCR152</t>
  </si>
  <si>
    <t>JLA157</t>
  </si>
  <si>
    <t>CCR155</t>
  </si>
  <si>
    <t>CCR147</t>
  </si>
  <si>
    <t>NRV105</t>
  </si>
  <si>
    <t>TSZ7</t>
  </si>
  <si>
    <t>Both leaves 1 &amp; 2 were older leaves before bees ate buds</t>
  </si>
  <si>
    <t>NRV101</t>
  </si>
  <si>
    <t>NRV123</t>
  </si>
  <si>
    <t>Leaf 3 is new growth post bee disturbance</t>
  </si>
  <si>
    <t>Leaves 1 &amp; 2 were larger, older leaves</t>
  </si>
  <si>
    <t>Leaves 3 &amp; 4 were smaller &amp; newer</t>
  </si>
  <si>
    <t>NRV109</t>
  </si>
  <si>
    <t>plant.ID 10, 70, &amp; 75 were re-measured on 230803; first measured on 230616</t>
  </si>
  <si>
    <t>LDMC</t>
  </si>
  <si>
    <t>SLA</t>
  </si>
  <si>
    <t>LeafArea</t>
  </si>
  <si>
    <r>
      <t>LDMC (mg g</t>
    </r>
    <r>
      <rPr>
        <b/>
        <vertAlign val="superscript"/>
        <sz val="11"/>
        <color rgb="FF0000CC"/>
        <rFont val="Calibri"/>
        <family val="2"/>
        <scheme val="minor"/>
      </rPr>
      <t>-1</t>
    </r>
    <r>
      <rPr>
        <b/>
        <sz val="11"/>
        <color rgb="FF0000CC"/>
        <rFont val="Calibri"/>
        <family val="2"/>
        <scheme val="minor"/>
      </rPr>
      <t>)</t>
    </r>
  </si>
  <si>
    <t>LeafArea.mm2</t>
  </si>
  <si>
    <r>
      <t>SLA.mm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g</t>
    </r>
  </si>
  <si>
    <t>LDMC.avg</t>
  </si>
  <si>
    <t>LDMC.se</t>
  </si>
  <si>
    <t>SLA.avg</t>
  </si>
  <si>
    <t>SLA.se</t>
  </si>
  <si>
    <r>
      <t>SLA.mm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mg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</si>
</sst>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CC"/>
      <name val="Calibri"/>
      <family val="2"/>
      <scheme val="minor"/>
    </font>
    <font>
      <b/>
      <vertAlign val="superscript"/>
      <sz val="11"/>
      <color rgb="FF0000CC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right"/>
    </xf>
    <xf numFmtId="0" fontId="4" fillId="0" borderId="0" xfId="0" applyFont="1"/>
    <xf numFmtId="2" fontId="4" fillId="0" borderId="0" xfId="0" applyNumberFormat="1" applyFont="1"/>
    <xf numFmtId="0" fontId="5" fillId="0" borderId="0" xfId="0" applyFont="1" applyAlignment="1">
      <alignment horizontal="center"/>
    </xf>
    <xf numFmtId="2" fontId="5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/>
    <xf numFmtId="2" fontId="1" fillId="0" borderId="0" xfId="0" applyNumberFormat="1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9" fillId="0" borderId="0" xfId="0" applyFont="1"/>
    <xf numFmtId="0" fontId="2" fillId="0" borderId="0" xfId="0" applyFont="1" applyAlignment="1">
      <alignment horizontal="center"/>
    </xf>
    <xf numFmtId="0" fontId="9" fillId="2" borderId="0" xfId="0" applyFont="1" applyFill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0" fontId="0" fillId="2" borderId="0" xfId="0" applyFill="1"/>
    <xf numFmtId="164" fontId="0" fillId="0" borderId="0" xfId="0" applyNumberFormat="1"/>
    <xf numFmtId="0" fontId="12" fillId="0" borderId="0" xfId="0" applyFont="1"/>
    <xf numFmtId="164" fontId="0" fillId="0" borderId="0" xfId="0" applyNumberFormat="1" applyAlignment="1">
      <alignment horizontal="center"/>
    </xf>
    <xf numFmtId="0" fontId="17" fillId="0" borderId="0" xfId="0" applyFont="1"/>
    <xf numFmtId="2" fontId="0" fillId="5" borderId="0" xfId="0" applyNumberFormat="1" applyFill="1"/>
    <xf numFmtId="0" fontId="0" fillId="5" borderId="0" xfId="0" applyFill="1"/>
    <xf numFmtId="1" fontId="0" fillId="5" borderId="0" xfId="0" applyNumberFormat="1" applyFill="1" applyAlignment="1">
      <alignment horizontal="right"/>
    </xf>
    <xf numFmtId="1" fontId="0" fillId="5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turgor &amp; tugor</a:t>
            </a:r>
            <a:r>
              <a:rPr lang="en-US" baseline="0"/>
              <a:t> loss point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0892388451444"/>
          <c:y val="0.17171296296296296"/>
          <c:w val="0.79200218722659665"/>
          <c:h val="0.69736840186643323"/>
        </c:manualLayout>
      </c:layout>
      <c:scatterChart>
        <c:scatterStyle val="lineMarker"/>
        <c:varyColors val="0"/>
        <c:ser>
          <c:idx val="0"/>
          <c:order val="0"/>
          <c:tx>
            <c:v>Full Turgor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A5B-4226-A468-58857142087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5B-4226-A468-588571420879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[1]Summary!$T$2:$T$9</c:f>
                <c:numCache>
                  <c:formatCode>General</c:formatCode>
                  <c:ptCount val="8"/>
                  <c:pt idx="0">
                    <c:v>2.1480817169046432E-2</c:v>
                  </c:pt>
                  <c:pt idx="1">
                    <c:v>8.6174168315628893E-2</c:v>
                  </c:pt>
                  <c:pt idx="2">
                    <c:v>3.2348650402068531E-2</c:v>
                  </c:pt>
                  <c:pt idx="3">
                    <c:v>2.8340940673761091E-2</c:v>
                  </c:pt>
                  <c:pt idx="4">
                    <c:v>1.9303598282876349E-2</c:v>
                  </c:pt>
                  <c:pt idx="5">
                    <c:v>2.3425069192356016E-2</c:v>
                  </c:pt>
                  <c:pt idx="6">
                    <c:v>3.0576869523164601E-2</c:v>
                  </c:pt>
                  <c:pt idx="7">
                    <c:v>2.7642139670844369E-2</c:v>
                  </c:pt>
                </c:numCache>
              </c:numRef>
            </c:plus>
            <c:minus>
              <c:numRef>
                <c:f>[1]Summary!$T$2:$T$9</c:f>
                <c:numCache>
                  <c:formatCode>General</c:formatCode>
                  <c:ptCount val="8"/>
                  <c:pt idx="0">
                    <c:v>2.1480817169046432E-2</c:v>
                  </c:pt>
                  <c:pt idx="1">
                    <c:v>8.6174168315628893E-2</c:v>
                  </c:pt>
                  <c:pt idx="2">
                    <c:v>3.2348650402068531E-2</c:v>
                  </c:pt>
                  <c:pt idx="3">
                    <c:v>2.8340940673761091E-2</c:v>
                  </c:pt>
                  <c:pt idx="4">
                    <c:v>1.9303598282876349E-2</c:v>
                  </c:pt>
                  <c:pt idx="5">
                    <c:v>2.3425069192356016E-2</c:v>
                  </c:pt>
                  <c:pt idx="6">
                    <c:v>3.0576869523164601E-2</c:v>
                  </c:pt>
                  <c:pt idx="7">
                    <c:v>2.7642139670844369E-2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Sheet1!$P$2:$P$9</c:f>
              <c:numCache>
                <c:formatCode>0</c:formatCode>
                <c:ptCount val="8"/>
                <c:pt idx="0">
                  <c:v>71.628</c:v>
                </c:pt>
                <c:pt idx="1">
                  <c:v>161.23920000000001</c:v>
                </c:pt>
                <c:pt idx="2">
                  <c:v>569.6712</c:v>
                </c:pt>
                <c:pt idx="3">
                  <c:v>665.98800000000006</c:v>
                </c:pt>
                <c:pt idx="4">
                  <c:v>986.02800000000002</c:v>
                </c:pt>
                <c:pt idx="5">
                  <c:v>987.55200000000002</c:v>
                </c:pt>
                <c:pt idx="6">
                  <c:v>1219.2</c:v>
                </c:pt>
                <c:pt idx="7">
                  <c:v>1230.1728000000001</c:v>
                </c:pt>
              </c:numCache>
            </c:numRef>
          </c:xVal>
          <c:yVal>
            <c:numRef>
              <c:f>Sheet1!$R$2:$R$9</c:f>
              <c:numCache>
                <c:formatCode>0.00</c:formatCode>
                <c:ptCount val="8"/>
                <c:pt idx="0">
                  <c:v>-2.45024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5B-4226-A468-588571420879}"/>
            </c:ext>
          </c:extLst>
        </c:ser>
        <c:ser>
          <c:idx val="1"/>
          <c:order val="1"/>
          <c:tx>
            <c:v>TLP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A5B-4226-A468-58857142087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A5B-4226-A468-588571420879}"/>
              </c:ext>
            </c:extLst>
          </c:dPt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Sheet1!$P$2:$P$9</c:f>
              <c:numCache>
                <c:formatCode>0</c:formatCode>
                <c:ptCount val="8"/>
                <c:pt idx="0">
                  <c:v>71.628</c:v>
                </c:pt>
                <c:pt idx="1">
                  <c:v>161.23920000000001</c:v>
                </c:pt>
                <c:pt idx="2">
                  <c:v>569.6712</c:v>
                </c:pt>
                <c:pt idx="3">
                  <c:v>665.98800000000006</c:v>
                </c:pt>
                <c:pt idx="4">
                  <c:v>986.02800000000002</c:v>
                </c:pt>
                <c:pt idx="5">
                  <c:v>987.55200000000002</c:v>
                </c:pt>
                <c:pt idx="6">
                  <c:v>1219.2</c:v>
                </c:pt>
                <c:pt idx="7">
                  <c:v>1230.1728000000001</c:v>
                </c:pt>
              </c:numCache>
            </c:numRef>
          </c:xVal>
          <c:yVal>
            <c:numRef>
              <c:f>Sheet1!$S$2:$S$9</c:f>
              <c:numCache>
                <c:formatCode>0.00</c:formatCode>
                <c:ptCount val="8"/>
                <c:pt idx="0">
                  <c:v>-2.6695996799999997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5B-4226-A468-588571420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231775"/>
        <c:axId val="1874233439"/>
      </c:scatterChart>
      <c:valAx>
        <c:axId val="187423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33439"/>
        <c:crossesAt val="-2.8"/>
        <c:crossBetween val="midCat"/>
      </c:valAx>
      <c:valAx>
        <c:axId val="1874233439"/>
        <c:scaling>
          <c:orientation val="minMax"/>
          <c:max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3177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00262467191602"/>
          <c:y val="0.16261519393409155"/>
          <c:w val="0.239994750656167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turgor &amp; tugor</a:t>
            </a:r>
            <a:r>
              <a:rPr lang="en-US" baseline="0"/>
              <a:t> loss point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0892388451444"/>
          <c:y val="0.17171296296296296"/>
          <c:w val="0.79200218722659665"/>
          <c:h val="0.69736840186643323"/>
        </c:manualLayout>
      </c:layout>
      <c:scatterChart>
        <c:scatterStyle val="lineMarker"/>
        <c:varyColors val="0"/>
        <c:ser>
          <c:idx val="0"/>
          <c:order val="0"/>
          <c:tx>
            <c:v>Full Turgor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D17-408A-8774-D4D4E238BC3E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17-408A-8774-D4D4E238BC3E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[1]Summary!$T$2:$T$9</c:f>
                <c:numCache>
                  <c:formatCode>General</c:formatCode>
                  <c:ptCount val="8"/>
                  <c:pt idx="0">
                    <c:v>2.1480817169046432E-2</c:v>
                  </c:pt>
                  <c:pt idx="1">
                    <c:v>8.6174168315628893E-2</c:v>
                  </c:pt>
                  <c:pt idx="2">
                    <c:v>3.2348650402068531E-2</c:v>
                  </c:pt>
                  <c:pt idx="3">
                    <c:v>2.8340940673761091E-2</c:v>
                  </c:pt>
                  <c:pt idx="4">
                    <c:v>1.9303598282876349E-2</c:v>
                  </c:pt>
                  <c:pt idx="5">
                    <c:v>2.3425069192356016E-2</c:v>
                  </c:pt>
                  <c:pt idx="6">
                    <c:v>3.0576869523164601E-2</c:v>
                  </c:pt>
                  <c:pt idx="7">
                    <c:v>2.7642139670844369E-2</c:v>
                  </c:pt>
                </c:numCache>
              </c:numRef>
            </c:plus>
            <c:minus>
              <c:numRef>
                <c:f>[1]Summary!$T$2:$T$9</c:f>
                <c:numCache>
                  <c:formatCode>General</c:formatCode>
                  <c:ptCount val="8"/>
                  <c:pt idx="0">
                    <c:v>2.1480817169046432E-2</c:v>
                  </c:pt>
                  <c:pt idx="1">
                    <c:v>8.6174168315628893E-2</c:v>
                  </c:pt>
                  <c:pt idx="2">
                    <c:v>3.2348650402068531E-2</c:v>
                  </c:pt>
                  <c:pt idx="3">
                    <c:v>2.8340940673761091E-2</c:v>
                  </c:pt>
                  <c:pt idx="4">
                    <c:v>1.9303598282876349E-2</c:v>
                  </c:pt>
                  <c:pt idx="5">
                    <c:v>2.3425069192356016E-2</c:v>
                  </c:pt>
                  <c:pt idx="6">
                    <c:v>3.0576869523164601E-2</c:v>
                  </c:pt>
                  <c:pt idx="7">
                    <c:v>2.7642139670844369E-2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'pre-drought'!$V$2:$V$9</c:f>
              <c:numCache>
                <c:formatCode>0</c:formatCode>
                <c:ptCount val="8"/>
                <c:pt idx="0">
                  <c:v>71.628</c:v>
                </c:pt>
                <c:pt idx="1">
                  <c:v>161.23920000000001</c:v>
                </c:pt>
                <c:pt idx="2">
                  <c:v>569.6712</c:v>
                </c:pt>
                <c:pt idx="3">
                  <c:v>665.98800000000006</c:v>
                </c:pt>
                <c:pt idx="4">
                  <c:v>986.02800000000002</c:v>
                </c:pt>
                <c:pt idx="5">
                  <c:v>987.55200000000002</c:v>
                </c:pt>
                <c:pt idx="6">
                  <c:v>1219.2</c:v>
                </c:pt>
                <c:pt idx="7">
                  <c:v>1230.1728000000001</c:v>
                </c:pt>
              </c:numCache>
            </c:numRef>
          </c:xVal>
          <c:yVal>
            <c:numRef>
              <c:f>'pre-drought'!$X$2:$X$9</c:f>
              <c:numCache>
                <c:formatCode>0.00</c:formatCode>
                <c:ptCount val="8"/>
                <c:pt idx="0">
                  <c:v>-2.9970800000000009</c:v>
                </c:pt>
                <c:pt idx="1">
                  <c:v>-2.9812800000000004</c:v>
                </c:pt>
                <c:pt idx="2">
                  <c:v>-2.8184799999999997</c:v>
                </c:pt>
                <c:pt idx="3">
                  <c:v>-2.7309450000000006</c:v>
                </c:pt>
                <c:pt idx="4">
                  <c:v>-2.6425433333333332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17-408A-8774-D4D4E238BC3E}"/>
            </c:ext>
          </c:extLst>
        </c:ser>
        <c:ser>
          <c:idx val="1"/>
          <c:order val="1"/>
          <c:tx>
            <c:v>TLP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D17-408A-8774-D4D4E238BC3E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D17-408A-8774-D4D4E238BC3E}"/>
              </c:ext>
            </c:extLst>
          </c:dPt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'pre-drought'!$V$2:$V$9</c:f>
              <c:numCache>
                <c:formatCode>0</c:formatCode>
                <c:ptCount val="8"/>
                <c:pt idx="0">
                  <c:v>71.628</c:v>
                </c:pt>
                <c:pt idx="1">
                  <c:v>161.23920000000001</c:v>
                </c:pt>
                <c:pt idx="2">
                  <c:v>569.6712</c:v>
                </c:pt>
                <c:pt idx="3">
                  <c:v>665.98800000000006</c:v>
                </c:pt>
                <c:pt idx="4">
                  <c:v>986.02800000000002</c:v>
                </c:pt>
                <c:pt idx="5">
                  <c:v>987.55200000000002</c:v>
                </c:pt>
                <c:pt idx="6">
                  <c:v>1219.2</c:v>
                </c:pt>
                <c:pt idx="7">
                  <c:v>1230.1728000000001</c:v>
                </c:pt>
              </c:numCache>
            </c:numRef>
          </c:xVal>
          <c:yVal>
            <c:numRef>
              <c:f>'pre-drought'!$Y$2:$Y$9</c:f>
              <c:numCache>
                <c:formatCode>0.00</c:formatCode>
                <c:ptCount val="8"/>
                <c:pt idx="0">
                  <c:v>-3.1245705599999996</c:v>
                </c:pt>
                <c:pt idx="1">
                  <c:v>-3.1114249599999995</c:v>
                </c:pt>
                <c:pt idx="2">
                  <c:v>-2.9759753600000001</c:v>
                </c:pt>
                <c:pt idx="3">
                  <c:v>-2.9031462399999999</c:v>
                </c:pt>
                <c:pt idx="4">
                  <c:v>-2.8295960533333333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17-408A-8774-D4D4E238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231775"/>
        <c:axId val="1874233439"/>
      </c:scatterChart>
      <c:valAx>
        <c:axId val="187423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33439"/>
        <c:crossesAt val="-2.8"/>
        <c:crossBetween val="midCat"/>
      </c:valAx>
      <c:valAx>
        <c:axId val="1874233439"/>
        <c:scaling>
          <c:orientation val="minMax"/>
          <c:max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3177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00262467191602"/>
          <c:y val="0.16261519393409155"/>
          <c:w val="0.239994750656167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'pre-drought'!$V$34:$V$47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-0.25</c:v>
                </c:pt>
                <c:pt idx="2">
                  <c:v>-0.5</c:v>
                </c:pt>
                <c:pt idx="3">
                  <c:v>-1</c:v>
                </c:pt>
                <c:pt idx="4" formatCode="General">
                  <c:v>-1.25</c:v>
                </c:pt>
                <c:pt idx="5" formatCode="General">
                  <c:v>-1.5</c:v>
                </c:pt>
                <c:pt idx="6" formatCode="General">
                  <c:v>-1.85</c:v>
                </c:pt>
                <c:pt idx="7">
                  <c:v>-2</c:v>
                </c:pt>
                <c:pt idx="8">
                  <c:v>-2.4785714285714202</c:v>
                </c:pt>
                <c:pt idx="9">
                  <c:v>-2.79285714285714</c:v>
                </c:pt>
                <c:pt idx="10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</c:numCache>
            </c:numRef>
          </c:xVal>
          <c:yVal>
            <c:numRef>
              <c:f>'pre-drought'!$W$34:$W$47</c:f>
              <c:numCache>
                <c:formatCode>0.00</c:formatCode>
                <c:ptCount val="14"/>
                <c:pt idx="0">
                  <c:v>-0.63100000000000001</c:v>
                </c:pt>
                <c:pt idx="1">
                  <c:v>-0.83899999999999997</c:v>
                </c:pt>
                <c:pt idx="2">
                  <c:v>-1.0469999999999999</c:v>
                </c:pt>
                <c:pt idx="3">
                  <c:v>-1.4630000000000001</c:v>
                </c:pt>
                <c:pt idx="4">
                  <c:v>-1.671</c:v>
                </c:pt>
                <c:pt idx="5">
                  <c:v>-1.879</c:v>
                </c:pt>
                <c:pt idx="6">
                  <c:v>-2.1701999999999999</c:v>
                </c:pt>
                <c:pt idx="7">
                  <c:v>-2.2949999999999999</c:v>
                </c:pt>
                <c:pt idx="8">
                  <c:v>-2.6931714285714214</c:v>
                </c:pt>
                <c:pt idx="9">
                  <c:v>-2.9546571428571404</c:v>
                </c:pt>
                <c:pt idx="10">
                  <c:v>-3.1269999999999998</c:v>
                </c:pt>
                <c:pt idx="11">
                  <c:v>-3.9589999999999996</c:v>
                </c:pt>
                <c:pt idx="12">
                  <c:v>-4.7910000000000004</c:v>
                </c:pt>
                <c:pt idx="13">
                  <c:v>-5.6230000000000002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7-4F29-8C9E-0BA04367C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97440"/>
        <c:axId val="2049753920"/>
      </c:scatterChart>
      <c:valAx>
        <c:axId val="2207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53920"/>
        <c:crosses val="autoZero"/>
        <c:crossBetween val="midCat"/>
      </c:valAx>
      <c:valAx>
        <c:axId val="2049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turgor &amp; tugor</a:t>
            </a:r>
            <a:r>
              <a:rPr lang="en-US" baseline="0"/>
              <a:t> loss point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0892388451444"/>
          <c:y val="0.17171296296296296"/>
          <c:w val="0.79200218722659665"/>
          <c:h val="0.69736840186643323"/>
        </c:manualLayout>
      </c:layout>
      <c:scatterChart>
        <c:scatterStyle val="lineMarker"/>
        <c:varyColors val="0"/>
        <c:ser>
          <c:idx val="0"/>
          <c:order val="0"/>
          <c:tx>
            <c:v>Full Turgor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353-480B-8B8C-3B5F793BECD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353-480B-8B8C-3B5F793BECD0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'pre-drought (2)'!$AE$2:$AE$10</c:f>
                <c:numCache>
                  <c:formatCode>General</c:formatCode>
                  <c:ptCount val="9"/>
                  <c:pt idx="0">
                    <c:v>4.8974676992612341E-2</c:v>
                  </c:pt>
                  <c:pt idx="3">
                    <c:v>4.1532067610462173E-2</c:v>
                  </c:pt>
                  <c:pt idx="6">
                    <c:v>2.9027175198423974E-2</c:v>
                  </c:pt>
                  <c:pt idx="8">
                    <c:v>4.838896221208866E-2</c:v>
                  </c:pt>
                </c:numCache>
              </c:numRef>
            </c:plus>
            <c:minus>
              <c:numRef>
                <c:f>'pre-drought (2)'!$AE$2:$AE$10</c:f>
                <c:numCache>
                  <c:formatCode>General</c:formatCode>
                  <c:ptCount val="9"/>
                  <c:pt idx="0">
                    <c:v>4.8974676992612341E-2</c:v>
                  </c:pt>
                  <c:pt idx="3">
                    <c:v>4.1532067610462173E-2</c:v>
                  </c:pt>
                  <c:pt idx="6">
                    <c:v>2.9027175198423974E-2</c:v>
                  </c:pt>
                  <c:pt idx="8">
                    <c:v>4.838896221208866E-2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'pre-drought (2)'!$AA$2:$AA$10</c:f>
              <c:numCache>
                <c:formatCode>0</c:formatCode>
                <c:ptCount val="9"/>
                <c:pt idx="0">
                  <c:v>71.628</c:v>
                </c:pt>
                <c:pt idx="1">
                  <c:v>161.23920000000001</c:v>
                </c:pt>
                <c:pt idx="2">
                  <c:v>569.6712</c:v>
                </c:pt>
                <c:pt idx="3">
                  <c:v>665.98800000000006</c:v>
                </c:pt>
                <c:pt idx="4">
                  <c:v>986.02800000000002</c:v>
                </c:pt>
                <c:pt idx="5">
                  <c:v>987.55200000000002</c:v>
                </c:pt>
                <c:pt idx="6">
                  <c:v>1219.2</c:v>
                </c:pt>
                <c:pt idx="7">
                  <c:v>1230.1728000000001</c:v>
                </c:pt>
                <c:pt idx="8">
                  <c:v>1521</c:v>
                </c:pt>
              </c:numCache>
            </c:numRef>
          </c:xVal>
          <c:yVal>
            <c:numRef>
              <c:f>'pre-drought (2)'!$AC$2:$AC$10</c:f>
              <c:numCache>
                <c:formatCode>0.00</c:formatCode>
                <c:ptCount val="9"/>
                <c:pt idx="0">
                  <c:v>-2.8089748837209303</c:v>
                </c:pt>
                <c:pt idx="3">
                  <c:v>-2.8498399999999999</c:v>
                </c:pt>
                <c:pt idx="6">
                  <c:v>-2.8622300000000003</c:v>
                </c:pt>
                <c:pt idx="8">
                  <c:v>-2.8631036363636375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53-480B-8B8C-3B5F793BECD0}"/>
            </c:ext>
          </c:extLst>
        </c:ser>
        <c:ser>
          <c:idx val="1"/>
          <c:order val="1"/>
          <c:tx>
            <c:v>TLP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353-480B-8B8C-3B5F793BECD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353-480B-8B8C-3B5F793BECD0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'pre-drought (2)'!$AF$2:$AF$10</c:f>
                <c:numCache>
                  <c:formatCode>General</c:formatCode>
                  <c:ptCount val="9"/>
                  <c:pt idx="0">
                    <c:v>4.0746931257853246E-2</c:v>
                  </c:pt>
                  <c:pt idx="3">
                    <c:v>3.4554680251904522E-2</c:v>
                  </c:pt>
                  <c:pt idx="6">
                    <c:v>2.4150609765088728E-2</c:v>
                  </c:pt>
                  <c:pt idx="8">
                    <c:v>4.0259616560459101E-2</c:v>
                  </c:pt>
                </c:numCache>
              </c:numRef>
            </c:plus>
            <c:minus>
              <c:numRef>
                <c:f>'pre-drought (2)'!$AF$2:$AF$10</c:f>
                <c:numCache>
                  <c:formatCode>General</c:formatCode>
                  <c:ptCount val="9"/>
                  <c:pt idx="0">
                    <c:v>4.0746931257853246E-2</c:v>
                  </c:pt>
                  <c:pt idx="3">
                    <c:v>3.4554680251904522E-2</c:v>
                  </c:pt>
                  <c:pt idx="6">
                    <c:v>2.4150609765088728E-2</c:v>
                  </c:pt>
                  <c:pt idx="8">
                    <c:v>4.0259616560459101E-2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'pre-drought (2)'!$AA$2:$AA$10</c:f>
              <c:numCache>
                <c:formatCode>0</c:formatCode>
                <c:ptCount val="9"/>
                <c:pt idx="0">
                  <c:v>71.628</c:v>
                </c:pt>
                <c:pt idx="1">
                  <c:v>161.23920000000001</c:v>
                </c:pt>
                <c:pt idx="2">
                  <c:v>569.6712</c:v>
                </c:pt>
                <c:pt idx="3">
                  <c:v>665.98800000000006</c:v>
                </c:pt>
                <c:pt idx="4">
                  <c:v>986.02800000000002</c:v>
                </c:pt>
                <c:pt idx="5">
                  <c:v>987.55200000000002</c:v>
                </c:pt>
                <c:pt idx="6">
                  <c:v>1219.2</c:v>
                </c:pt>
                <c:pt idx="7">
                  <c:v>1230.1728000000001</c:v>
                </c:pt>
                <c:pt idx="8">
                  <c:v>1521</c:v>
                </c:pt>
              </c:numCache>
            </c:numRef>
          </c:xVal>
          <c:yVal>
            <c:numRef>
              <c:f>'pre-drought (2)'!$AD$2:$AD$10</c:f>
              <c:numCache>
                <c:formatCode>0.00</c:formatCode>
                <c:ptCount val="9"/>
                <c:pt idx="0">
                  <c:v>-2.968067103255815</c:v>
                </c:pt>
                <c:pt idx="3">
                  <c:v>-3.0020668799999992</c:v>
                </c:pt>
                <c:pt idx="6">
                  <c:v>-3.0123753600000005</c:v>
                </c:pt>
                <c:pt idx="8">
                  <c:v>-3.0131022254545452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53-480B-8B8C-3B5F793B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231775"/>
        <c:axId val="1874233439"/>
      </c:scatterChart>
      <c:valAx>
        <c:axId val="187423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33439"/>
        <c:crossesAt val="-3.2"/>
        <c:crossBetween val="midCat"/>
      </c:valAx>
      <c:valAx>
        <c:axId val="1874233439"/>
        <c:scaling>
          <c:orientation val="minMax"/>
          <c:max val="-2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3177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19177992180742"/>
          <c:y val="0.1576026680875417"/>
          <c:w val="0.239994750656167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'pre-drought (2)'!$V$34:$V$47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-0.25</c:v>
                </c:pt>
                <c:pt idx="2">
                  <c:v>-0.5</c:v>
                </c:pt>
                <c:pt idx="3">
                  <c:v>-1</c:v>
                </c:pt>
                <c:pt idx="4" formatCode="General">
                  <c:v>-1.25</c:v>
                </c:pt>
                <c:pt idx="5" formatCode="General">
                  <c:v>-1.5</c:v>
                </c:pt>
                <c:pt idx="6" formatCode="General">
                  <c:v>-1.85</c:v>
                </c:pt>
                <c:pt idx="7">
                  <c:v>-2</c:v>
                </c:pt>
                <c:pt idx="8">
                  <c:v>-2.4785714285714202</c:v>
                </c:pt>
                <c:pt idx="9">
                  <c:v>-2.79285714285714</c:v>
                </c:pt>
                <c:pt idx="10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</c:numCache>
            </c:numRef>
          </c:xVal>
          <c:yVal>
            <c:numRef>
              <c:f>'pre-drought (2)'!$W$34:$W$47</c:f>
              <c:numCache>
                <c:formatCode>0.00</c:formatCode>
                <c:ptCount val="14"/>
                <c:pt idx="0">
                  <c:v>-0.63100000000000001</c:v>
                </c:pt>
                <c:pt idx="1">
                  <c:v>-0.83899999999999997</c:v>
                </c:pt>
                <c:pt idx="2">
                  <c:v>-1.0469999999999999</c:v>
                </c:pt>
                <c:pt idx="3">
                  <c:v>-1.4630000000000001</c:v>
                </c:pt>
                <c:pt idx="4">
                  <c:v>-1.671</c:v>
                </c:pt>
                <c:pt idx="5">
                  <c:v>-1.879</c:v>
                </c:pt>
                <c:pt idx="6">
                  <c:v>-2.1701999999999999</c:v>
                </c:pt>
                <c:pt idx="7">
                  <c:v>-2.2949999999999999</c:v>
                </c:pt>
                <c:pt idx="8">
                  <c:v>-2.6931714285714214</c:v>
                </c:pt>
                <c:pt idx="9">
                  <c:v>-2.9546571428571404</c:v>
                </c:pt>
                <c:pt idx="10">
                  <c:v>-3.1269999999999998</c:v>
                </c:pt>
                <c:pt idx="11">
                  <c:v>-3.9589999999999996</c:v>
                </c:pt>
                <c:pt idx="12">
                  <c:v>-4.7910000000000004</c:v>
                </c:pt>
                <c:pt idx="13">
                  <c:v>-5.6230000000000002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F-408E-8AF9-E95215DDE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97440"/>
        <c:axId val="2049753920"/>
      </c:scatterChart>
      <c:valAx>
        <c:axId val="2207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53920"/>
        <c:crosses val="autoZero"/>
        <c:crossBetween val="midCat"/>
      </c:valAx>
      <c:valAx>
        <c:axId val="2049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980993000874891"/>
                  <c:y val="1.87653105861767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'pre-drought (2)'!$S$110:$S$154</c:f>
              <c:numCache>
                <c:formatCode>0.0</c:formatCode>
                <c:ptCount val="45"/>
                <c:pt idx="0">
                  <c:v>374.04098791382023</c:v>
                </c:pt>
                <c:pt idx="1">
                  <c:v>344.94773519163766</c:v>
                </c:pt>
                <c:pt idx="3">
                  <c:v>331.0613437195716</c:v>
                </c:pt>
                <c:pt idx="5">
                  <c:v>348.26132771338251</c:v>
                </c:pt>
                <c:pt idx="6">
                  <c:v>373.09236947791163</c:v>
                </c:pt>
                <c:pt idx="7">
                  <c:v>371.74792830988622</c:v>
                </c:pt>
                <c:pt idx="8">
                  <c:v>345.77387486278815</c:v>
                </c:pt>
                <c:pt idx="10">
                  <c:v>343.13725490196083</c:v>
                </c:pt>
                <c:pt idx="11">
                  <c:v>355.28120713305901</c:v>
                </c:pt>
                <c:pt idx="13">
                  <c:v>352.79066048296818</c:v>
                </c:pt>
                <c:pt idx="14">
                  <c:v>341.87810619931997</c:v>
                </c:pt>
                <c:pt idx="15">
                  <c:v>342.09805532730758</c:v>
                </c:pt>
                <c:pt idx="17">
                  <c:v>360.75353218210364</c:v>
                </c:pt>
                <c:pt idx="18">
                  <c:v>276.18364418938307</c:v>
                </c:pt>
                <c:pt idx="20">
                  <c:v>384.07878539187527</c:v>
                </c:pt>
                <c:pt idx="22">
                  <c:v>367.65751671170534</c:v>
                </c:pt>
                <c:pt idx="23">
                  <c:v>351.29096325719962</c:v>
                </c:pt>
                <c:pt idx="25">
                  <c:v>339.16423712342078</c:v>
                </c:pt>
                <c:pt idx="27">
                  <c:v>370.00180929980098</c:v>
                </c:pt>
                <c:pt idx="28">
                  <c:v>378.66666666666669</c:v>
                </c:pt>
                <c:pt idx="29">
                  <c:v>344.88754926964987</c:v>
                </c:pt>
                <c:pt idx="30">
                  <c:v>377.45286648711044</c:v>
                </c:pt>
                <c:pt idx="31">
                  <c:v>362.84722222222223</c:v>
                </c:pt>
                <c:pt idx="32">
                  <c:v>345.95764414901839</c:v>
                </c:pt>
                <c:pt idx="33">
                  <c:v>367.1419963848162</c:v>
                </c:pt>
                <c:pt idx="34">
                  <c:v>358.49056603773579</c:v>
                </c:pt>
                <c:pt idx="36">
                  <c:v>342.28634850166486</c:v>
                </c:pt>
                <c:pt idx="37">
                  <c:v>324.48979591836735</c:v>
                </c:pt>
                <c:pt idx="38">
                  <c:v>324.04471883864511</c:v>
                </c:pt>
                <c:pt idx="39">
                  <c:v>317.25359449885394</c:v>
                </c:pt>
                <c:pt idx="40">
                  <c:v>354.5029736618522</c:v>
                </c:pt>
                <c:pt idx="41">
                  <c:v>363.36010418927719</c:v>
                </c:pt>
                <c:pt idx="42">
                  <c:v>350.78787878787875</c:v>
                </c:pt>
                <c:pt idx="44">
                  <c:v>334.50615732596128</c:v>
                </c:pt>
              </c:numCache>
            </c:numRef>
          </c:xVal>
          <c:yVal>
            <c:numRef>
              <c:f>'pre-drought (2)'!$U$110:$U$154</c:f>
              <c:numCache>
                <c:formatCode>0.00</c:formatCode>
                <c:ptCount val="45"/>
                <c:pt idx="0">
                  <c:v>7.0359623489744321</c:v>
                </c:pt>
                <c:pt idx="1">
                  <c:v>7.8413636363636359</c:v>
                </c:pt>
                <c:pt idx="3">
                  <c:v>8.4771764705882351</c:v>
                </c:pt>
                <c:pt idx="5">
                  <c:v>7.5422692889561276</c:v>
                </c:pt>
                <c:pt idx="6">
                  <c:v>7.8250304987441686</c:v>
                </c:pt>
                <c:pt idx="7">
                  <c:v>8.1380922757905658</c:v>
                </c:pt>
                <c:pt idx="8">
                  <c:v>7.9031322751322755</c:v>
                </c:pt>
                <c:pt idx="10">
                  <c:v>8.8545925925925939</c:v>
                </c:pt>
                <c:pt idx="11">
                  <c:v>6.6293166023166021</c:v>
                </c:pt>
                <c:pt idx="13">
                  <c:v>7.3784406165004537</c:v>
                </c:pt>
                <c:pt idx="14">
                  <c:v>7.5399770466717673</c:v>
                </c:pt>
                <c:pt idx="15">
                  <c:v>7.6879343474779827</c:v>
                </c:pt>
                <c:pt idx="17">
                  <c:v>8.5896605744125321</c:v>
                </c:pt>
                <c:pt idx="18">
                  <c:v>12.070025974025974</c:v>
                </c:pt>
                <c:pt idx="20">
                  <c:v>6.3474964387464388</c:v>
                </c:pt>
                <c:pt idx="22">
                  <c:v>6.0389439071566731</c:v>
                </c:pt>
                <c:pt idx="23">
                  <c:v>5.1889505300353358</c:v>
                </c:pt>
                <c:pt idx="25">
                  <c:v>5.2817223814071959</c:v>
                </c:pt>
                <c:pt idx="27">
                  <c:v>7.312904645476773</c:v>
                </c:pt>
                <c:pt idx="28">
                  <c:v>6.5496126760563387</c:v>
                </c:pt>
                <c:pt idx="29">
                  <c:v>7.4926319327731097</c:v>
                </c:pt>
                <c:pt idx="30">
                  <c:v>7.9586646279306823</c:v>
                </c:pt>
                <c:pt idx="31">
                  <c:v>7.2029625199362037</c:v>
                </c:pt>
                <c:pt idx="32">
                  <c:v>6.9561438784629139</c:v>
                </c:pt>
                <c:pt idx="33">
                  <c:v>7.1460995623632391</c:v>
                </c:pt>
                <c:pt idx="34">
                  <c:v>6.7516115029842654</c:v>
                </c:pt>
                <c:pt idx="36">
                  <c:v>9.9695654993514911</c:v>
                </c:pt>
                <c:pt idx="37">
                  <c:v>9.6474842767295605</c:v>
                </c:pt>
                <c:pt idx="38">
                  <c:v>8.6327883625128727</c:v>
                </c:pt>
                <c:pt idx="39">
                  <c:v>8.6058981937602645</c:v>
                </c:pt>
                <c:pt idx="40">
                  <c:v>6.6219233073696833</c:v>
                </c:pt>
                <c:pt idx="41">
                  <c:v>7.2854659498207885</c:v>
                </c:pt>
                <c:pt idx="42">
                  <c:v>7.0823704215618521</c:v>
                </c:pt>
                <c:pt idx="44">
                  <c:v>6.836048084147258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4-4E01-A264-22B359265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51520"/>
        <c:axId val="1402683072"/>
      </c:scatterChart>
      <c:valAx>
        <c:axId val="44145152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83072"/>
        <c:crosses val="autoZero"/>
        <c:crossBetween val="midCat"/>
      </c:valAx>
      <c:valAx>
        <c:axId val="140268307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5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018810148731409E-2"/>
                  <c:y val="0.19086504811898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'pre-drought (2)'!$S$2:$S$45</c:f>
              <c:numCache>
                <c:formatCode>0.0</c:formatCode>
                <c:ptCount val="44"/>
                <c:pt idx="0">
                  <c:v>381.01767215112739</c:v>
                </c:pt>
                <c:pt idx="1">
                  <c:v>368.35057821059036</c:v>
                </c:pt>
                <c:pt idx="3">
                  <c:v>411.64021164021165</c:v>
                </c:pt>
                <c:pt idx="4">
                  <c:v>408.38509316770194</c:v>
                </c:pt>
                <c:pt idx="5">
                  <c:v>380.20148926850635</c:v>
                </c:pt>
                <c:pt idx="7">
                  <c:v>365.93554162936437</c:v>
                </c:pt>
                <c:pt idx="9">
                  <c:v>355.78520022144306</c:v>
                </c:pt>
                <c:pt idx="10">
                  <c:v>360.56237764726819</c:v>
                </c:pt>
                <c:pt idx="11">
                  <c:v>358.51142225497421</c:v>
                </c:pt>
                <c:pt idx="12">
                  <c:v>376.92802056555274</c:v>
                </c:pt>
                <c:pt idx="14">
                  <c:v>373.04409672830724</c:v>
                </c:pt>
                <c:pt idx="15">
                  <c:v>361.77599122967291</c:v>
                </c:pt>
                <c:pt idx="16">
                  <c:v>321.31765749778174</c:v>
                </c:pt>
                <c:pt idx="17">
                  <c:v>325.41511082863275</c:v>
                </c:pt>
                <c:pt idx="18">
                  <c:v>313.79273389776017</c:v>
                </c:pt>
                <c:pt idx="19">
                  <c:v>337.93347487615006</c:v>
                </c:pt>
                <c:pt idx="21">
                  <c:v>372.56214149139578</c:v>
                </c:pt>
                <c:pt idx="22">
                  <c:v>360.18869669780781</c:v>
                </c:pt>
                <c:pt idx="23">
                  <c:v>301.67305681422101</c:v>
                </c:pt>
                <c:pt idx="24">
                  <c:v>306.49284253578736</c:v>
                </c:pt>
                <c:pt idx="25">
                  <c:v>288.37152007883714</c:v>
                </c:pt>
                <c:pt idx="27">
                  <c:v>300.01837222120156</c:v>
                </c:pt>
                <c:pt idx="28">
                  <c:v>293.50506988215949</c:v>
                </c:pt>
                <c:pt idx="29">
                  <c:v>301.37614678899087</c:v>
                </c:pt>
                <c:pt idx="30">
                  <c:v>279.38213566151779</c:v>
                </c:pt>
                <c:pt idx="31">
                  <c:v>280.11204481792714</c:v>
                </c:pt>
                <c:pt idx="32">
                  <c:v>352.05131308241556</c:v>
                </c:pt>
                <c:pt idx="33">
                  <c:v>336.39837592548361</c:v>
                </c:pt>
                <c:pt idx="34">
                  <c:v>355.34203102961919</c:v>
                </c:pt>
                <c:pt idx="35">
                  <c:v>360.57007125890743</c:v>
                </c:pt>
                <c:pt idx="37">
                  <c:v>344.99753573188764</c:v>
                </c:pt>
                <c:pt idx="38">
                  <c:v>348.52118305355719</c:v>
                </c:pt>
                <c:pt idx="39">
                  <c:v>362.2093023255814</c:v>
                </c:pt>
                <c:pt idx="40">
                  <c:v>353.97058823529409</c:v>
                </c:pt>
                <c:pt idx="41">
                  <c:v>353.53326439158917</c:v>
                </c:pt>
                <c:pt idx="43">
                  <c:v>360.16661823113435</c:v>
                </c:pt>
              </c:numCache>
            </c:numRef>
          </c:xVal>
          <c:yVal>
            <c:numRef>
              <c:f>'pre-drought (2)'!$U$2:$U$45</c:f>
              <c:numCache>
                <c:formatCode>0.00</c:formatCode>
                <c:ptCount val="44"/>
                <c:pt idx="0">
                  <c:v>6.3259896041583374</c:v>
                </c:pt>
                <c:pt idx="1">
                  <c:v>6.9512656972901521</c:v>
                </c:pt>
                <c:pt idx="3">
                  <c:v>7.1717737789203104</c:v>
                </c:pt>
                <c:pt idx="4">
                  <c:v>6.781890277023356</c:v>
                </c:pt>
                <c:pt idx="5">
                  <c:v>6.9609504608294932</c:v>
                </c:pt>
                <c:pt idx="7">
                  <c:v>7.1547033639143738</c:v>
                </c:pt>
                <c:pt idx="9">
                  <c:v>7.3422665975103731</c:v>
                </c:pt>
                <c:pt idx="10">
                  <c:v>7.2137660414610076</c:v>
                </c:pt>
                <c:pt idx="11">
                  <c:v>8.4758119218910597</c:v>
                </c:pt>
                <c:pt idx="12">
                  <c:v>7.4529539641943732</c:v>
                </c:pt>
                <c:pt idx="14">
                  <c:v>7.145905624404195</c:v>
                </c:pt>
                <c:pt idx="15">
                  <c:v>7.8124595959595959</c:v>
                </c:pt>
                <c:pt idx="16">
                  <c:v>8.0600552295478085</c:v>
                </c:pt>
                <c:pt idx="17">
                  <c:v>6.6464965820312498</c:v>
                </c:pt>
                <c:pt idx="18">
                  <c:v>6.3730703551912571</c:v>
                </c:pt>
                <c:pt idx="19">
                  <c:v>6.6303350785340323</c:v>
                </c:pt>
                <c:pt idx="21">
                  <c:v>6.4937285091095722</c:v>
                </c:pt>
                <c:pt idx="22">
                  <c:v>6.4865382639958922</c:v>
                </c:pt>
                <c:pt idx="23">
                  <c:v>9.4316060080878099</c:v>
                </c:pt>
                <c:pt idx="24">
                  <c:v>8.5688073394495419</c:v>
                </c:pt>
                <c:pt idx="25">
                  <c:v>7.995211448099103</c:v>
                </c:pt>
                <c:pt idx="27">
                  <c:v>8.1996080832823033</c:v>
                </c:pt>
                <c:pt idx="28">
                  <c:v>7.8840266106442574</c:v>
                </c:pt>
                <c:pt idx="29">
                  <c:v>6.3974344664298997</c:v>
                </c:pt>
                <c:pt idx="30">
                  <c:v>13.193822115384616</c:v>
                </c:pt>
                <c:pt idx="31">
                  <c:v>13.114833333333333</c:v>
                </c:pt>
                <c:pt idx="32">
                  <c:v>7.7588484015125481</c:v>
                </c:pt>
                <c:pt idx="33">
                  <c:v>7.9038942137025208</c:v>
                </c:pt>
                <c:pt idx="34">
                  <c:v>5.9892508062515502</c:v>
                </c:pt>
                <c:pt idx="35">
                  <c:v>6.1160518225735618</c:v>
                </c:pt>
                <c:pt idx="37">
                  <c:v>8.2746857142857131</c:v>
                </c:pt>
                <c:pt idx="38">
                  <c:v>9.0622935779816505</c:v>
                </c:pt>
                <c:pt idx="39">
                  <c:v>7.0217752808988765</c:v>
                </c:pt>
                <c:pt idx="40">
                  <c:v>6.5772663066057335</c:v>
                </c:pt>
                <c:pt idx="41">
                  <c:v>7.0334750390015595</c:v>
                </c:pt>
                <c:pt idx="43">
                  <c:v>6.7350511027434106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4-4020-BFCC-30B2F752E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30864"/>
        <c:axId val="11175456"/>
      </c:scatterChart>
      <c:valAx>
        <c:axId val="44153086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456"/>
        <c:crosses val="autoZero"/>
        <c:crossBetween val="midCat"/>
      </c:valAx>
      <c:valAx>
        <c:axId val="1117545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3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80971128608924E-2"/>
                  <c:y val="0.26320282881306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'pre-drought (2)'!$S$46:$S$77</c:f>
              <c:numCache>
                <c:formatCode>0.0</c:formatCode>
                <c:ptCount val="32"/>
                <c:pt idx="0">
                  <c:v>360.28692533420286</c:v>
                </c:pt>
                <c:pt idx="1">
                  <c:v>364.97662711254941</c:v>
                </c:pt>
                <c:pt idx="2">
                  <c:v>406.80430357662112</c:v>
                </c:pt>
                <c:pt idx="3">
                  <c:v>390.99526066350711</c:v>
                </c:pt>
                <c:pt idx="4">
                  <c:v>323.06928234417677</c:v>
                </c:pt>
                <c:pt idx="5">
                  <c:v>324.65419039869812</c:v>
                </c:pt>
                <c:pt idx="6">
                  <c:v>369.71310263235728</c:v>
                </c:pt>
                <c:pt idx="7">
                  <c:v>374.54784610325555</c:v>
                </c:pt>
                <c:pt idx="8">
                  <c:v>391.14583333333331</c:v>
                </c:pt>
                <c:pt idx="9">
                  <c:v>379.31034482758628</c:v>
                </c:pt>
                <c:pt idx="10">
                  <c:v>398.61751152073737</c:v>
                </c:pt>
                <c:pt idx="11">
                  <c:v>407.12412587412581</c:v>
                </c:pt>
                <c:pt idx="12">
                  <c:v>360.98713573116299</c:v>
                </c:pt>
                <c:pt idx="13">
                  <c:v>329.66023875114786</c:v>
                </c:pt>
                <c:pt idx="14">
                  <c:v>350.77720207253884</c:v>
                </c:pt>
                <c:pt idx="15">
                  <c:v>345.86269903419475</c:v>
                </c:pt>
                <c:pt idx="16">
                  <c:v>404.07262021589798</c:v>
                </c:pt>
                <c:pt idx="17">
                  <c:v>398.05825242718447</c:v>
                </c:pt>
                <c:pt idx="18">
                  <c:v>399.47280134196018</c:v>
                </c:pt>
                <c:pt idx="19">
                  <c:v>363.51023239680893</c:v>
                </c:pt>
                <c:pt idx="20">
                  <c:v>351.20801414260455</c:v>
                </c:pt>
                <c:pt idx="21">
                  <c:v>359.4842657342657</c:v>
                </c:pt>
                <c:pt idx="22">
                  <c:v>330.93783686669059</c:v>
                </c:pt>
                <c:pt idx="23">
                  <c:v>352.57731958762889</c:v>
                </c:pt>
                <c:pt idx="24">
                  <c:v>358.72501350621292</c:v>
                </c:pt>
                <c:pt idx="25">
                  <c:v>370.58261700095517</c:v>
                </c:pt>
                <c:pt idx="26">
                  <c:v>397.10230632761682</c:v>
                </c:pt>
                <c:pt idx="27">
                  <c:v>399.58911145351817</c:v>
                </c:pt>
                <c:pt idx="28">
                  <c:v>379.61044343141316</c:v>
                </c:pt>
                <c:pt idx="29">
                  <c:v>382.20164609053506</c:v>
                </c:pt>
                <c:pt idx="30">
                  <c:v>378.92171794090768</c:v>
                </c:pt>
                <c:pt idx="31">
                  <c:v>384.08063955509209</c:v>
                </c:pt>
              </c:numCache>
            </c:numRef>
          </c:xVal>
          <c:yVal>
            <c:numRef>
              <c:f>'pre-drought (2)'!$U$46:$U$77</c:f>
              <c:numCache>
                <c:formatCode>0.00</c:formatCode>
                <c:ptCount val="32"/>
                <c:pt idx="0">
                  <c:v>8.5219004524886888</c:v>
                </c:pt>
                <c:pt idx="1">
                  <c:v>8.6511625615763528</c:v>
                </c:pt>
                <c:pt idx="2">
                  <c:v>8.600786275911366</c:v>
                </c:pt>
                <c:pt idx="3">
                  <c:v>8.7309797979797974</c:v>
                </c:pt>
                <c:pt idx="4">
                  <c:v>8.5557955418908538</c:v>
                </c:pt>
                <c:pt idx="5">
                  <c:v>8.521119465329992</c:v>
                </c:pt>
                <c:pt idx="6">
                  <c:v>8.4991280000000007</c:v>
                </c:pt>
                <c:pt idx="7">
                  <c:v>8.2495697980684799</c:v>
                </c:pt>
                <c:pt idx="8">
                  <c:v>7.8597203728362182</c:v>
                </c:pt>
                <c:pt idx="9">
                  <c:v>8.1939940387481371</c:v>
                </c:pt>
                <c:pt idx="10">
                  <c:v>7.0312845215157349</c:v>
                </c:pt>
                <c:pt idx="11">
                  <c:v>6.818754696725712</c:v>
                </c:pt>
                <c:pt idx="12">
                  <c:v>9.9076581818181815</c:v>
                </c:pt>
                <c:pt idx="13">
                  <c:v>10.977465181058495</c:v>
                </c:pt>
                <c:pt idx="14">
                  <c:v>9.1642319054652894</c:v>
                </c:pt>
                <c:pt idx="15">
                  <c:v>9.2619698113207551</c:v>
                </c:pt>
                <c:pt idx="16">
                  <c:v>7.4809289617486332</c:v>
                </c:pt>
                <c:pt idx="17">
                  <c:v>8.5211414634146347</c:v>
                </c:pt>
                <c:pt idx="18">
                  <c:v>7.1685662867426521</c:v>
                </c:pt>
                <c:pt idx="19">
                  <c:v>7.9990267175572516</c:v>
                </c:pt>
                <c:pt idx="20">
                  <c:v>8.4624217002237128</c:v>
                </c:pt>
                <c:pt idx="21">
                  <c:v>8.1917142857142853</c:v>
                </c:pt>
                <c:pt idx="22">
                  <c:v>8.7714875135722057</c:v>
                </c:pt>
                <c:pt idx="23">
                  <c:v>7.7017933723196874</c:v>
                </c:pt>
                <c:pt idx="24">
                  <c:v>8.3120180722891561</c:v>
                </c:pt>
                <c:pt idx="25">
                  <c:v>8.4649871134020618</c:v>
                </c:pt>
                <c:pt idx="26">
                  <c:v>6.8446016381236046</c:v>
                </c:pt>
                <c:pt idx="27">
                  <c:v>6.2774293059125972</c:v>
                </c:pt>
                <c:pt idx="28">
                  <c:v>7.3739847161572056</c:v>
                </c:pt>
                <c:pt idx="29">
                  <c:v>7.3263122476446831</c:v>
                </c:pt>
                <c:pt idx="30">
                  <c:v>7.4071784565916401</c:v>
                </c:pt>
                <c:pt idx="31">
                  <c:v>6.893574660633484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F-4D2F-914F-5321FD058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15552"/>
        <c:axId val="1665100032"/>
      </c:scatterChart>
      <c:valAx>
        <c:axId val="44151555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00032"/>
        <c:crosses val="autoZero"/>
        <c:crossBetween val="midCat"/>
      </c:valAx>
      <c:valAx>
        <c:axId val="166510003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844269466316715E-4"/>
                  <c:y val="0.14150882181393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'pre-drought (2)'!$S$78:$S$109</c:f>
              <c:numCache>
                <c:formatCode>0.0</c:formatCode>
                <c:ptCount val="32"/>
                <c:pt idx="0">
                  <c:v>352.16675809105863</c:v>
                </c:pt>
                <c:pt idx="1">
                  <c:v>341.77787830807517</c:v>
                </c:pt>
                <c:pt idx="2">
                  <c:v>357.8292820802713</c:v>
                </c:pt>
                <c:pt idx="3">
                  <c:v>353.18518518518516</c:v>
                </c:pt>
                <c:pt idx="4">
                  <c:v>352.30280571731072</c:v>
                </c:pt>
                <c:pt idx="5">
                  <c:v>349.81119121180916</c:v>
                </c:pt>
                <c:pt idx="6">
                  <c:v>391.06338759958436</c:v>
                </c:pt>
                <c:pt idx="7">
                  <c:v>403.24763193504742</c:v>
                </c:pt>
                <c:pt idx="8">
                  <c:v>365.00417943716911</c:v>
                </c:pt>
                <c:pt idx="9">
                  <c:v>363.21662177760669</c:v>
                </c:pt>
                <c:pt idx="10">
                  <c:v>351.96687370600415</c:v>
                </c:pt>
                <c:pt idx="11">
                  <c:v>322.5</c:v>
                </c:pt>
                <c:pt idx="12">
                  <c:v>335.82887700534758</c:v>
                </c:pt>
                <c:pt idx="13">
                  <c:v>340.625</c:v>
                </c:pt>
                <c:pt idx="14">
                  <c:v>330.62530773018221</c:v>
                </c:pt>
                <c:pt idx="16">
                  <c:v>318.63329360349621</c:v>
                </c:pt>
                <c:pt idx="17">
                  <c:v>370.28824833702879</c:v>
                </c:pt>
                <c:pt idx="18">
                  <c:v>371.50259067357513</c:v>
                </c:pt>
                <c:pt idx="19">
                  <c:v>331.1081441922563</c:v>
                </c:pt>
                <c:pt idx="20">
                  <c:v>325.30751112274271</c:v>
                </c:pt>
                <c:pt idx="21">
                  <c:v>325.21150592216588</c:v>
                </c:pt>
                <c:pt idx="22">
                  <c:v>328.24981844589689</c:v>
                </c:pt>
                <c:pt idx="23">
                  <c:v>385.18518518518516</c:v>
                </c:pt>
                <c:pt idx="24">
                  <c:v>395.39204756596058</c:v>
                </c:pt>
                <c:pt idx="25">
                  <c:v>343.00527560487535</c:v>
                </c:pt>
                <c:pt idx="26">
                  <c:v>346.66253358131848</c:v>
                </c:pt>
                <c:pt idx="27">
                  <c:v>375.21622896681868</c:v>
                </c:pt>
                <c:pt idx="28">
                  <c:v>378.66335866025736</c:v>
                </c:pt>
                <c:pt idx="30">
                  <c:v>353.78323108384456</c:v>
                </c:pt>
                <c:pt idx="31">
                  <c:v>361.36783733826246</c:v>
                </c:pt>
              </c:numCache>
            </c:numRef>
          </c:xVal>
          <c:yVal>
            <c:numRef>
              <c:f>'pre-drought (2)'!$U$78:$U$109</c:f>
              <c:numCache>
                <c:formatCode>0.00</c:formatCode>
                <c:ptCount val="32"/>
                <c:pt idx="0">
                  <c:v>8.7119522326064374</c:v>
                </c:pt>
                <c:pt idx="1">
                  <c:v>8.8073527465254795</c:v>
                </c:pt>
                <c:pt idx="2">
                  <c:v>8.4114849921011068</c:v>
                </c:pt>
                <c:pt idx="3">
                  <c:v>8.6091442953020145</c:v>
                </c:pt>
                <c:pt idx="4">
                  <c:v>8.4586476333583782</c:v>
                </c:pt>
                <c:pt idx="5">
                  <c:v>8.351324828263003</c:v>
                </c:pt>
                <c:pt idx="6">
                  <c:v>7.7101594331266607</c:v>
                </c:pt>
                <c:pt idx="7">
                  <c:v>7.6281543624161072</c:v>
                </c:pt>
                <c:pt idx="8">
                  <c:v>7.4382900763358775</c:v>
                </c:pt>
                <c:pt idx="9">
                  <c:v>8.0259004237288138</c:v>
                </c:pt>
                <c:pt idx="10">
                  <c:v>7.6452117647058815</c:v>
                </c:pt>
                <c:pt idx="11">
                  <c:v>8.2480620155038764</c:v>
                </c:pt>
                <c:pt idx="12">
                  <c:v>10.672898089171976</c:v>
                </c:pt>
                <c:pt idx="13">
                  <c:v>10.181483180428135</c:v>
                </c:pt>
                <c:pt idx="14">
                  <c:v>7.2449739389426657</c:v>
                </c:pt>
                <c:pt idx="16">
                  <c:v>8.6780049875311729</c:v>
                </c:pt>
                <c:pt idx="17">
                  <c:v>9.1496856287425139</c:v>
                </c:pt>
                <c:pt idx="18">
                  <c:v>8.563905160390517</c:v>
                </c:pt>
                <c:pt idx="19">
                  <c:v>10.863877688172044</c:v>
                </c:pt>
                <c:pt idx="20">
                  <c:v>11.83748189863234</c:v>
                </c:pt>
                <c:pt idx="21">
                  <c:v>8.0431009365244535</c:v>
                </c:pt>
                <c:pt idx="22">
                  <c:v>9.0072787610619471</c:v>
                </c:pt>
                <c:pt idx="23">
                  <c:v>6.8433653846153861</c:v>
                </c:pt>
                <c:pt idx="24">
                  <c:v>6.7506109022556391</c:v>
                </c:pt>
                <c:pt idx="25">
                  <c:v>7.4038716520816763</c:v>
                </c:pt>
                <c:pt idx="26">
                  <c:v>7.1064381520119229</c:v>
                </c:pt>
                <c:pt idx="27">
                  <c:v>7.2385582564962272</c:v>
                </c:pt>
                <c:pt idx="28">
                  <c:v>7.5567239967239974</c:v>
                </c:pt>
                <c:pt idx="30">
                  <c:v>7.5027986512524079</c:v>
                </c:pt>
                <c:pt idx="31">
                  <c:v>6.7482267689684567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2-4BFB-8C9A-1B2A8D417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98144"/>
        <c:axId val="1243433248"/>
      </c:scatterChart>
      <c:valAx>
        <c:axId val="44159814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433248"/>
        <c:crosses val="autoZero"/>
        <c:crossBetween val="midCat"/>
      </c:valAx>
      <c:valAx>
        <c:axId val="124343324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9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13</xdr:row>
      <xdr:rowOff>0</xdr:rowOff>
    </xdr:from>
    <xdr:to>
      <xdr:col>18</xdr:col>
      <xdr:colOff>704850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30842-0659-43BA-95CB-48497FCB6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13</xdr:row>
      <xdr:rowOff>0</xdr:rowOff>
    </xdr:from>
    <xdr:to>
      <xdr:col>24</xdr:col>
      <xdr:colOff>704850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C6259-8562-4F2A-80B4-53984C591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1603375</xdr:colOff>
      <xdr:row>28</xdr:row>
      <xdr:rowOff>69850</xdr:rowOff>
    </xdr:from>
    <xdr:to>
      <xdr:col>27</xdr:col>
      <xdr:colOff>28575</xdr:colOff>
      <xdr:row>43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5B64AA-C191-AC39-2F9B-819A81C89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38100</xdr:colOff>
      <xdr:row>13</xdr:row>
      <xdr:rowOff>57150</xdr:rowOff>
    </xdr:from>
    <xdr:to>
      <xdr:col>31</xdr:col>
      <xdr:colOff>838200</xdr:colOff>
      <xdr:row>28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0E1C8-240C-4594-9332-0474A5139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244475</xdr:colOff>
      <xdr:row>47</xdr:row>
      <xdr:rowOff>38100</xdr:rowOff>
    </xdr:from>
    <xdr:to>
      <xdr:col>26</xdr:col>
      <xdr:colOff>358775</xdr:colOff>
      <xdr:row>62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6A6EF2-A24B-4593-AE81-3D8FD5256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193675</xdr:colOff>
      <xdr:row>131</xdr:row>
      <xdr:rowOff>9525</xdr:rowOff>
    </xdr:from>
    <xdr:to>
      <xdr:col>28</xdr:col>
      <xdr:colOff>917575</xdr:colOff>
      <xdr:row>145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95013E-F381-4603-4ECE-3C3EBB46F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238125</xdr:colOff>
      <xdr:row>1</xdr:row>
      <xdr:rowOff>104775</xdr:rowOff>
    </xdr:from>
    <xdr:to>
      <xdr:col>25</xdr:col>
      <xdr:colOff>561975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E112AC-50BB-6749-4421-3FE8DDDB9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53975</xdr:colOff>
      <xdr:row>65</xdr:row>
      <xdr:rowOff>9525</xdr:rowOff>
    </xdr:from>
    <xdr:to>
      <xdr:col>26</xdr:col>
      <xdr:colOff>161925</xdr:colOff>
      <xdr:row>79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63A8DF-82F8-4A42-79F9-6DD3B6943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688975</xdr:colOff>
      <xdr:row>89</xdr:row>
      <xdr:rowOff>66675</xdr:rowOff>
    </xdr:from>
    <xdr:to>
      <xdr:col>25</xdr:col>
      <xdr:colOff>1012825</xdr:colOff>
      <xdr:row>104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18AD9E-0295-2597-AA9E-CC329356F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%20desktop/Summer%202012%20work-related/Macro%20Study/Macro%202021/Methods/osmometer/Yuma_2021_TLP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F-AUG"/>
      <sheetName val="CCR-COL"/>
      <sheetName val="PSA-SON"/>
      <sheetName val="TSE-TUM"/>
      <sheetName val="LBW-BIL"/>
      <sheetName val="WHY-HAS"/>
      <sheetName val="NRV-NEW"/>
      <sheetName val="TSZ-SAN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T2">
            <v>2.1480817169046432E-2</v>
          </cell>
        </row>
        <row r="3">
          <cell r="T3">
            <v>8.6174168315628893E-2</v>
          </cell>
        </row>
        <row r="4">
          <cell r="T4">
            <v>3.2348650402068531E-2</v>
          </cell>
        </row>
        <row r="5">
          <cell r="T5">
            <v>2.8340940673761091E-2</v>
          </cell>
        </row>
        <row r="6">
          <cell r="T6">
            <v>1.9303598282876349E-2</v>
          </cell>
        </row>
        <row r="7">
          <cell r="T7">
            <v>2.3425069192356016E-2</v>
          </cell>
        </row>
        <row r="8">
          <cell r="T8">
            <v>3.0576869523164601E-2</v>
          </cell>
        </row>
        <row r="9">
          <cell r="T9">
            <v>2.7642139670844369E-2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n Koepke" id="{B51DF489-C132-4C52-A927-73B5C21FF4F6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1-05-18T23:38:48.00" personId="{B51DF489-C132-4C52-A927-73B5C21FF4F6}" id="{FBA11A23-6363-4659-9A45-B3A44EA68BF2}">
    <text>final, lowest value (mmol kg^-1)</text>
  </threadedComment>
  <threadedComment ref="M1" dT="2021-05-18T23:46:33.72" personId="{B51DF489-C132-4C52-A927-73B5C21FF4F6}" id="{D7DDA31D-260B-4A13-90ED-AB93BA8CA7BB}">
    <text>OSM at full turgor
OSM = -Cs*RT
R = ideal gas constant
   = (Boltzmann constant)*  
       (Avagadro's number)
    = (1.38E-23 J K^-1)*(6.022E23 
        mol^-1)
    = (0.00831451 MPa Kg K^-1 
        mol^-1)
T = room temp in Kelvin, 298 K
RT = 0.00248 MPa Kg mmol^-1</text>
  </threadedComment>
  <threadedComment ref="N1" dT="2021-05-18T23:58:29.78" personId="{B51DF489-C132-4C52-A927-73B5C21FF4F6}" id="{93EBBADD-2D8D-4A6B-B20D-EBB21603B230}">
    <text>from, Bartlett et al. 2012
TLP = 0.832*OSM-0.631
       = 0.832*(-Cs*RT)-0.631</text>
  </threadedComment>
  <threadedComment ref="R1" dT="2021-05-18T23:46:33.72" personId="{B51DF489-C132-4C52-A927-73B5C21FF4F6}" id="{E2F3CFDE-F2EA-4181-853A-21A5823FB627}">
    <text>OSM at full turgor
OSM = -Cs*RT
R = ideal gas constant
   = (Boltzmann constant)*  
       (Avagadro's number)
    = (1.38E-23 J K^-1)*(6.022E23 
        mol^-1)
    = (0.00831451 MPa Kg K^-1 
        mol^-1)
T = room temp in Kelvin, 298 K
RT = 0.00248 MPa Kg mmol^-1</text>
  </threadedComment>
  <threadedComment ref="S1" dT="2021-05-18T23:58:29.78" personId="{B51DF489-C132-4C52-A927-73B5C21FF4F6}" id="{BA8BF322-F007-4088-91E8-4312D750CAA3}">
    <text>from, Bartlett et al. 2012
TLP = 0.832*OSM-0.631
       = 0.832*(-Cs*RT)-0.631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7"/>
  <sheetViews>
    <sheetView workbookViewId="0">
      <selection activeCell="C47" sqref="C47"/>
    </sheetView>
  </sheetViews>
  <sheetFormatPr defaultRowHeight="14.5" x14ac:dyDescent="0.35"/>
  <cols>
    <col min="1" max="1" width="23.453125" bestFit="1" customWidth="1"/>
    <col min="2" max="2" width="12.6328125" bestFit="1" customWidth="1"/>
    <col min="3" max="3" width="5.81640625" bestFit="1" customWidth="1"/>
    <col min="4" max="4" width="4.36328125" bestFit="1" customWidth="1"/>
    <col min="5" max="5" width="10.36328125" bestFit="1" customWidth="1"/>
    <col min="6" max="6" width="9.36328125" bestFit="1" customWidth="1"/>
    <col min="7" max="7" width="6" customWidth="1"/>
    <col min="8" max="8" width="6.54296875" bestFit="1" customWidth="1"/>
    <col min="9" max="9" width="10.453125" bestFit="1" customWidth="1"/>
    <col min="10" max="10" width="14.26953125" bestFit="1" customWidth="1"/>
    <col min="11" max="11" width="15" bestFit="1" customWidth="1"/>
    <col min="12" max="12" width="12"/>
    <col min="13" max="13" width="23" bestFit="1" customWidth="1"/>
    <col min="14" max="14" width="12"/>
    <col min="16" max="16" width="13.36328125" bestFit="1" customWidth="1"/>
    <col min="17" max="17" width="11.26953125" bestFit="1" customWidth="1"/>
    <col min="18" max="18" width="30.6328125" bestFit="1" customWidth="1"/>
    <col min="19" max="19" width="16.7265625" bestFit="1" customWidth="1"/>
    <col min="20" max="20" width="27.26953125" bestFit="1" customWidth="1"/>
    <col min="21" max="21" width="13.36328125" bestFit="1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1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</row>
    <row r="2" spans="1:21" ht="15.5" x14ac:dyDescent="0.35">
      <c r="A2" t="s">
        <v>14</v>
      </c>
      <c r="B2" s="2">
        <v>71.628</v>
      </c>
      <c r="C2">
        <v>3</v>
      </c>
      <c r="D2">
        <v>39</v>
      </c>
      <c r="E2" t="s">
        <v>15</v>
      </c>
      <c r="F2">
        <v>149</v>
      </c>
      <c r="G2" t="s">
        <v>16</v>
      </c>
      <c r="H2">
        <v>1</v>
      </c>
      <c r="I2" t="s">
        <v>17</v>
      </c>
      <c r="J2">
        <v>210810</v>
      </c>
      <c r="K2">
        <v>210811</v>
      </c>
      <c r="L2" s="3">
        <v>979</v>
      </c>
      <c r="M2" s="8">
        <f>-L2*0.00248</f>
        <v>-2.4279199999999999</v>
      </c>
      <c r="N2" s="8">
        <f>0.832*M2-0.631</f>
        <v>-2.6510294399999994</v>
      </c>
      <c r="P2" s="6">
        <v>71.628</v>
      </c>
      <c r="Q2" s="4" t="s">
        <v>15</v>
      </c>
      <c r="R2" s="7">
        <f>AVERAGE(M2:M36)</f>
        <v>-2.45024</v>
      </c>
      <c r="S2" s="7">
        <f>AVERAGE(N2:N36)</f>
        <v>-2.6695996799999997</v>
      </c>
      <c r="T2" s="7">
        <f>STDEV(M2:M33)/SQRT(COUNT(M2:M33))</f>
        <v>2.2320000000000118E-2</v>
      </c>
      <c r="U2" s="7">
        <f>STDEV(N2:N33)/SQRT(COUNT(N2:N33))</f>
        <v>1.8570240000000293E-2</v>
      </c>
    </row>
    <row r="3" spans="1:21" ht="15.5" x14ac:dyDescent="0.35">
      <c r="A3" t="s">
        <v>14</v>
      </c>
      <c r="B3" s="2">
        <v>71.628</v>
      </c>
      <c r="C3">
        <v>3</v>
      </c>
      <c r="D3">
        <v>39</v>
      </c>
      <c r="E3" t="s">
        <v>15</v>
      </c>
      <c r="F3">
        <v>149</v>
      </c>
      <c r="G3" t="s">
        <v>16</v>
      </c>
      <c r="H3">
        <v>2</v>
      </c>
      <c r="I3" t="s">
        <v>17</v>
      </c>
      <c r="J3">
        <v>210810</v>
      </c>
      <c r="K3">
        <v>210811</v>
      </c>
      <c r="L3" s="3">
        <v>997</v>
      </c>
      <c r="M3" s="8">
        <f t="shared" ref="M3" si="0">-L3*0.00248</f>
        <v>-2.4725600000000001</v>
      </c>
      <c r="N3" s="8">
        <f t="shared" ref="N3" si="1">0.832*M3-0.631</f>
        <v>-2.68816992</v>
      </c>
      <c r="P3" s="6">
        <v>161.23920000000001</v>
      </c>
      <c r="Q3" s="4" t="s">
        <v>18</v>
      </c>
      <c r="R3" s="7" t="e">
        <f>AVERAGE(M37:M67)</f>
        <v>#DIV/0!</v>
      </c>
      <c r="S3" s="7" t="e">
        <f>AVERAGE(N37:N67)</f>
        <v>#DIV/0!</v>
      </c>
      <c r="T3" s="7" t="e">
        <f>STDEV(M34:M67)/SQRT(COUNT(M34:M67))</f>
        <v>#DIV/0!</v>
      </c>
      <c r="U3" s="7" t="e">
        <f>STDEV(N34:N67)/SQRT(COUNT(N34:N67))</f>
        <v>#DIV/0!</v>
      </c>
    </row>
    <row r="4" spans="1:21" ht="15.5" x14ac:dyDescent="0.35">
      <c r="B4" s="2"/>
      <c r="L4" s="3"/>
      <c r="M4" s="8"/>
      <c r="N4" s="8"/>
      <c r="P4" s="6">
        <v>569.6712</v>
      </c>
      <c r="Q4" s="4" t="s">
        <v>19</v>
      </c>
      <c r="R4" s="7" t="e">
        <f>AVERAGE(M68:M98)</f>
        <v>#DIV/0!</v>
      </c>
      <c r="S4" s="7" t="e">
        <f>AVERAGE(N68:N98)</f>
        <v>#DIV/0!</v>
      </c>
      <c r="T4" s="7" t="e">
        <f>STDEV(M68:M97)/SQRT(COUNT(M68:M97))</f>
        <v>#DIV/0!</v>
      </c>
      <c r="U4" s="7" t="e">
        <f>STDEV(N68:N97)/SQRT(COUNT(N68:N97))</f>
        <v>#DIV/0!</v>
      </c>
    </row>
    <row r="5" spans="1:21" ht="15.5" x14ac:dyDescent="0.35">
      <c r="B5" s="2"/>
      <c r="L5" s="3"/>
      <c r="M5" s="8"/>
      <c r="N5" s="8"/>
      <c r="P5" s="6">
        <v>665.98800000000006</v>
      </c>
      <c r="Q5" s="4" t="s">
        <v>20</v>
      </c>
      <c r="R5" s="7" t="e">
        <f>AVERAGE(M99:M130)</f>
        <v>#DIV/0!</v>
      </c>
      <c r="S5" s="7" t="e">
        <f>AVERAGE(N99:N130)</f>
        <v>#DIV/0!</v>
      </c>
      <c r="T5" s="7" t="e">
        <f>STDEV(M98:M130)/SQRT(COUNT(M98:M130))</f>
        <v>#DIV/0!</v>
      </c>
      <c r="U5" s="7" t="e">
        <f>STDEV(N98:N130)/SQRT(COUNT(N98:N130))</f>
        <v>#DIV/0!</v>
      </c>
    </row>
    <row r="6" spans="1:21" ht="15.5" x14ac:dyDescent="0.35">
      <c r="B6" s="2"/>
      <c r="L6" s="3"/>
      <c r="M6" s="8"/>
      <c r="N6" s="8"/>
      <c r="P6" s="6">
        <v>986.02800000000002</v>
      </c>
      <c r="Q6" s="4" t="s">
        <v>21</v>
      </c>
      <c r="R6" s="7" t="e">
        <f>AVERAGE(M131:M162)</f>
        <v>#DIV/0!</v>
      </c>
      <c r="S6" s="7" t="e">
        <f>AVERAGE(N131:N162)</f>
        <v>#DIV/0!</v>
      </c>
      <c r="T6" s="7" t="e">
        <f>STDEV(M131:M161)/SQRT(COUNT(M131:M161))</f>
        <v>#DIV/0!</v>
      </c>
      <c r="U6" s="7" t="e">
        <f>STDEV(N131:N161)/SQRT(COUNT(N131:N161))</f>
        <v>#DIV/0!</v>
      </c>
    </row>
    <row r="7" spans="1:21" ht="15.5" x14ac:dyDescent="0.35">
      <c r="B7" s="2"/>
      <c r="L7" s="3"/>
      <c r="M7" s="8"/>
      <c r="N7" s="8"/>
      <c r="P7" s="6">
        <v>987.55200000000002</v>
      </c>
      <c r="Q7" s="4" t="s">
        <v>22</v>
      </c>
      <c r="R7" s="7" t="e">
        <f>AVERAGE(M163:M192)</f>
        <v>#DIV/0!</v>
      </c>
      <c r="S7" s="7" t="e">
        <f>AVERAGE(N163:N192)</f>
        <v>#DIV/0!</v>
      </c>
      <c r="T7" s="7" t="e">
        <f>STDEV(M162:M192)/SQRT(COUNT(M162:M192))</f>
        <v>#DIV/0!</v>
      </c>
      <c r="U7" s="7" t="e">
        <f>STDEV(N162:N192)/SQRT(COUNT(N162:N192))</f>
        <v>#DIV/0!</v>
      </c>
    </row>
    <row r="8" spans="1:21" ht="15.5" x14ac:dyDescent="0.35">
      <c r="B8" s="2"/>
      <c r="L8" s="3"/>
      <c r="M8" s="8"/>
      <c r="N8" s="8"/>
      <c r="P8" s="6">
        <v>1219.2</v>
      </c>
      <c r="Q8" s="4" t="s">
        <v>23</v>
      </c>
      <c r="R8" s="7" t="e">
        <f>AVERAGE(M193:M225)</f>
        <v>#DIV/0!</v>
      </c>
      <c r="S8" s="7" t="e">
        <f>AVERAGE(N193:N225)</f>
        <v>#DIV/0!</v>
      </c>
      <c r="T8" s="7" t="e">
        <f>STDEV(M193:M236)/SQRT(COUNT(M193:M236))</f>
        <v>#DIV/0!</v>
      </c>
      <c r="U8" s="7" t="e">
        <f>STDEV(N193:N236)/SQRT(COUNT(N193:N236))</f>
        <v>#DIV/0!</v>
      </c>
    </row>
    <row r="9" spans="1:21" ht="15.5" x14ac:dyDescent="0.35">
      <c r="B9" s="2"/>
      <c r="L9" s="3"/>
      <c r="M9" s="8"/>
      <c r="N9" s="8"/>
      <c r="P9" s="6">
        <v>1230.1728000000001</v>
      </c>
      <c r="Q9" s="4" t="s">
        <v>24</v>
      </c>
      <c r="R9" s="7" t="e">
        <f>AVERAGE(M226:M257)</f>
        <v>#DIV/0!</v>
      </c>
      <c r="S9" s="7" t="e">
        <f>AVERAGE(N226:N257)</f>
        <v>#DIV/0!</v>
      </c>
      <c r="T9" s="7" t="e">
        <f>STDEV(M237:M270)/SQRT(COUNT(M237:M270))</f>
        <v>#DIV/0!</v>
      </c>
      <c r="U9" s="7" t="e">
        <f>STDEV(N237:N270)/SQRT(COUNT(N237:N270))</f>
        <v>#DIV/0!</v>
      </c>
    </row>
    <row r="10" spans="1:21" ht="15.5" x14ac:dyDescent="0.35">
      <c r="B10" s="2"/>
      <c r="L10" s="3"/>
      <c r="M10" s="8"/>
      <c r="N10" s="8"/>
    </row>
    <row r="11" spans="1:21" ht="15.5" x14ac:dyDescent="0.35">
      <c r="B11" s="2"/>
      <c r="L11" s="3"/>
      <c r="M11" s="8"/>
      <c r="N11" s="8"/>
    </row>
    <row r="12" spans="1:21" ht="15.5" x14ac:dyDescent="0.35">
      <c r="B12" s="2"/>
      <c r="L12" s="3"/>
      <c r="M12" s="8"/>
      <c r="N12" s="8"/>
    </row>
    <row r="13" spans="1:21" ht="15.5" x14ac:dyDescent="0.35">
      <c r="B13" s="2"/>
      <c r="L13" s="3"/>
      <c r="M13" s="8"/>
      <c r="N13" s="8"/>
    </row>
    <row r="14" spans="1:21" ht="15.5" x14ac:dyDescent="0.35">
      <c r="B14" s="2"/>
      <c r="L14" s="3"/>
      <c r="M14" s="8"/>
      <c r="N14" s="8"/>
    </row>
    <row r="15" spans="1:21" ht="15.5" x14ac:dyDescent="0.35">
      <c r="B15" s="2"/>
      <c r="L15" s="3"/>
      <c r="M15" s="8"/>
      <c r="N15" s="8"/>
    </row>
    <row r="16" spans="1:21" ht="15.5" x14ac:dyDescent="0.35">
      <c r="B16" s="2"/>
      <c r="L16" s="3"/>
      <c r="M16" s="8"/>
      <c r="N16" s="8"/>
    </row>
    <row r="17" spans="2:14" ht="15.5" x14ac:dyDescent="0.35">
      <c r="B17" s="2"/>
      <c r="L17" s="3"/>
      <c r="M17" s="8"/>
      <c r="N17" s="8"/>
    </row>
    <row r="18" spans="2:14" ht="15.5" x14ac:dyDescent="0.35">
      <c r="B18" s="2"/>
      <c r="L18" s="3"/>
      <c r="M18" s="8"/>
      <c r="N18" s="8"/>
    </row>
    <row r="19" spans="2:14" ht="15.5" x14ac:dyDescent="0.35">
      <c r="B19" s="2"/>
      <c r="L19" s="3"/>
      <c r="M19" s="8"/>
      <c r="N19" s="8"/>
    </row>
    <row r="20" spans="2:14" ht="15.5" x14ac:dyDescent="0.35">
      <c r="B20" s="2"/>
      <c r="L20" s="3"/>
      <c r="M20" s="8"/>
      <c r="N20" s="8"/>
    </row>
    <row r="21" spans="2:14" ht="15.5" x14ac:dyDescent="0.35">
      <c r="B21" s="2"/>
      <c r="L21" s="3"/>
      <c r="M21" s="8"/>
      <c r="N21" s="8"/>
    </row>
    <row r="22" spans="2:14" ht="15.5" x14ac:dyDescent="0.35">
      <c r="B22" s="2"/>
      <c r="L22" s="3"/>
      <c r="M22" s="8"/>
      <c r="N22" s="8"/>
    </row>
    <row r="23" spans="2:14" ht="15.5" x14ac:dyDescent="0.35">
      <c r="B23" s="2"/>
      <c r="L23" s="3"/>
      <c r="M23" s="8"/>
      <c r="N23" s="8"/>
    </row>
    <row r="24" spans="2:14" ht="15.5" x14ac:dyDescent="0.35">
      <c r="B24" s="2"/>
      <c r="L24" s="3"/>
      <c r="M24" s="8"/>
      <c r="N24" s="8"/>
    </row>
    <row r="25" spans="2:14" ht="15.5" x14ac:dyDescent="0.35">
      <c r="B25" s="2"/>
      <c r="L25" s="3"/>
      <c r="M25" s="8"/>
      <c r="N25" s="8"/>
    </row>
    <row r="26" spans="2:14" ht="15.5" x14ac:dyDescent="0.35">
      <c r="B26" s="2"/>
      <c r="L26" s="3"/>
      <c r="M26" s="8"/>
      <c r="N26" s="8"/>
    </row>
    <row r="27" spans="2:14" ht="15.5" x14ac:dyDescent="0.35">
      <c r="B27" s="2"/>
      <c r="L27" s="3"/>
      <c r="M27" s="8"/>
      <c r="N27" s="8"/>
    </row>
    <row r="28" spans="2:14" ht="15.5" x14ac:dyDescent="0.35">
      <c r="B28" s="2"/>
      <c r="L28" s="3"/>
      <c r="M28" s="8"/>
      <c r="N28" s="8"/>
    </row>
    <row r="29" spans="2:14" ht="15.5" x14ac:dyDescent="0.35">
      <c r="B29" s="2"/>
      <c r="L29" s="3"/>
      <c r="M29" s="8"/>
      <c r="N29" s="8"/>
    </row>
    <row r="30" spans="2:14" ht="15.5" x14ac:dyDescent="0.35">
      <c r="B30" s="2"/>
      <c r="L30" s="3"/>
      <c r="M30" s="8"/>
      <c r="N30" s="8"/>
    </row>
    <row r="31" spans="2:14" ht="15.5" x14ac:dyDescent="0.35">
      <c r="B31" s="2"/>
      <c r="L31" s="3"/>
      <c r="M31" s="8"/>
      <c r="N31" s="8"/>
    </row>
    <row r="32" spans="2:14" ht="15.5" x14ac:dyDescent="0.35">
      <c r="B32" s="2"/>
      <c r="L32" s="3"/>
      <c r="M32" s="8"/>
      <c r="N32" s="8"/>
    </row>
    <row r="33" spans="2:14" ht="15.5" x14ac:dyDescent="0.35">
      <c r="B33" s="2"/>
      <c r="L33" s="3"/>
      <c r="M33" s="8"/>
      <c r="N33" s="8"/>
    </row>
    <row r="34" spans="2:14" ht="15.5" x14ac:dyDescent="0.35">
      <c r="B34" s="2"/>
      <c r="L34" s="3"/>
      <c r="M34" s="8"/>
      <c r="N34" s="8"/>
    </row>
    <row r="35" spans="2:14" ht="15.5" x14ac:dyDescent="0.35">
      <c r="B35" s="2"/>
      <c r="L35" s="3"/>
      <c r="M35" s="8"/>
      <c r="N35" s="8"/>
    </row>
    <row r="36" spans="2:14" ht="15.5" x14ac:dyDescent="0.35">
      <c r="B36" s="2"/>
      <c r="L36" s="3"/>
      <c r="M36" s="8"/>
      <c r="N36" s="8"/>
    </row>
    <row r="37" spans="2:14" ht="15.5" x14ac:dyDescent="0.35">
      <c r="B37" s="2"/>
      <c r="L37" s="3"/>
      <c r="M37" s="8"/>
      <c r="N37" s="8"/>
    </row>
    <row r="38" spans="2:14" ht="15.5" x14ac:dyDescent="0.35">
      <c r="B38" s="2"/>
      <c r="L38" s="3"/>
      <c r="M38" s="8"/>
      <c r="N38" s="8"/>
    </row>
    <row r="39" spans="2:14" ht="15.5" x14ac:dyDescent="0.35">
      <c r="B39" s="2"/>
      <c r="L39" s="3"/>
      <c r="M39" s="8"/>
      <c r="N39" s="8"/>
    </row>
    <row r="40" spans="2:14" ht="15.5" x14ac:dyDescent="0.35">
      <c r="B40" s="2"/>
      <c r="L40" s="3"/>
      <c r="M40" s="8"/>
      <c r="N40" s="8"/>
    </row>
    <row r="41" spans="2:14" ht="15.5" x14ac:dyDescent="0.35">
      <c r="B41" s="2"/>
      <c r="L41" s="3"/>
      <c r="M41" s="8"/>
      <c r="N41" s="8"/>
    </row>
    <row r="42" spans="2:14" ht="15.5" x14ac:dyDescent="0.35">
      <c r="B42" s="2"/>
      <c r="L42" s="3"/>
      <c r="M42" s="8"/>
      <c r="N42" s="8"/>
    </row>
    <row r="43" spans="2:14" ht="15.5" x14ac:dyDescent="0.35">
      <c r="B43" s="2"/>
      <c r="L43" s="3"/>
      <c r="M43" s="8"/>
      <c r="N43" s="8"/>
    </row>
    <row r="44" spans="2:14" ht="15.5" x14ac:dyDescent="0.35">
      <c r="B44" s="2"/>
      <c r="L44" s="3"/>
      <c r="M44" s="8"/>
      <c r="N44" s="8"/>
    </row>
    <row r="45" spans="2:14" ht="15.5" x14ac:dyDescent="0.35">
      <c r="B45" s="2"/>
      <c r="L45" s="3"/>
      <c r="M45" s="8"/>
      <c r="N45" s="8"/>
    </row>
    <row r="46" spans="2:14" ht="15.5" x14ac:dyDescent="0.35">
      <c r="B46" s="2"/>
      <c r="L46" s="3"/>
      <c r="M46" s="8"/>
      <c r="N46" s="8"/>
    </row>
    <row r="47" spans="2:14" ht="15.5" x14ac:dyDescent="0.35">
      <c r="B47" s="2"/>
      <c r="L47" s="3"/>
      <c r="M47" s="8"/>
      <c r="N47" s="8"/>
    </row>
    <row r="48" spans="2:14" ht="15.5" x14ac:dyDescent="0.35">
      <c r="B48" s="2"/>
      <c r="L48" s="3"/>
      <c r="M48" s="8"/>
      <c r="N48" s="8"/>
    </row>
    <row r="49" spans="2:14" ht="15.5" x14ac:dyDescent="0.35">
      <c r="B49" s="2"/>
      <c r="L49" s="3"/>
      <c r="M49" s="8"/>
      <c r="N49" s="8"/>
    </row>
    <row r="50" spans="2:14" ht="15.5" x14ac:dyDescent="0.35">
      <c r="B50" s="2"/>
      <c r="L50" s="3"/>
      <c r="M50" s="8"/>
      <c r="N50" s="8"/>
    </row>
    <row r="51" spans="2:14" ht="15.5" x14ac:dyDescent="0.35">
      <c r="B51" s="2"/>
      <c r="L51" s="3"/>
      <c r="M51" s="8"/>
      <c r="N51" s="8"/>
    </row>
    <row r="52" spans="2:14" ht="15.5" x14ac:dyDescent="0.35">
      <c r="B52" s="2"/>
      <c r="L52" s="3"/>
      <c r="M52" s="8"/>
      <c r="N52" s="8"/>
    </row>
    <row r="53" spans="2:14" ht="15.5" x14ac:dyDescent="0.35">
      <c r="B53" s="2"/>
      <c r="L53" s="3"/>
      <c r="M53" s="8"/>
      <c r="N53" s="8"/>
    </row>
    <row r="54" spans="2:14" ht="15.5" x14ac:dyDescent="0.35">
      <c r="B54" s="2"/>
      <c r="L54" s="3"/>
      <c r="M54" s="8"/>
      <c r="N54" s="8"/>
    </row>
    <row r="55" spans="2:14" ht="15.5" x14ac:dyDescent="0.35">
      <c r="B55" s="2"/>
      <c r="L55" s="3"/>
      <c r="M55" s="8"/>
      <c r="N55" s="8"/>
    </row>
    <row r="56" spans="2:14" ht="15.5" x14ac:dyDescent="0.35">
      <c r="B56" s="2"/>
      <c r="L56" s="3"/>
      <c r="M56" s="8"/>
      <c r="N56" s="8"/>
    </row>
    <row r="57" spans="2:14" ht="15.5" x14ac:dyDescent="0.35">
      <c r="B57" s="2"/>
      <c r="L57" s="3"/>
      <c r="M57" s="8"/>
      <c r="N57" s="8"/>
    </row>
    <row r="58" spans="2:14" ht="15.5" x14ac:dyDescent="0.35">
      <c r="B58" s="2"/>
      <c r="L58" s="3"/>
      <c r="M58" s="8"/>
      <c r="N58" s="8"/>
    </row>
    <row r="59" spans="2:14" ht="15.5" x14ac:dyDescent="0.35">
      <c r="B59" s="2"/>
      <c r="L59" s="3"/>
      <c r="M59" s="8"/>
      <c r="N59" s="8"/>
    </row>
    <row r="60" spans="2:14" ht="15.5" x14ac:dyDescent="0.35">
      <c r="B60" s="2"/>
      <c r="L60" s="3"/>
      <c r="M60" s="8"/>
      <c r="N60" s="8"/>
    </row>
    <row r="61" spans="2:14" ht="15.5" x14ac:dyDescent="0.35">
      <c r="B61" s="2"/>
      <c r="L61" s="3"/>
      <c r="M61" s="8"/>
      <c r="N61" s="8"/>
    </row>
    <row r="62" spans="2:14" ht="15.5" x14ac:dyDescent="0.35">
      <c r="B62" s="2"/>
      <c r="L62" s="3"/>
      <c r="M62" s="8"/>
      <c r="N62" s="8"/>
    </row>
    <row r="63" spans="2:14" ht="15.5" x14ac:dyDescent="0.35">
      <c r="B63" s="2"/>
      <c r="L63" s="3"/>
      <c r="M63" s="8"/>
      <c r="N63" s="8"/>
    </row>
    <row r="64" spans="2:14" ht="15.5" x14ac:dyDescent="0.35">
      <c r="B64" s="2"/>
      <c r="L64" s="3"/>
      <c r="M64" s="8"/>
      <c r="N64" s="8"/>
    </row>
    <row r="65" spans="2:14" ht="15.5" x14ac:dyDescent="0.35">
      <c r="B65" s="2"/>
      <c r="L65" s="3"/>
      <c r="M65" s="8"/>
      <c r="N65" s="8"/>
    </row>
    <row r="66" spans="2:14" ht="15.5" x14ac:dyDescent="0.35">
      <c r="B66" s="2"/>
      <c r="L66" s="3"/>
      <c r="M66" s="8"/>
      <c r="N66" s="8"/>
    </row>
    <row r="67" spans="2:14" ht="15.5" x14ac:dyDescent="0.35">
      <c r="B67" s="2"/>
      <c r="L67" s="3"/>
      <c r="M67" s="8"/>
      <c r="N67" s="8"/>
    </row>
    <row r="68" spans="2:14" ht="15.5" x14ac:dyDescent="0.35">
      <c r="B68" s="9"/>
      <c r="L68" s="3"/>
      <c r="M68" s="8"/>
      <c r="N68" s="8"/>
    </row>
    <row r="69" spans="2:14" ht="15.5" x14ac:dyDescent="0.35">
      <c r="B69" s="9"/>
      <c r="L69" s="3"/>
      <c r="M69" s="8"/>
      <c r="N69" s="8"/>
    </row>
    <row r="70" spans="2:14" ht="15.5" x14ac:dyDescent="0.35">
      <c r="B70" s="9"/>
      <c r="L70" s="3"/>
      <c r="M70" s="8"/>
      <c r="N70" s="8"/>
    </row>
    <row r="71" spans="2:14" ht="15.5" x14ac:dyDescent="0.35">
      <c r="B71" s="9"/>
      <c r="L71" s="3"/>
      <c r="M71" s="8"/>
      <c r="N71" s="8"/>
    </row>
    <row r="72" spans="2:14" ht="15.5" x14ac:dyDescent="0.35">
      <c r="B72" s="9"/>
      <c r="L72" s="3"/>
      <c r="M72" s="8"/>
      <c r="N72" s="8"/>
    </row>
    <row r="73" spans="2:14" ht="15.5" x14ac:dyDescent="0.35">
      <c r="B73" s="9"/>
      <c r="L73" s="10"/>
      <c r="M73" s="11"/>
      <c r="N73" s="11"/>
    </row>
    <row r="74" spans="2:14" ht="15.5" x14ac:dyDescent="0.35">
      <c r="B74" s="9"/>
      <c r="L74" s="3"/>
      <c r="M74" s="8"/>
      <c r="N74" s="8"/>
    </row>
    <row r="75" spans="2:14" ht="15.5" x14ac:dyDescent="0.35">
      <c r="B75" s="9"/>
      <c r="L75" s="3"/>
      <c r="M75" s="8"/>
      <c r="N75" s="8"/>
    </row>
    <row r="76" spans="2:14" ht="15.5" x14ac:dyDescent="0.35">
      <c r="B76" s="9"/>
      <c r="L76" s="3"/>
      <c r="M76" s="8"/>
      <c r="N76" s="8"/>
    </row>
    <row r="77" spans="2:14" ht="15.5" x14ac:dyDescent="0.35">
      <c r="B77" s="9"/>
      <c r="L77" s="3"/>
      <c r="M77" s="8"/>
      <c r="N77" s="8"/>
    </row>
    <row r="78" spans="2:14" ht="15.5" x14ac:dyDescent="0.35">
      <c r="B78" s="9"/>
      <c r="L78" s="3"/>
      <c r="M78" s="8"/>
      <c r="N78" s="8"/>
    </row>
    <row r="79" spans="2:14" ht="15.5" x14ac:dyDescent="0.35">
      <c r="B79" s="9"/>
      <c r="L79" s="3"/>
      <c r="M79" s="8"/>
      <c r="N79" s="8"/>
    </row>
    <row r="80" spans="2:14" ht="15.5" x14ac:dyDescent="0.35">
      <c r="B80" s="9"/>
      <c r="L80" s="3"/>
      <c r="M80" s="8"/>
      <c r="N80" s="8"/>
    </row>
    <row r="81" spans="2:14" ht="15.5" x14ac:dyDescent="0.35">
      <c r="B81" s="9"/>
      <c r="L81" s="3"/>
      <c r="M81" s="8"/>
      <c r="N81" s="8"/>
    </row>
    <row r="82" spans="2:14" ht="15.5" x14ac:dyDescent="0.35">
      <c r="B82" s="9"/>
      <c r="L82" s="3"/>
      <c r="M82" s="8"/>
      <c r="N82" s="8"/>
    </row>
    <row r="83" spans="2:14" ht="15.5" x14ac:dyDescent="0.35">
      <c r="B83" s="9"/>
      <c r="L83" s="3"/>
      <c r="M83" s="8"/>
      <c r="N83" s="8"/>
    </row>
    <row r="84" spans="2:14" ht="15.5" x14ac:dyDescent="0.35">
      <c r="B84" s="9"/>
      <c r="L84" s="3"/>
      <c r="M84" s="8"/>
      <c r="N84" s="8"/>
    </row>
    <row r="85" spans="2:14" ht="15.5" x14ac:dyDescent="0.35">
      <c r="B85" s="9"/>
      <c r="L85" s="3"/>
      <c r="M85" s="8"/>
      <c r="N85" s="8"/>
    </row>
    <row r="86" spans="2:14" ht="15.5" x14ac:dyDescent="0.35">
      <c r="B86" s="9"/>
      <c r="L86" s="3"/>
      <c r="M86" s="8"/>
      <c r="N86" s="8"/>
    </row>
    <row r="87" spans="2:14" ht="15.5" x14ac:dyDescent="0.35">
      <c r="B87" s="9"/>
      <c r="L87" s="3"/>
      <c r="M87" s="8"/>
      <c r="N87" s="8"/>
    </row>
    <row r="88" spans="2:14" ht="15.5" x14ac:dyDescent="0.35">
      <c r="B88" s="9"/>
      <c r="L88" s="3"/>
      <c r="M88" s="8"/>
      <c r="N88" s="8"/>
    </row>
    <row r="89" spans="2:14" ht="15.5" x14ac:dyDescent="0.35">
      <c r="B89" s="9"/>
      <c r="L89" s="3"/>
      <c r="M89" s="8"/>
      <c r="N89" s="8"/>
    </row>
    <row r="90" spans="2:14" ht="15.5" x14ac:dyDescent="0.35">
      <c r="B90" s="9"/>
      <c r="L90" s="3"/>
      <c r="M90" s="8"/>
      <c r="N90" s="8"/>
    </row>
    <row r="91" spans="2:14" ht="15.5" x14ac:dyDescent="0.35">
      <c r="B91" s="9"/>
      <c r="L91" s="3"/>
      <c r="M91" s="8"/>
      <c r="N91" s="8"/>
    </row>
    <row r="92" spans="2:14" ht="15.5" x14ac:dyDescent="0.35">
      <c r="B92" s="9"/>
      <c r="L92" s="3"/>
      <c r="M92" s="8"/>
      <c r="N92" s="8"/>
    </row>
    <row r="93" spans="2:14" ht="15.5" x14ac:dyDescent="0.35">
      <c r="B93" s="9"/>
      <c r="L93" s="3"/>
      <c r="M93" s="8"/>
      <c r="N93" s="8"/>
    </row>
    <row r="94" spans="2:14" ht="15.5" x14ac:dyDescent="0.35">
      <c r="B94" s="9"/>
      <c r="L94" s="3"/>
      <c r="M94" s="8"/>
      <c r="N94" s="8"/>
    </row>
    <row r="95" spans="2:14" ht="15.5" x14ac:dyDescent="0.35">
      <c r="B95" s="9"/>
      <c r="L95" s="3"/>
      <c r="M95" s="8"/>
      <c r="N95" s="8"/>
    </row>
    <row r="96" spans="2:14" ht="15.5" x14ac:dyDescent="0.35">
      <c r="B96" s="9"/>
      <c r="L96" s="3"/>
      <c r="M96" s="8"/>
      <c r="N96" s="8"/>
    </row>
    <row r="97" spans="2:14" ht="15.5" x14ac:dyDescent="0.35">
      <c r="B97" s="9"/>
      <c r="L97" s="3"/>
      <c r="M97" s="8"/>
      <c r="N97" s="8"/>
    </row>
    <row r="98" spans="2:14" ht="15.5" x14ac:dyDescent="0.35">
      <c r="B98" s="9"/>
      <c r="L98" s="3"/>
      <c r="M98" s="8"/>
      <c r="N98" s="8"/>
    </row>
    <row r="99" spans="2:14" x14ac:dyDescent="0.35">
      <c r="B99" s="2"/>
      <c r="L99" s="4"/>
      <c r="M99" s="8"/>
      <c r="N99" s="8"/>
    </row>
    <row r="100" spans="2:14" x14ac:dyDescent="0.35">
      <c r="B100" s="2"/>
      <c r="L100" s="4"/>
      <c r="M100" s="8"/>
      <c r="N100" s="8"/>
    </row>
    <row r="101" spans="2:14" x14ac:dyDescent="0.35">
      <c r="B101" s="2"/>
      <c r="L101" s="4"/>
      <c r="M101" s="8"/>
      <c r="N101" s="8"/>
    </row>
    <row r="102" spans="2:14" x14ac:dyDescent="0.35">
      <c r="B102" s="2"/>
      <c r="L102" s="12"/>
      <c r="M102" s="8"/>
      <c r="N102" s="8"/>
    </row>
    <row r="103" spans="2:14" x14ac:dyDescent="0.35">
      <c r="B103" s="2"/>
      <c r="L103" s="12"/>
      <c r="M103" s="8"/>
      <c r="N103" s="8"/>
    </row>
    <row r="104" spans="2:14" x14ac:dyDescent="0.35">
      <c r="B104" s="2"/>
      <c r="L104" s="12"/>
      <c r="M104" s="13"/>
      <c r="N104" s="13"/>
    </row>
    <row r="105" spans="2:14" x14ac:dyDescent="0.35">
      <c r="B105" s="2"/>
      <c r="L105" s="4"/>
      <c r="M105" s="8"/>
      <c r="N105" s="8"/>
    </row>
    <row r="106" spans="2:14" x14ac:dyDescent="0.35">
      <c r="B106" s="2"/>
      <c r="L106" s="4"/>
      <c r="M106" s="8"/>
      <c r="N106" s="8"/>
    </row>
    <row r="107" spans="2:14" x14ac:dyDescent="0.35">
      <c r="B107" s="2"/>
      <c r="L107" s="14"/>
      <c r="M107" s="8"/>
      <c r="N107" s="8"/>
    </row>
    <row r="108" spans="2:14" x14ac:dyDescent="0.35">
      <c r="B108" s="2"/>
      <c r="L108" s="4"/>
      <c r="M108" s="8"/>
      <c r="N108" s="8"/>
    </row>
    <row r="109" spans="2:14" x14ac:dyDescent="0.35">
      <c r="B109" s="2"/>
      <c r="L109" s="4"/>
      <c r="M109" s="8"/>
      <c r="N109" s="8"/>
    </row>
    <row r="110" spans="2:14" x14ac:dyDescent="0.35">
      <c r="B110" s="2"/>
      <c r="L110" s="4"/>
      <c r="M110" s="8"/>
      <c r="N110" s="8"/>
    </row>
    <row r="111" spans="2:14" x14ac:dyDescent="0.35">
      <c r="B111" s="2"/>
      <c r="L111" s="4"/>
      <c r="M111" s="8"/>
      <c r="N111" s="8"/>
    </row>
    <row r="112" spans="2:14" x14ac:dyDescent="0.35">
      <c r="B112" s="2"/>
      <c r="L112" s="4"/>
      <c r="M112" s="8"/>
      <c r="N112" s="8"/>
    </row>
    <row r="113" spans="2:14" x14ac:dyDescent="0.35">
      <c r="B113" s="2"/>
      <c r="L113" s="4"/>
      <c r="M113" s="8"/>
      <c r="N113" s="8"/>
    </row>
    <row r="114" spans="2:14" x14ac:dyDescent="0.35">
      <c r="B114" s="2"/>
      <c r="L114" s="4"/>
      <c r="M114" s="8"/>
      <c r="N114" s="8"/>
    </row>
    <row r="115" spans="2:14" x14ac:dyDescent="0.35">
      <c r="B115" s="2"/>
      <c r="L115" s="4"/>
      <c r="M115" s="8"/>
      <c r="N115" s="8"/>
    </row>
    <row r="116" spans="2:14" x14ac:dyDescent="0.35">
      <c r="B116" s="2"/>
      <c r="L116" s="4"/>
      <c r="M116" s="8"/>
      <c r="N116" s="8"/>
    </row>
    <row r="117" spans="2:14" x14ac:dyDescent="0.35">
      <c r="B117" s="2"/>
      <c r="L117" s="4"/>
      <c r="M117" s="8"/>
      <c r="N117" s="8"/>
    </row>
    <row r="118" spans="2:14" x14ac:dyDescent="0.35">
      <c r="B118" s="2"/>
      <c r="L118" s="4"/>
      <c r="M118" s="8"/>
      <c r="N118" s="8"/>
    </row>
    <row r="119" spans="2:14" x14ac:dyDescent="0.35">
      <c r="B119" s="2"/>
      <c r="L119" s="4"/>
      <c r="M119" s="8"/>
      <c r="N119" s="8"/>
    </row>
    <row r="120" spans="2:14" x14ac:dyDescent="0.35">
      <c r="B120" s="2"/>
      <c r="L120" s="4"/>
      <c r="M120" s="8"/>
      <c r="N120" s="8"/>
    </row>
    <row r="121" spans="2:14" x14ac:dyDescent="0.35">
      <c r="B121" s="2"/>
      <c r="L121" s="4"/>
      <c r="M121" s="8"/>
      <c r="N121" s="8"/>
    </row>
    <row r="122" spans="2:14" x14ac:dyDescent="0.35">
      <c r="B122" s="2"/>
      <c r="L122" s="4"/>
      <c r="M122" s="8"/>
      <c r="N122" s="8"/>
    </row>
    <row r="123" spans="2:14" x14ac:dyDescent="0.35">
      <c r="B123" s="2"/>
      <c r="L123" s="4"/>
      <c r="M123" s="8"/>
      <c r="N123" s="8"/>
    </row>
    <row r="124" spans="2:14" x14ac:dyDescent="0.35">
      <c r="B124" s="2"/>
      <c r="L124" s="4"/>
      <c r="M124" s="8"/>
      <c r="N124" s="8"/>
    </row>
    <row r="125" spans="2:14" x14ac:dyDescent="0.35">
      <c r="B125" s="2"/>
      <c r="L125" s="4"/>
      <c r="M125" s="8"/>
      <c r="N125" s="8"/>
    </row>
    <row r="126" spans="2:14" x14ac:dyDescent="0.35">
      <c r="B126" s="2"/>
      <c r="L126" s="4"/>
      <c r="M126" s="8"/>
      <c r="N126" s="8"/>
    </row>
    <row r="127" spans="2:14" x14ac:dyDescent="0.35">
      <c r="B127" s="2"/>
      <c r="L127" s="4"/>
      <c r="M127" s="8"/>
      <c r="N127" s="8"/>
    </row>
    <row r="128" spans="2:14" x14ac:dyDescent="0.35">
      <c r="B128" s="2"/>
      <c r="L128" s="4"/>
      <c r="M128" s="8"/>
      <c r="N128" s="8"/>
    </row>
    <row r="129" spans="2:14" x14ac:dyDescent="0.35">
      <c r="B129" s="2"/>
      <c r="L129" s="4"/>
      <c r="M129" s="8"/>
      <c r="N129" s="8"/>
    </row>
    <row r="130" spans="2:14" x14ac:dyDescent="0.35">
      <c r="B130" s="2"/>
      <c r="L130" s="4"/>
      <c r="M130" s="8"/>
      <c r="N130" s="8"/>
    </row>
    <row r="131" spans="2:14" ht="15.5" x14ac:dyDescent="0.35">
      <c r="B131" s="2"/>
      <c r="L131" s="3"/>
      <c r="M131" s="8"/>
      <c r="N131" s="8"/>
    </row>
    <row r="132" spans="2:14" ht="15.5" x14ac:dyDescent="0.35">
      <c r="B132" s="2"/>
      <c r="L132" s="3"/>
      <c r="M132" s="8"/>
      <c r="N132" s="8"/>
    </row>
    <row r="133" spans="2:14" ht="15.5" x14ac:dyDescent="0.35">
      <c r="B133" s="2"/>
      <c r="L133" s="3"/>
      <c r="M133" s="8"/>
      <c r="N133" s="8"/>
    </row>
    <row r="134" spans="2:14" ht="15.5" x14ac:dyDescent="0.35">
      <c r="B134" s="2"/>
      <c r="L134" s="3"/>
      <c r="M134" s="8"/>
      <c r="N134" s="8"/>
    </row>
    <row r="135" spans="2:14" ht="15.5" x14ac:dyDescent="0.35">
      <c r="B135" s="2"/>
      <c r="L135" s="3"/>
      <c r="M135" s="8"/>
      <c r="N135" s="8"/>
    </row>
    <row r="136" spans="2:14" ht="15.5" x14ac:dyDescent="0.35">
      <c r="B136" s="2"/>
      <c r="L136" s="3"/>
      <c r="M136" s="8"/>
      <c r="N136" s="8"/>
    </row>
    <row r="137" spans="2:14" ht="15.5" x14ac:dyDescent="0.35">
      <c r="B137" s="2"/>
      <c r="L137" s="3"/>
      <c r="M137" s="8"/>
      <c r="N137" s="8"/>
    </row>
    <row r="138" spans="2:14" ht="15.5" x14ac:dyDescent="0.35">
      <c r="B138" s="2"/>
      <c r="L138" s="3"/>
      <c r="M138" s="8"/>
      <c r="N138" s="8"/>
    </row>
    <row r="139" spans="2:14" ht="15.5" x14ac:dyDescent="0.35">
      <c r="B139" s="2"/>
      <c r="L139" s="3"/>
      <c r="M139" s="8"/>
      <c r="N139" s="8"/>
    </row>
    <row r="140" spans="2:14" ht="15.5" x14ac:dyDescent="0.35">
      <c r="B140" s="2"/>
      <c r="L140" s="3"/>
      <c r="M140" s="8"/>
      <c r="N140" s="8"/>
    </row>
    <row r="141" spans="2:14" ht="15.5" x14ac:dyDescent="0.35">
      <c r="B141" s="2"/>
      <c r="L141" s="3"/>
      <c r="M141" s="8"/>
      <c r="N141" s="8"/>
    </row>
    <row r="142" spans="2:14" ht="15.5" x14ac:dyDescent="0.35">
      <c r="B142" s="2"/>
      <c r="L142" s="3"/>
      <c r="M142" s="8"/>
      <c r="N142" s="8"/>
    </row>
    <row r="143" spans="2:14" ht="15.5" x14ac:dyDescent="0.35">
      <c r="B143" s="2"/>
      <c r="L143" s="15"/>
      <c r="M143" s="16"/>
      <c r="N143" s="16"/>
    </row>
    <row r="144" spans="2:14" ht="15.5" x14ac:dyDescent="0.35">
      <c r="B144" s="2"/>
      <c r="L144" s="3"/>
      <c r="M144" s="8"/>
      <c r="N144" s="8"/>
    </row>
    <row r="145" spans="2:14" ht="15.5" x14ac:dyDescent="0.35">
      <c r="B145" s="2"/>
      <c r="L145" s="3"/>
      <c r="M145" s="8"/>
      <c r="N145" s="8"/>
    </row>
    <row r="146" spans="2:14" ht="15.5" x14ac:dyDescent="0.35">
      <c r="B146" s="2"/>
      <c r="L146" s="3"/>
      <c r="M146" s="8"/>
      <c r="N146" s="8"/>
    </row>
    <row r="147" spans="2:14" ht="15.5" x14ac:dyDescent="0.35">
      <c r="B147" s="2"/>
      <c r="L147" s="3"/>
      <c r="M147" s="8"/>
      <c r="N147" s="8"/>
    </row>
    <row r="148" spans="2:14" ht="15.5" x14ac:dyDescent="0.35">
      <c r="B148" s="2"/>
      <c r="L148" s="3"/>
      <c r="M148" s="8"/>
      <c r="N148" s="8"/>
    </row>
    <row r="149" spans="2:14" ht="15.5" x14ac:dyDescent="0.35">
      <c r="B149" s="2"/>
      <c r="L149" s="3"/>
      <c r="M149" s="8"/>
      <c r="N149" s="8"/>
    </row>
    <row r="150" spans="2:14" ht="15.5" x14ac:dyDescent="0.35">
      <c r="B150" s="2"/>
      <c r="L150" s="3"/>
      <c r="M150" s="8"/>
      <c r="N150" s="8"/>
    </row>
    <row r="151" spans="2:14" ht="15.5" x14ac:dyDescent="0.35">
      <c r="B151" s="2"/>
      <c r="L151" s="3"/>
      <c r="M151" s="8"/>
      <c r="N151" s="8"/>
    </row>
    <row r="152" spans="2:14" ht="15.5" x14ac:dyDescent="0.35">
      <c r="B152" s="2"/>
      <c r="H152" s="17"/>
      <c r="L152" s="3"/>
      <c r="M152" s="8"/>
      <c r="N152" s="8"/>
    </row>
    <row r="153" spans="2:14" ht="15.5" x14ac:dyDescent="0.35">
      <c r="B153" s="2"/>
      <c r="L153" s="3"/>
      <c r="M153" s="8"/>
      <c r="N153" s="8"/>
    </row>
    <row r="154" spans="2:14" ht="15.5" x14ac:dyDescent="0.35">
      <c r="B154" s="2"/>
      <c r="L154" s="3"/>
      <c r="M154" s="8"/>
      <c r="N154" s="8"/>
    </row>
    <row r="155" spans="2:14" ht="15.5" x14ac:dyDescent="0.35">
      <c r="B155" s="2"/>
      <c r="L155" s="3"/>
      <c r="M155" s="8"/>
      <c r="N155" s="8"/>
    </row>
    <row r="156" spans="2:14" ht="15.5" x14ac:dyDescent="0.35">
      <c r="B156" s="2"/>
      <c r="L156" s="3"/>
      <c r="M156" s="8"/>
      <c r="N156" s="8"/>
    </row>
    <row r="157" spans="2:14" ht="15.5" x14ac:dyDescent="0.35">
      <c r="B157" s="2"/>
      <c r="L157" s="3"/>
      <c r="M157" s="8"/>
      <c r="N157" s="8"/>
    </row>
    <row r="158" spans="2:14" ht="15.5" x14ac:dyDescent="0.35">
      <c r="B158" s="2"/>
      <c r="L158" s="3"/>
      <c r="M158" s="8"/>
      <c r="N158" s="8"/>
    </row>
    <row r="159" spans="2:14" ht="15.5" x14ac:dyDescent="0.35">
      <c r="B159" s="2"/>
      <c r="L159" s="3"/>
      <c r="M159" s="8"/>
      <c r="N159" s="8"/>
    </row>
    <row r="160" spans="2:14" ht="15.5" x14ac:dyDescent="0.35">
      <c r="B160" s="2"/>
      <c r="L160" s="3"/>
      <c r="M160" s="8"/>
      <c r="N160" s="8"/>
    </row>
    <row r="161" spans="2:14" ht="15.5" x14ac:dyDescent="0.35">
      <c r="B161" s="2"/>
      <c r="L161" s="3"/>
      <c r="M161" s="8"/>
      <c r="N161" s="8"/>
    </row>
    <row r="162" spans="2:14" ht="15.5" x14ac:dyDescent="0.35">
      <c r="B162" s="2"/>
      <c r="L162" s="3"/>
      <c r="M162" s="8"/>
      <c r="N162" s="8"/>
    </row>
    <row r="163" spans="2:14" ht="15.5" x14ac:dyDescent="0.35">
      <c r="B163" s="2"/>
      <c r="L163" s="3"/>
      <c r="M163" s="8"/>
      <c r="N163" s="8"/>
    </row>
    <row r="164" spans="2:14" ht="15.5" x14ac:dyDescent="0.35">
      <c r="B164" s="2"/>
      <c r="L164" s="3"/>
      <c r="M164" s="8"/>
      <c r="N164" s="8"/>
    </row>
    <row r="165" spans="2:14" ht="15.5" x14ac:dyDescent="0.35">
      <c r="B165" s="2"/>
      <c r="L165" s="3"/>
      <c r="M165" s="8"/>
      <c r="N165" s="8"/>
    </row>
    <row r="166" spans="2:14" ht="15.5" x14ac:dyDescent="0.35">
      <c r="B166" s="2"/>
      <c r="L166" s="3"/>
      <c r="M166" s="8"/>
      <c r="N166" s="8"/>
    </row>
    <row r="167" spans="2:14" ht="15.5" x14ac:dyDescent="0.35">
      <c r="B167" s="2"/>
      <c r="L167" s="3"/>
      <c r="M167" s="8"/>
      <c r="N167" s="8"/>
    </row>
    <row r="168" spans="2:14" ht="15.5" x14ac:dyDescent="0.35">
      <c r="B168" s="2"/>
      <c r="L168" s="3"/>
      <c r="M168" s="8"/>
      <c r="N168" s="8"/>
    </row>
    <row r="169" spans="2:14" ht="15.5" x14ac:dyDescent="0.35">
      <c r="B169" s="2"/>
      <c r="L169" s="3"/>
      <c r="M169" s="8"/>
      <c r="N169" s="8"/>
    </row>
    <row r="170" spans="2:14" ht="15.5" x14ac:dyDescent="0.35">
      <c r="B170" s="2"/>
      <c r="H170" s="18"/>
      <c r="L170" s="3"/>
      <c r="M170" s="8"/>
      <c r="N170" s="8"/>
    </row>
    <row r="171" spans="2:14" ht="15.5" x14ac:dyDescent="0.35">
      <c r="B171" s="2"/>
      <c r="L171" s="3"/>
      <c r="M171" s="8"/>
      <c r="N171" s="8"/>
    </row>
    <row r="172" spans="2:14" ht="15.5" x14ac:dyDescent="0.35">
      <c r="B172" s="2"/>
      <c r="L172" s="3"/>
      <c r="M172" s="8"/>
      <c r="N172" s="8"/>
    </row>
    <row r="173" spans="2:14" ht="15.5" x14ac:dyDescent="0.35">
      <c r="B173" s="2"/>
      <c r="L173" s="3"/>
      <c r="M173" s="8"/>
      <c r="N173" s="8"/>
    </row>
    <row r="174" spans="2:14" ht="15.5" x14ac:dyDescent="0.35">
      <c r="B174" s="2"/>
      <c r="L174" s="3"/>
      <c r="M174" s="8"/>
      <c r="N174" s="8"/>
    </row>
    <row r="175" spans="2:14" ht="15.5" x14ac:dyDescent="0.35">
      <c r="B175" s="2"/>
      <c r="L175" s="3"/>
      <c r="M175" s="8"/>
      <c r="N175" s="8"/>
    </row>
    <row r="176" spans="2:14" ht="15.5" x14ac:dyDescent="0.35">
      <c r="B176" s="2"/>
      <c r="L176" s="3"/>
      <c r="M176" s="8"/>
      <c r="N176" s="8"/>
    </row>
    <row r="177" spans="2:14" ht="15.5" x14ac:dyDescent="0.35">
      <c r="B177" s="2"/>
      <c r="L177" s="3"/>
      <c r="M177" s="8"/>
      <c r="N177" s="8"/>
    </row>
    <row r="178" spans="2:14" ht="15.5" x14ac:dyDescent="0.35">
      <c r="B178" s="2"/>
      <c r="L178" s="3"/>
      <c r="M178" s="8"/>
      <c r="N178" s="8"/>
    </row>
    <row r="179" spans="2:14" ht="15.5" x14ac:dyDescent="0.35">
      <c r="B179" s="2"/>
      <c r="L179" s="3"/>
      <c r="M179" s="8"/>
      <c r="N179" s="8"/>
    </row>
    <row r="180" spans="2:14" ht="15.5" x14ac:dyDescent="0.35">
      <c r="B180" s="2"/>
      <c r="L180" s="3"/>
      <c r="M180" s="8"/>
      <c r="N180" s="8"/>
    </row>
    <row r="181" spans="2:14" ht="15.5" x14ac:dyDescent="0.35">
      <c r="B181" s="2"/>
      <c r="L181" s="3"/>
      <c r="M181" s="8"/>
      <c r="N181" s="8"/>
    </row>
    <row r="182" spans="2:14" ht="15.5" x14ac:dyDescent="0.35">
      <c r="B182" s="2"/>
      <c r="L182" s="3"/>
      <c r="M182" s="8"/>
      <c r="N182" s="8"/>
    </row>
    <row r="183" spans="2:14" ht="15.5" x14ac:dyDescent="0.35">
      <c r="B183" s="2"/>
      <c r="L183" s="3"/>
      <c r="M183" s="8"/>
      <c r="N183" s="8"/>
    </row>
    <row r="184" spans="2:14" ht="15.5" x14ac:dyDescent="0.35">
      <c r="B184" s="2"/>
      <c r="L184" s="3"/>
      <c r="M184" s="8"/>
      <c r="N184" s="8"/>
    </row>
    <row r="185" spans="2:14" ht="15.5" x14ac:dyDescent="0.35">
      <c r="B185" s="2"/>
      <c r="L185" s="3"/>
      <c r="M185" s="8"/>
      <c r="N185" s="8"/>
    </row>
    <row r="186" spans="2:14" ht="15.5" x14ac:dyDescent="0.35">
      <c r="B186" s="2"/>
      <c r="L186" s="3"/>
      <c r="M186" s="8"/>
      <c r="N186" s="8"/>
    </row>
    <row r="187" spans="2:14" ht="15.5" x14ac:dyDescent="0.35">
      <c r="B187" s="2"/>
      <c r="L187" s="3"/>
      <c r="M187" s="8"/>
      <c r="N187" s="8"/>
    </row>
    <row r="188" spans="2:14" ht="15.5" x14ac:dyDescent="0.35">
      <c r="B188" s="2"/>
      <c r="L188" s="3"/>
      <c r="M188" s="8"/>
      <c r="N188" s="8"/>
    </row>
    <row r="189" spans="2:14" ht="15.5" x14ac:dyDescent="0.35">
      <c r="B189" s="2"/>
      <c r="L189" s="3"/>
      <c r="M189" s="8"/>
      <c r="N189" s="8"/>
    </row>
    <row r="190" spans="2:14" ht="15.5" x14ac:dyDescent="0.35">
      <c r="B190" s="2"/>
      <c r="L190" s="3"/>
      <c r="M190" s="8"/>
      <c r="N190" s="8"/>
    </row>
    <row r="191" spans="2:14" ht="15.5" x14ac:dyDescent="0.35">
      <c r="B191" s="2"/>
      <c r="L191" s="3"/>
      <c r="M191" s="8"/>
      <c r="N191" s="8"/>
    </row>
    <row r="192" spans="2:14" ht="15.5" x14ac:dyDescent="0.35">
      <c r="B192" s="2"/>
      <c r="L192" s="3"/>
      <c r="M192" s="8"/>
      <c r="N192" s="8"/>
    </row>
    <row r="193" spans="2:14" x14ac:dyDescent="0.35">
      <c r="B193" s="2"/>
      <c r="L193" s="4"/>
      <c r="M193" s="8"/>
      <c r="N193" s="8"/>
    </row>
    <row r="194" spans="2:14" x14ac:dyDescent="0.35">
      <c r="B194" s="2"/>
      <c r="L194" s="4"/>
      <c r="M194" s="8"/>
      <c r="N194" s="8"/>
    </row>
    <row r="195" spans="2:14" x14ac:dyDescent="0.35">
      <c r="B195" s="2"/>
      <c r="L195" s="4"/>
      <c r="M195" s="8"/>
      <c r="N195" s="8"/>
    </row>
    <row r="196" spans="2:14" x14ac:dyDescent="0.35">
      <c r="B196" s="2"/>
      <c r="H196" s="19"/>
      <c r="L196" s="4"/>
      <c r="M196" s="8"/>
      <c r="N196" s="8"/>
    </row>
    <row r="197" spans="2:14" x14ac:dyDescent="0.35">
      <c r="B197" s="2"/>
      <c r="H197" s="19"/>
      <c r="L197" s="4"/>
      <c r="M197" s="8"/>
      <c r="N197" s="8"/>
    </row>
    <row r="198" spans="2:14" x14ac:dyDescent="0.35">
      <c r="B198" s="2"/>
      <c r="H198" s="19"/>
      <c r="L198" s="4"/>
      <c r="M198" s="8"/>
      <c r="N198" s="8"/>
    </row>
    <row r="199" spans="2:14" x14ac:dyDescent="0.35">
      <c r="B199" s="2"/>
      <c r="H199" s="19"/>
      <c r="L199" s="4"/>
      <c r="M199" s="8"/>
      <c r="N199" s="8"/>
    </row>
    <row r="200" spans="2:14" x14ac:dyDescent="0.35">
      <c r="B200" s="2"/>
      <c r="H200" s="19"/>
      <c r="L200" s="4"/>
      <c r="M200" s="8"/>
      <c r="N200" s="8"/>
    </row>
    <row r="201" spans="2:14" x14ac:dyDescent="0.35">
      <c r="B201" s="2"/>
      <c r="H201" s="19"/>
      <c r="L201" s="4"/>
      <c r="M201" s="8"/>
      <c r="N201" s="8"/>
    </row>
    <row r="202" spans="2:14" x14ac:dyDescent="0.35">
      <c r="B202" s="2"/>
      <c r="H202" s="19"/>
      <c r="L202" s="4"/>
      <c r="M202" s="8"/>
      <c r="N202" s="8"/>
    </row>
    <row r="203" spans="2:14" x14ac:dyDescent="0.35">
      <c r="B203" s="2"/>
      <c r="H203" s="19"/>
      <c r="L203" s="4"/>
      <c r="M203" s="8"/>
      <c r="N203" s="8"/>
    </row>
    <row r="204" spans="2:14" x14ac:dyDescent="0.35">
      <c r="B204" s="2"/>
      <c r="H204" s="19"/>
      <c r="L204" s="4"/>
      <c r="M204" s="8"/>
      <c r="N204" s="8"/>
    </row>
    <row r="205" spans="2:14" x14ac:dyDescent="0.35">
      <c r="B205" s="2"/>
      <c r="H205" s="19"/>
      <c r="L205" s="4"/>
      <c r="M205" s="8"/>
      <c r="N205" s="8"/>
    </row>
    <row r="206" spans="2:14" x14ac:dyDescent="0.35">
      <c r="B206" s="2"/>
      <c r="H206" s="19"/>
      <c r="L206" s="4"/>
      <c r="M206" s="8"/>
      <c r="N206" s="8"/>
    </row>
    <row r="207" spans="2:14" x14ac:dyDescent="0.35">
      <c r="B207" s="2"/>
      <c r="H207" s="19"/>
      <c r="L207" s="4"/>
      <c r="M207" s="8"/>
      <c r="N207" s="8"/>
    </row>
    <row r="208" spans="2:14" x14ac:dyDescent="0.35">
      <c r="B208" s="2"/>
      <c r="H208" s="19"/>
      <c r="L208" s="4"/>
      <c r="M208" s="8"/>
      <c r="N208" s="8"/>
    </row>
    <row r="209" spans="2:14" x14ac:dyDescent="0.35">
      <c r="B209" s="2"/>
      <c r="H209" s="19"/>
      <c r="L209" s="4"/>
      <c r="M209" s="8"/>
      <c r="N209" s="8"/>
    </row>
    <row r="210" spans="2:14" x14ac:dyDescent="0.35">
      <c r="B210" s="2"/>
      <c r="H210" s="19"/>
      <c r="L210" s="4"/>
      <c r="M210" s="8"/>
      <c r="N210" s="8"/>
    </row>
    <row r="211" spans="2:14" x14ac:dyDescent="0.35">
      <c r="B211" s="2"/>
      <c r="H211" s="19"/>
      <c r="L211" s="4"/>
      <c r="M211" s="8"/>
      <c r="N211" s="8"/>
    </row>
    <row r="212" spans="2:14" x14ac:dyDescent="0.35">
      <c r="B212" s="2"/>
      <c r="H212" s="19"/>
      <c r="L212" s="4"/>
      <c r="M212" s="8"/>
      <c r="N212" s="8"/>
    </row>
    <row r="213" spans="2:14" x14ac:dyDescent="0.35">
      <c r="B213" s="2"/>
      <c r="H213" s="19"/>
      <c r="L213" s="4"/>
      <c r="M213" s="8"/>
      <c r="N213" s="8"/>
    </row>
    <row r="214" spans="2:14" x14ac:dyDescent="0.35">
      <c r="B214" s="2"/>
      <c r="H214" s="19"/>
      <c r="L214" s="4"/>
      <c r="M214" s="8"/>
      <c r="N214" s="8"/>
    </row>
    <row r="215" spans="2:14" x14ac:dyDescent="0.35">
      <c r="B215" s="2"/>
      <c r="H215" s="19"/>
      <c r="L215" s="4"/>
      <c r="M215" s="8"/>
      <c r="N215" s="8"/>
    </row>
    <row r="216" spans="2:14" x14ac:dyDescent="0.35">
      <c r="B216" s="2"/>
      <c r="H216" s="19"/>
      <c r="L216" s="4"/>
      <c r="M216" s="8"/>
      <c r="N216" s="8"/>
    </row>
    <row r="217" spans="2:14" x14ac:dyDescent="0.35">
      <c r="B217" s="2"/>
      <c r="H217" s="19"/>
      <c r="L217" s="4"/>
      <c r="M217" s="8"/>
      <c r="N217" s="8"/>
    </row>
    <row r="218" spans="2:14" x14ac:dyDescent="0.35">
      <c r="B218" s="2"/>
      <c r="H218" s="19"/>
      <c r="L218" s="4"/>
      <c r="M218" s="8"/>
      <c r="N218" s="8"/>
    </row>
    <row r="219" spans="2:14" x14ac:dyDescent="0.35">
      <c r="B219" s="2"/>
      <c r="H219" s="19"/>
      <c r="L219" s="4"/>
      <c r="M219" s="8"/>
      <c r="N219" s="8"/>
    </row>
    <row r="220" spans="2:14" x14ac:dyDescent="0.35">
      <c r="B220" s="2"/>
      <c r="H220" s="19"/>
      <c r="L220" s="4"/>
      <c r="M220" s="8"/>
      <c r="N220" s="8"/>
    </row>
    <row r="221" spans="2:14" x14ac:dyDescent="0.35">
      <c r="B221" s="2"/>
      <c r="H221" s="19"/>
      <c r="L221" s="4"/>
      <c r="M221" s="8"/>
      <c r="N221" s="8"/>
    </row>
    <row r="222" spans="2:14" x14ac:dyDescent="0.35">
      <c r="B222" s="2"/>
      <c r="H222" s="19"/>
      <c r="L222" s="4"/>
      <c r="M222" s="8"/>
      <c r="N222" s="8"/>
    </row>
    <row r="223" spans="2:14" x14ac:dyDescent="0.35">
      <c r="B223" s="2"/>
      <c r="H223" s="19"/>
      <c r="L223" s="4"/>
      <c r="M223" s="8"/>
      <c r="N223" s="8"/>
    </row>
    <row r="224" spans="2:14" x14ac:dyDescent="0.35">
      <c r="B224" s="2"/>
      <c r="H224" s="19"/>
      <c r="L224" s="4"/>
      <c r="M224" s="8"/>
      <c r="N224" s="8"/>
    </row>
    <row r="225" spans="2:14" x14ac:dyDescent="0.35">
      <c r="B225" s="2"/>
      <c r="H225" s="19"/>
      <c r="L225" s="4"/>
      <c r="M225" s="8"/>
      <c r="N225" s="8"/>
    </row>
    <row r="226" spans="2:14" ht="15.5" x14ac:dyDescent="0.35">
      <c r="B226" s="9"/>
      <c r="H226" s="19"/>
      <c r="L226" s="3"/>
      <c r="M226" s="8"/>
      <c r="N226" s="8"/>
    </row>
    <row r="227" spans="2:14" ht="15.5" x14ac:dyDescent="0.35">
      <c r="B227" s="9"/>
      <c r="H227" s="19"/>
      <c r="L227" s="3"/>
      <c r="M227" s="8"/>
      <c r="N227" s="8"/>
    </row>
    <row r="228" spans="2:14" ht="15.5" x14ac:dyDescent="0.35">
      <c r="B228" s="9"/>
      <c r="H228" s="19"/>
      <c r="L228" s="3"/>
      <c r="M228" s="8"/>
      <c r="N228" s="8"/>
    </row>
    <row r="229" spans="2:14" ht="15.5" x14ac:dyDescent="0.35">
      <c r="B229" s="9"/>
      <c r="H229" s="19"/>
      <c r="L229" s="3"/>
      <c r="M229" s="8"/>
      <c r="N229" s="8"/>
    </row>
    <row r="230" spans="2:14" ht="15.5" x14ac:dyDescent="0.35">
      <c r="B230" s="9"/>
      <c r="H230" s="19"/>
      <c r="L230" s="3"/>
      <c r="M230" s="8"/>
      <c r="N230" s="8"/>
    </row>
    <row r="231" spans="2:14" ht="15.5" x14ac:dyDescent="0.35">
      <c r="B231" s="9"/>
      <c r="H231" s="19"/>
      <c r="L231" s="3"/>
      <c r="M231" s="8"/>
      <c r="N231" s="8"/>
    </row>
    <row r="232" spans="2:14" ht="15.5" x14ac:dyDescent="0.35">
      <c r="B232" s="9"/>
      <c r="H232" s="19"/>
      <c r="L232" s="3"/>
      <c r="M232" s="8"/>
      <c r="N232" s="8"/>
    </row>
    <row r="233" spans="2:14" ht="15.5" x14ac:dyDescent="0.35">
      <c r="B233" s="9"/>
      <c r="H233" s="19"/>
      <c r="L233" s="3"/>
      <c r="M233" s="8"/>
      <c r="N233" s="8"/>
    </row>
    <row r="234" spans="2:14" ht="15.5" x14ac:dyDescent="0.35">
      <c r="B234" s="9"/>
      <c r="H234" s="19"/>
      <c r="L234" s="3"/>
      <c r="M234" s="8"/>
      <c r="N234" s="8"/>
    </row>
    <row r="235" spans="2:14" ht="15.5" x14ac:dyDescent="0.35">
      <c r="B235" s="9"/>
      <c r="H235" s="19"/>
      <c r="L235" s="3"/>
      <c r="M235" s="8"/>
      <c r="N235" s="8"/>
    </row>
    <row r="236" spans="2:14" ht="15.5" x14ac:dyDescent="0.35">
      <c r="B236" s="9"/>
      <c r="H236" s="19"/>
      <c r="L236" s="3"/>
      <c r="M236" s="8"/>
      <c r="N236" s="8"/>
    </row>
    <row r="237" spans="2:14" ht="15.5" x14ac:dyDescent="0.35">
      <c r="B237" s="9"/>
      <c r="H237" s="19"/>
      <c r="L237" s="3"/>
      <c r="M237" s="8"/>
      <c r="N237" s="8"/>
    </row>
    <row r="238" spans="2:14" ht="15.5" x14ac:dyDescent="0.35">
      <c r="B238" s="9"/>
      <c r="H238" s="19"/>
      <c r="L238" s="3"/>
      <c r="M238" s="8"/>
      <c r="N238" s="8"/>
    </row>
    <row r="239" spans="2:14" ht="15.5" x14ac:dyDescent="0.35">
      <c r="B239" s="9"/>
      <c r="H239" s="19"/>
      <c r="L239" s="3"/>
      <c r="M239" s="8"/>
      <c r="N239" s="8"/>
    </row>
    <row r="240" spans="2:14" ht="15.5" x14ac:dyDescent="0.35">
      <c r="B240" s="9"/>
      <c r="H240" s="19"/>
      <c r="L240" s="3"/>
      <c r="M240" s="8"/>
      <c r="N240" s="8"/>
    </row>
    <row r="241" spans="2:14" ht="15.5" x14ac:dyDescent="0.35">
      <c r="B241" s="9"/>
      <c r="H241" s="19"/>
      <c r="L241" s="3"/>
      <c r="M241" s="8"/>
      <c r="N241" s="8"/>
    </row>
    <row r="242" spans="2:14" ht="15.5" x14ac:dyDescent="0.35">
      <c r="B242" s="9"/>
      <c r="H242" s="19"/>
      <c r="L242" s="3"/>
      <c r="M242" s="8"/>
      <c r="N242" s="8"/>
    </row>
    <row r="243" spans="2:14" ht="15.5" x14ac:dyDescent="0.35">
      <c r="B243" s="9"/>
      <c r="H243" s="19"/>
      <c r="L243" s="3"/>
      <c r="M243" s="8"/>
      <c r="N243" s="8"/>
    </row>
    <row r="244" spans="2:14" ht="15.5" x14ac:dyDescent="0.35">
      <c r="B244" s="9"/>
      <c r="H244" s="19"/>
      <c r="L244" s="3"/>
      <c r="M244" s="8"/>
      <c r="N244" s="8"/>
    </row>
    <row r="245" spans="2:14" ht="15.5" x14ac:dyDescent="0.35">
      <c r="B245" s="9"/>
      <c r="H245" s="19"/>
      <c r="L245" s="3"/>
      <c r="M245" s="8"/>
      <c r="N245" s="8"/>
    </row>
    <row r="246" spans="2:14" ht="15.5" x14ac:dyDescent="0.35">
      <c r="B246" s="9"/>
      <c r="H246" s="19"/>
      <c r="L246" s="3"/>
      <c r="M246" s="8"/>
      <c r="N246" s="8"/>
    </row>
    <row r="247" spans="2:14" ht="15.5" x14ac:dyDescent="0.35">
      <c r="B247" s="9"/>
      <c r="H247" s="19"/>
      <c r="L247" s="3"/>
      <c r="M247" s="8"/>
      <c r="N247" s="8"/>
    </row>
    <row r="248" spans="2:14" ht="15.5" x14ac:dyDescent="0.35">
      <c r="B248" s="9"/>
      <c r="H248" s="19"/>
      <c r="L248" s="3"/>
      <c r="M248" s="8"/>
      <c r="N248" s="8"/>
    </row>
    <row r="249" spans="2:14" ht="15.5" x14ac:dyDescent="0.35">
      <c r="B249" s="9"/>
      <c r="H249" s="19"/>
      <c r="L249" s="3"/>
      <c r="M249" s="8"/>
      <c r="N249" s="8"/>
    </row>
    <row r="250" spans="2:14" ht="15.5" x14ac:dyDescent="0.35">
      <c r="B250" s="9"/>
      <c r="H250" s="19"/>
      <c r="L250" s="3"/>
      <c r="M250" s="8"/>
      <c r="N250" s="8"/>
    </row>
    <row r="251" spans="2:14" ht="15.5" x14ac:dyDescent="0.35">
      <c r="B251" s="9"/>
      <c r="H251" s="19"/>
      <c r="L251" s="3"/>
      <c r="M251" s="8"/>
      <c r="N251" s="8"/>
    </row>
    <row r="252" spans="2:14" ht="15.5" x14ac:dyDescent="0.35">
      <c r="B252" s="9"/>
      <c r="H252" s="19"/>
      <c r="L252" s="3"/>
      <c r="M252" s="8"/>
      <c r="N252" s="8"/>
    </row>
    <row r="253" spans="2:14" ht="15.5" x14ac:dyDescent="0.35">
      <c r="B253" s="9"/>
      <c r="H253" s="19"/>
      <c r="L253" s="3"/>
      <c r="M253" s="8"/>
      <c r="N253" s="8"/>
    </row>
    <row r="254" spans="2:14" ht="15.5" x14ac:dyDescent="0.35">
      <c r="B254" s="9"/>
      <c r="H254" s="19"/>
      <c r="L254" s="3"/>
      <c r="M254" s="8"/>
      <c r="N254" s="8"/>
    </row>
    <row r="255" spans="2:14" ht="15.5" x14ac:dyDescent="0.35">
      <c r="B255" s="9"/>
      <c r="H255" s="19"/>
      <c r="L255" s="3"/>
      <c r="M255" s="8"/>
      <c r="N255" s="8"/>
    </row>
    <row r="256" spans="2:14" ht="15.5" x14ac:dyDescent="0.35">
      <c r="B256" s="9"/>
      <c r="H256" s="19"/>
      <c r="L256" s="3"/>
      <c r="M256" s="8"/>
      <c r="N256" s="8"/>
    </row>
    <row r="257" spans="2:14" ht="15.5" x14ac:dyDescent="0.35">
      <c r="B257" s="9"/>
      <c r="H257" s="19"/>
      <c r="L257" s="3"/>
      <c r="M257" s="8"/>
      <c r="N257" s="8"/>
    </row>
  </sheetData>
  <phoneticPr fontId="6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7"/>
  <sheetViews>
    <sheetView workbookViewId="0">
      <pane ySplit="1" topLeftCell="A2" activePane="bottomLeft" state="frozen"/>
      <selection pane="bottomLeft" activeCell="K5" sqref="K5"/>
    </sheetView>
  </sheetViews>
  <sheetFormatPr defaultRowHeight="14.5" x14ac:dyDescent="0.35"/>
  <cols>
    <col min="2" max="2" width="23.453125" bestFit="1" customWidth="1"/>
    <col min="3" max="3" width="12.6328125" bestFit="1" customWidth="1"/>
    <col min="4" max="4" width="10.36328125" bestFit="1" customWidth="1"/>
    <col min="5" max="5" width="9.36328125" bestFit="1" customWidth="1"/>
    <col min="6" max="6" width="7.1796875" bestFit="1" customWidth="1"/>
    <col min="7" max="7" width="10.453125" bestFit="1" customWidth="1"/>
    <col min="8" max="8" width="14.26953125" bestFit="1" customWidth="1"/>
    <col min="9" max="9" width="15" bestFit="1" customWidth="1"/>
    <col min="10" max="14" width="15" customWidth="1"/>
    <col min="15" max="15" width="9.7265625" bestFit="1" customWidth="1"/>
    <col min="16" max="16" width="23" bestFit="1" customWidth="1"/>
    <col min="22" max="22" width="13.36328125" bestFit="1" customWidth="1"/>
    <col min="23" max="23" width="11.26953125" bestFit="1" customWidth="1"/>
    <col min="24" max="24" width="30.6328125" bestFit="1" customWidth="1"/>
    <col min="25" max="25" width="16.7265625" bestFit="1" customWidth="1"/>
    <col min="26" max="26" width="27.26953125" bestFit="1" customWidth="1"/>
    <col min="27" max="27" width="13.36328125" bestFit="1" customWidth="1"/>
  </cols>
  <sheetData>
    <row r="1" spans="1:27" x14ac:dyDescent="0.35">
      <c r="A1" s="1" t="s">
        <v>30</v>
      </c>
      <c r="B1" s="1" t="s">
        <v>31</v>
      </c>
      <c r="C1" s="1" t="s">
        <v>32</v>
      </c>
      <c r="D1" s="1" t="s">
        <v>4</v>
      </c>
      <c r="E1" s="1" t="s">
        <v>5</v>
      </c>
      <c r="F1" s="1" t="s">
        <v>33</v>
      </c>
      <c r="G1" s="1" t="s">
        <v>8</v>
      </c>
      <c r="H1" s="1" t="s">
        <v>9</v>
      </c>
      <c r="I1" s="1" t="s">
        <v>10</v>
      </c>
      <c r="J1" s="1" t="s">
        <v>36</v>
      </c>
      <c r="K1" s="1" t="s">
        <v>37</v>
      </c>
      <c r="L1" s="1" t="s">
        <v>73</v>
      </c>
      <c r="M1" s="1" t="s">
        <v>38</v>
      </c>
      <c r="N1" s="1" t="s">
        <v>39</v>
      </c>
      <c r="O1" s="1" t="s">
        <v>11</v>
      </c>
      <c r="P1" s="1" t="s">
        <v>12</v>
      </c>
      <c r="Q1" s="1" t="s">
        <v>13</v>
      </c>
      <c r="R1" s="1" t="s">
        <v>44</v>
      </c>
      <c r="S1" s="1" t="s">
        <v>71</v>
      </c>
      <c r="T1" s="1" t="s">
        <v>72</v>
      </c>
      <c r="V1" s="21" t="s">
        <v>1</v>
      </c>
      <c r="W1" s="21" t="s">
        <v>25</v>
      </c>
      <c r="X1" s="21" t="s">
        <v>26</v>
      </c>
      <c r="Y1" s="21" t="s">
        <v>27</v>
      </c>
      <c r="Z1" s="21" t="s">
        <v>28</v>
      </c>
      <c r="AA1" s="21" t="s">
        <v>29</v>
      </c>
    </row>
    <row r="2" spans="1:27" x14ac:dyDescent="0.35">
      <c r="A2">
        <v>66</v>
      </c>
      <c r="B2" t="s">
        <v>34</v>
      </c>
      <c r="C2" s="2">
        <f>IF(LEFT(B2,3)="CCR",72,IF(LEFT(B2,3)="NRV",666,IF(LEFT(B2,3)="TSZ",1219,IF(LEFT(B2,3)="JLA",1521,0))))</f>
        <v>1521</v>
      </c>
      <c r="D2" s="2" t="str">
        <f>IF(LEFT(B2,3)="CCR","CCRCOL",IF(LEFT(B2,3)="NRV","NRVNEW",IF(LEFT(B2,3)="TSZ","TSZSAN",IF(LEFT(B2,3)="JLA","JLAJAK",0))))</f>
        <v>JLAJAK</v>
      </c>
      <c r="E2">
        <v>155</v>
      </c>
      <c r="F2">
        <v>1</v>
      </c>
      <c r="G2" t="s">
        <v>17</v>
      </c>
      <c r="H2">
        <v>230615</v>
      </c>
      <c r="I2">
        <v>230616</v>
      </c>
      <c r="J2">
        <v>1.0931999999999999</v>
      </c>
      <c r="M2">
        <v>0.39</v>
      </c>
      <c r="N2">
        <v>0.43</v>
      </c>
      <c r="O2" s="20">
        <v>1339</v>
      </c>
      <c r="P2" s="8">
        <f>-O2*0.00248</f>
        <v>-3.3207200000000001</v>
      </c>
      <c r="Q2" s="8">
        <f>0.832*P2-0.631</f>
        <v>-3.3938390399999996</v>
      </c>
      <c r="V2" s="6">
        <v>71.628</v>
      </c>
      <c r="W2" s="4" t="s">
        <v>15</v>
      </c>
      <c r="X2" s="7">
        <f>AVERAGE(P2:P36)</f>
        <v>-2.9970800000000009</v>
      </c>
      <c r="Y2" s="7">
        <f>AVERAGE(Q2:Q36)</f>
        <v>-3.1245705599999996</v>
      </c>
      <c r="Z2" s="7">
        <f>STDEV(P2:P37)/SQRT(COUNT(P2:P37))</f>
        <v>6.0281968223749316E-2</v>
      </c>
      <c r="AA2" s="7">
        <f>STDEV(Q2:Q37)/SQRT(COUNT(Q2:Q37))</f>
        <v>5.0154597562160605E-2</v>
      </c>
    </row>
    <row r="3" spans="1:27" x14ac:dyDescent="0.35">
      <c r="A3">
        <v>66</v>
      </c>
      <c r="B3" t="s">
        <v>34</v>
      </c>
      <c r="C3" s="2">
        <f t="shared" ref="C3:C66" si="0">IF(LEFT(B3,3)="CCR",72,IF(LEFT(B3,3)="NRV",666,IF(LEFT(B3,3)="TSZ",1219,IF(LEFT(B3,3)="JLA",1521,0))))</f>
        <v>1521</v>
      </c>
      <c r="D3" s="2" t="str">
        <f t="shared" ref="D3:D34" si="1">IF(LEFT(B3,3)="CCR","CCRCOL",IF(LEFT(B3,3)="NRV","NRVNEW",IF(LEFT(B3,3)="TSZ","TSZSAN",IF(LEFT(B3,3)="JLA","JLAJAK",0))))</f>
        <v>JLAJAK</v>
      </c>
      <c r="E3">
        <v>155</v>
      </c>
      <c r="F3">
        <v>1</v>
      </c>
      <c r="G3" t="s">
        <v>40</v>
      </c>
      <c r="H3">
        <v>230615</v>
      </c>
      <c r="I3">
        <v>230616</v>
      </c>
      <c r="O3" s="20">
        <v>1318</v>
      </c>
      <c r="P3" s="8">
        <f t="shared" ref="P3" si="2">-O3*0.00248</f>
        <v>-3.26864</v>
      </c>
      <c r="Q3" s="8">
        <f t="shared" ref="Q3" si="3">0.832*P3-0.631</f>
        <v>-3.3505084800000002</v>
      </c>
      <c r="V3" s="6">
        <v>161.23920000000001</v>
      </c>
      <c r="W3" s="4" t="s">
        <v>18</v>
      </c>
      <c r="X3" s="7">
        <f>AVERAGE(P37:P67)</f>
        <v>-2.9812800000000004</v>
      </c>
      <c r="Y3" s="7">
        <f>AVERAGE(Q37:Q67)</f>
        <v>-3.1114249599999995</v>
      </c>
      <c r="Z3" s="7">
        <f>STDEV(P35:P67)/SQRT(COUNT(P35:P67))</f>
        <v>4.5571563693241862E-2</v>
      </c>
      <c r="AA3" s="7">
        <f>STDEV(Q35:Q67)/SQRT(COUNT(Q35:Q67))</f>
        <v>3.791554099277724E-2</v>
      </c>
    </row>
    <row r="4" spans="1:27" x14ac:dyDescent="0.35">
      <c r="A4">
        <v>66</v>
      </c>
      <c r="B4" t="s">
        <v>34</v>
      </c>
      <c r="C4" s="2">
        <f t="shared" si="0"/>
        <v>1521</v>
      </c>
      <c r="D4" s="2" t="str">
        <f t="shared" si="1"/>
        <v>JLAJAK</v>
      </c>
      <c r="E4">
        <v>155</v>
      </c>
      <c r="F4">
        <v>2</v>
      </c>
      <c r="G4" t="s">
        <v>17</v>
      </c>
      <c r="H4">
        <v>230615</v>
      </c>
      <c r="I4">
        <v>230616</v>
      </c>
      <c r="J4">
        <v>0.55079999999999996</v>
      </c>
      <c r="M4">
        <v>0.35</v>
      </c>
      <c r="N4">
        <v>0.38</v>
      </c>
      <c r="O4" s="20">
        <v>1210</v>
      </c>
      <c r="P4" s="8">
        <f t="shared" ref="P4:P7" si="4">-O4*0.00248</f>
        <v>-3.0007999999999999</v>
      </c>
      <c r="Q4" s="8">
        <f t="shared" ref="Q4:Q7" si="5">0.832*P4-0.631</f>
        <v>-3.1276655999999994</v>
      </c>
      <c r="V4" s="6">
        <v>569.6712</v>
      </c>
      <c r="W4" s="4" t="s">
        <v>19</v>
      </c>
      <c r="X4" s="7">
        <f>AVERAGE(P68:P98)</f>
        <v>-2.8184799999999997</v>
      </c>
      <c r="Y4" s="7">
        <f>AVERAGE(Q68:Q98)</f>
        <v>-2.9759753600000001</v>
      </c>
      <c r="Z4" s="7">
        <f>STDEV(P68:P97)/SQRT(COUNT(P68:P97))</f>
        <v>4.0188702405172208E-2</v>
      </c>
      <c r="AA4" s="7">
        <f>STDEV(Q68:Q97)/SQRT(COUNT(Q68:Q97))</f>
        <v>3.3437000401103263E-2</v>
      </c>
    </row>
    <row r="5" spans="1:27" x14ac:dyDescent="0.35">
      <c r="A5">
        <v>39</v>
      </c>
      <c r="B5" t="s">
        <v>41</v>
      </c>
      <c r="C5" s="2">
        <f t="shared" si="0"/>
        <v>1219</v>
      </c>
      <c r="D5" s="2" t="str">
        <f t="shared" si="1"/>
        <v>TSZSAN</v>
      </c>
      <c r="E5">
        <v>8</v>
      </c>
      <c r="F5">
        <v>1</v>
      </c>
      <c r="G5" t="s">
        <v>17</v>
      </c>
      <c r="H5">
        <v>230615</v>
      </c>
      <c r="I5">
        <v>230616</v>
      </c>
      <c r="M5">
        <v>0.3</v>
      </c>
      <c r="N5">
        <v>0.26</v>
      </c>
      <c r="O5" s="20">
        <v>1180</v>
      </c>
      <c r="P5" s="8">
        <f t="shared" si="4"/>
        <v>-2.9264000000000001</v>
      </c>
      <c r="Q5" s="8">
        <f t="shared" si="5"/>
        <v>-3.0657648000000002</v>
      </c>
      <c r="V5" s="6">
        <v>665.98800000000006</v>
      </c>
      <c r="W5" s="4" t="s">
        <v>20</v>
      </c>
      <c r="X5" s="7">
        <f>AVERAGE(P99:P130)</f>
        <v>-2.7309450000000006</v>
      </c>
      <c r="Y5" s="7">
        <f>AVERAGE(Q99:Q130)</f>
        <v>-2.9031462399999999</v>
      </c>
      <c r="Z5" s="7">
        <f>STDEV(P98:P130)/SQRT(COUNT(P98:P130))</f>
        <v>2.3545035361503958E-2</v>
      </c>
      <c r="AA5" s="7">
        <f>STDEV(Q98:Q130)/SQRT(COUNT(Q98:Q130))</f>
        <v>1.9589469420771281E-2</v>
      </c>
    </row>
    <row r="6" spans="1:27" x14ac:dyDescent="0.35">
      <c r="A6">
        <v>39</v>
      </c>
      <c r="B6" t="s">
        <v>41</v>
      </c>
      <c r="C6" s="2">
        <f t="shared" si="0"/>
        <v>1219</v>
      </c>
      <c r="D6" s="2" t="str">
        <f t="shared" si="1"/>
        <v>TSZSAN</v>
      </c>
      <c r="E6">
        <v>8</v>
      </c>
      <c r="F6">
        <v>2</v>
      </c>
      <c r="G6" t="s">
        <v>17</v>
      </c>
      <c r="H6">
        <v>230615</v>
      </c>
      <c r="I6">
        <v>230616</v>
      </c>
      <c r="J6">
        <v>0.3821</v>
      </c>
      <c r="M6">
        <v>0.26</v>
      </c>
      <c r="N6">
        <v>0.26</v>
      </c>
      <c r="O6" s="20">
        <v>1153</v>
      </c>
      <c r="P6" s="8">
        <f t="shared" si="4"/>
        <v>-2.8594400000000002</v>
      </c>
      <c r="Q6" s="8">
        <f t="shared" si="5"/>
        <v>-3.0100540799999997</v>
      </c>
      <c r="V6" s="6">
        <v>986.02800000000002</v>
      </c>
      <c r="W6" s="4" t="s">
        <v>21</v>
      </c>
      <c r="X6" s="7">
        <f>AVERAGE(P131:P162)</f>
        <v>-2.6425433333333332</v>
      </c>
      <c r="Y6" s="7">
        <f>AVERAGE(Q131:Q162)</f>
        <v>-2.8295960533333333</v>
      </c>
      <c r="Z6" s="7">
        <f>STDEV(P131:P161)/SQRT(COUNT(P131:P161))</f>
        <v>3.5307425660380365E-2</v>
      </c>
      <c r="AA6" s="7">
        <f>STDEV(Q131:Q161)/SQRT(COUNT(Q131:Q161))</f>
        <v>2.9375778149436465E-2</v>
      </c>
    </row>
    <row r="7" spans="1:27" x14ac:dyDescent="0.35">
      <c r="A7">
        <v>75</v>
      </c>
      <c r="B7" t="s">
        <v>42</v>
      </c>
      <c r="C7" s="2">
        <f t="shared" si="0"/>
        <v>1521</v>
      </c>
      <c r="D7" s="2" t="str">
        <f t="shared" si="1"/>
        <v>JLAJAK</v>
      </c>
      <c r="E7">
        <v>156</v>
      </c>
      <c r="F7">
        <v>1</v>
      </c>
      <c r="G7" t="s">
        <v>17</v>
      </c>
      <c r="H7">
        <v>230615</v>
      </c>
      <c r="I7">
        <v>230616</v>
      </c>
      <c r="J7">
        <v>0.63700000000000001</v>
      </c>
      <c r="M7">
        <v>0.3</v>
      </c>
      <c r="N7">
        <v>0.33</v>
      </c>
      <c r="O7" s="20">
        <v>1319</v>
      </c>
      <c r="P7" s="8">
        <f t="shared" si="4"/>
        <v>-3.2711199999999998</v>
      </c>
      <c r="Q7" s="8">
        <f t="shared" si="5"/>
        <v>-3.3525718399999995</v>
      </c>
      <c r="V7" s="6">
        <v>987.55200000000002</v>
      </c>
      <c r="W7" s="4" t="s">
        <v>22</v>
      </c>
      <c r="X7" s="7" t="e">
        <f>AVERAGE(P163:P192)</f>
        <v>#DIV/0!</v>
      </c>
      <c r="Y7" s="7" t="e">
        <f>AVERAGE(Q163:Q192)</f>
        <v>#DIV/0!</v>
      </c>
      <c r="Z7" s="7" t="e">
        <f>STDEV(P162:P192)/SQRT(COUNT(P162:P192))</f>
        <v>#DIV/0!</v>
      </c>
      <c r="AA7" s="7" t="e">
        <f>STDEV(Q162:Q192)/SQRT(COUNT(Q162:Q192))</f>
        <v>#DIV/0!</v>
      </c>
    </row>
    <row r="8" spans="1:27" x14ac:dyDescent="0.35">
      <c r="A8" s="23">
        <v>75</v>
      </c>
      <c r="B8" t="s">
        <v>42</v>
      </c>
      <c r="C8" s="2">
        <f t="shared" si="0"/>
        <v>1521</v>
      </c>
      <c r="D8" s="2" t="str">
        <f t="shared" si="1"/>
        <v>JLAJAK</v>
      </c>
      <c r="E8">
        <v>156</v>
      </c>
      <c r="F8">
        <v>2</v>
      </c>
      <c r="G8" t="s">
        <v>17</v>
      </c>
      <c r="H8">
        <v>230615</v>
      </c>
      <c r="I8">
        <v>230616</v>
      </c>
      <c r="J8">
        <v>0.41820000000000002</v>
      </c>
      <c r="M8">
        <v>0.31</v>
      </c>
      <c r="N8">
        <v>0.28000000000000003</v>
      </c>
      <c r="O8" s="22">
        <v>785</v>
      </c>
      <c r="P8" s="16">
        <f t="shared" ref="P8:P51" si="6">-O8*0.00248</f>
        <v>-1.9468000000000001</v>
      </c>
      <c r="Q8" s="16">
        <f t="shared" ref="Q8:Q51" si="7">0.832*P8-0.631</f>
        <v>-2.2507375999999999</v>
      </c>
      <c r="R8" t="s">
        <v>43</v>
      </c>
      <c r="V8" s="6">
        <v>1219.2</v>
      </c>
      <c r="W8" s="4" t="s">
        <v>23</v>
      </c>
      <c r="X8" s="7" t="e">
        <f>AVERAGE(P193:P225)</f>
        <v>#DIV/0!</v>
      </c>
      <c r="Y8" s="7" t="e">
        <f>AVERAGE(Q193:Q225)</f>
        <v>#DIV/0!</v>
      </c>
      <c r="Z8" s="7" t="e">
        <f>STDEV(P193:P236)/SQRT(COUNT(P193:P236))</f>
        <v>#DIV/0!</v>
      </c>
      <c r="AA8" s="7" t="e">
        <f>STDEV(Q193:Q236)/SQRT(COUNT(Q193:Q236))</f>
        <v>#DIV/0!</v>
      </c>
    </row>
    <row r="9" spans="1:27" x14ac:dyDescent="0.35">
      <c r="A9" s="23">
        <v>75</v>
      </c>
      <c r="B9" t="s">
        <v>42</v>
      </c>
      <c r="C9" s="2">
        <f t="shared" si="0"/>
        <v>1521</v>
      </c>
      <c r="D9" s="2" t="str">
        <f t="shared" si="1"/>
        <v>JLAJAK</v>
      </c>
      <c r="E9">
        <v>156</v>
      </c>
      <c r="F9">
        <v>2</v>
      </c>
      <c r="G9" t="s">
        <v>40</v>
      </c>
      <c r="H9">
        <v>230615</v>
      </c>
      <c r="I9">
        <v>230616</v>
      </c>
      <c r="O9" s="22">
        <v>814</v>
      </c>
      <c r="P9" s="16">
        <f t="shared" si="6"/>
        <v>-2.0187200000000001</v>
      </c>
      <c r="Q9" s="16">
        <f t="shared" si="7"/>
        <v>-2.3105750399999998</v>
      </c>
      <c r="R9" t="s">
        <v>43</v>
      </c>
      <c r="V9" s="6">
        <v>1230.1728000000001</v>
      </c>
      <c r="W9" s="4" t="s">
        <v>24</v>
      </c>
      <c r="X9" s="7" t="e">
        <f>AVERAGE(P226:P257)</f>
        <v>#DIV/0!</v>
      </c>
      <c r="Y9" s="7" t="e">
        <f>AVERAGE(Q226:Q257)</f>
        <v>#DIV/0!</v>
      </c>
      <c r="Z9" s="7" t="e">
        <f>STDEV(P237:P270)/SQRT(COUNT(P237:P270))</f>
        <v>#DIV/0!</v>
      </c>
      <c r="AA9" s="7" t="e">
        <f>STDEV(Q237:Q270)/SQRT(COUNT(Q237:Q270))</f>
        <v>#DIV/0!</v>
      </c>
    </row>
    <row r="10" spans="1:27" x14ac:dyDescent="0.35">
      <c r="A10">
        <v>41</v>
      </c>
      <c r="B10" t="s">
        <v>45</v>
      </c>
      <c r="C10" s="2">
        <f t="shared" si="0"/>
        <v>1219</v>
      </c>
      <c r="D10" s="2" t="str">
        <f t="shared" si="1"/>
        <v>TSZSAN</v>
      </c>
      <c r="E10">
        <v>10</v>
      </c>
      <c r="F10">
        <v>1</v>
      </c>
      <c r="G10" t="s">
        <v>17</v>
      </c>
      <c r="H10">
        <v>230615</v>
      </c>
      <c r="I10">
        <v>230616</v>
      </c>
      <c r="J10">
        <v>1.0993999999999999</v>
      </c>
      <c r="M10">
        <v>0.36</v>
      </c>
      <c r="N10">
        <v>0.36</v>
      </c>
      <c r="O10" s="20">
        <v>1153</v>
      </c>
      <c r="P10" s="8">
        <f t="shared" si="6"/>
        <v>-2.8594400000000002</v>
      </c>
      <c r="Q10" s="8">
        <f t="shared" si="7"/>
        <v>-3.0100540799999997</v>
      </c>
      <c r="R10" s="8"/>
      <c r="S10" s="8"/>
      <c r="T10" s="8"/>
      <c r="V10" s="6">
        <v>1521</v>
      </c>
      <c r="W10" s="4" t="s">
        <v>35</v>
      </c>
    </row>
    <row r="11" spans="1:27" x14ac:dyDescent="0.35">
      <c r="A11">
        <v>41</v>
      </c>
      <c r="B11" t="s">
        <v>45</v>
      </c>
      <c r="C11" s="2">
        <f t="shared" si="0"/>
        <v>1219</v>
      </c>
      <c r="D11" s="2" t="str">
        <f t="shared" si="1"/>
        <v>TSZSAN</v>
      </c>
      <c r="E11">
        <v>10</v>
      </c>
      <c r="F11">
        <v>2</v>
      </c>
      <c r="G11" t="s">
        <v>17</v>
      </c>
      <c r="H11">
        <v>230615</v>
      </c>
      <c r="I11">
        <v>230616</v>
      </c>
      <c r="J11">
        <v>0.96779999999999999</v>
      </c>
      <c r="M11">
        <v>0.37</v>
      </c>
      <c r="N11">
        <v>0.37</v>
      </c>
      <c r="O11" s="20">
        <v>1265</v>
      </c>
      <c r="P11" s="8">
        <f t="shared" si="6"/>
        <v>-3.1372</v>
      </c>
      <c r="Q11" s="8">
        <f t="shared" si="7"/>
        <v>-3.2411503999999995</v>
      </c>
      <c r="R11" s="8"/>
      <c r="S11" s="8"/>
      <c r="T11" s="8"/>
    </row>
    <row r="12" spans="1:27" x14ac:dyDescent="0.35">
      <c r="A12">
        <v>81</v>
      </c>
      <c r="B12" t="s">
        <v>46</v>
      </c>
      <c r="C12" s="2">
        <f t="shared" si="0"/>
        <v>1521</v>
      </c>
      <c r="D12" s="2" t="str">
        <f t="shared" si="1"/>
        <v>JLAJAK</v>
      </c>
      <c r="E12">
        <v>158</v>
      </c>
      <c r="F12">
        <v>1</v>
      </c>
      <c r="G12" t="s">
        <v>17</v>
      </c>
      <c r="H12">
        <v>230615</v>
      </c>
      <c r="I12">
        <v>230616</v>
      </c>
      <c r="J12">
        <v>0.45050000000000001</v>
      </c>
      <c r="M12">
        <v>0.28999999999999998</v>
      </c>
      <c r="N12">
        <v>0.25</v>
      </c>
      <c r="O12" s="20">
        <v>1160</v>
      </c>
      <c r="P12" s="8">
        <f t="shared" si="6"/>
        <v>-2.8767999999999998</v>
      </c>
      <c r="Q12" s="8">
        <f t="shared" si="7"/>
        <v>-3.0244976000000001</v>
      </c>
      <c r="R12" s="8"/>
      <c r="S12" s="8"/>
      <c r="T12" s="8"/>
    </row>
    <row r="13" spans="1:27" x14ac:dyDescent="0.35">
      <c r="A13">
        <v>81</v>
      </c>
      <c r="B13" t="s">
        <v>46</v>
      </c>
      <c r="C13" s="2">
        <f t="shared" si="0"/>
        <v>1521</v>
      </c>
      <c r="D13" s="2" t="str">
        <f t="shared" si="1"/>
        <v>JLAJAK</v>
      </c>
      <c r="E13">
        <v>158</v>
      </c>
      <c r="F13">
        <v>2</v>
      </c>
      <c r="G13" t="s">
        <v>17</v>
      </c>
      <c r="H13">
        <v>230615</v>
      </c>
      <c r="I13">
        <v>230616</v>
      </c>
      <c r="J13">
        <v>0.441</v>
      </c>
      <c r="M13">
        <v>0.31</v>
      </c>
      <c r="N13">
        <v>0.32</v>
      </c>
      <c r="O13" s="20">
        <v>1092</v>
      </c>
      <c r="P13" s="8">
        <f t="shared" si="6"/>
        <v>-2.7081599999999999</v>
      </c>
      <c r="Q13" s="8">
        <f t="shared" si="7"/>
        <v>-2.8841891199999994</v>
      </c>
      <c r="R13" s="8"/>
      <c r="S13" s="8"/>
      <c r="T13" s="8"/>
    </row>
    <row r="14" spans="1:27" x14ac:dyDescent="0.35">
      <c r="A14">
        <v>44</v>
      </c>
      <c r="B14" t="s">
        <v>47</v>
      </c>
      <c r="C14" s="2">
        <f t="shared" si="0"/>
        <v>72</v>
      </c>
      <c r="D14" s="2" t="str">
        <f t="shared" si="1"/>
        <v>CCRCOL</v>
      </c>
      <c r="E14">
        <v>156</v>
      </c>
      <c r="F14">
        <v>1</v>
      </c>
      <c r="G14" t="s">
        <v>17</v>
      </c>
      <c r="H14">
        <v>230615</v>
      </c>
      <c r="I14">
        <v>230616</v>
      </c>
      <c r="J14">
        <v>0.82630000000000003</v>
      </c>
      <c r="M14">
        <v>0.37</v>
      </c>
      <c r="N14">
        <v>0.37</v>
      </c>
      <c r="O14" s="20">
        <v>1376</v>
      </c>
      <c r="P14" s="8">
        <f t="shared" si="6"/>
        <v>-3.41248</v>
      </c>
      <c r="Q14" s="8">
        <f t="shared" si="7"/>
        <v>-3.4701833600000001</v>
      </c>
      <c r="R14" s="8"/>
      <c r="S14" s="8"/>
      <c r="T14" s="8"/>
    </row>
    <row r="15" spans="1:27" x14ac:dyDescent="0.35">
      <c r="A15">
        <v>44</v>
      </c>
      <c r="B15" t="s">
        <v>47</v>
      </c>
      <c r="C15" s="2">
        <f t="shared" si="0"/>
        <v>72</v>
      </c>
      <c r="D15" s="2" t="str">
        <f t="shared" si="1"/>
        <v>CCRCOL</v>
      </c>
      <c r="E15">
        <v>156</v>
      </c>
      <c r="F15">
        <v>2</v>
      </c>
      <c r="G15" t="s">
        <v>17</v>
      </c>
      <c r="H15">
        <v>230615</v>
      </c>
      <c r="I15">
        <v>230616</v>
      </c>
      <c r="J15">
        <v>0.83740000000000003</v>
      </c>
      <c r="M15">
        <v>0.38</v>
      </c>
      <c r="N15">
        <v>0.38</v>
      </c>
      <c r="O15" s="20">
        <v>1181</v>
      </c>
      <c r="P15" s="8">
        <f t="shared" si="6"/>
        <v>-2.9288799999999999</v>
      </c>
      <c r="Q15" s="8">
        <f t="shared" si="7"/>
        <v>-3.0678281599999995</v>
      </c>
      <c r="R15" s="8"/>
      <c r="S15" s="8"/>
      <c r="T15" s="8"/>
    </row>
    <row r="16" spans="1:27" x14ac:dyDescent="0.35">
      <c r="A16" s="23">
        <v>70</v>
      </c>
      <c r="B16" t="s">
        <v>46</v>
      </c>
      <c r="C16" s="2">
        <f t="shared" si="0"/>
        <v>1521</v>
      </c>
      <c r="D16" s="2" t="str">
        <f t="shared" si="1"/>
        <v>JLAJAK</v>
      </c>
      <c r="E16">
        <v>158</v>
      </c>
      <c r="F16">
        <v>1</v>
      </c>
      <c r="G16" t="s">
        <v>17</v>
      </c>
      <c r="H16">
        <v>230615</v>
      </c>
      <c r="I16">
        <v>230616</v>
      </c>
      <c r="J16">
        <v>1.1986000000000001</v>
      </c>
      <c r="M16">
        <v>0.37</v>
      </c>
      <c r="N16">
        <v>0.35</v>
      </c>
      <c r="O16" s="20">
        <v>1147</v>
      </c>
      <c r="P16" s="8">
        <f t="shared" si="6"/>
        <v>-2.84456</v>
      </c>
      <c r="Q16" s="8">
        <f t="shared" si="7"/>
        <v>-2.9976739199999995</v>
      </c>
      <c r="R16" s="8"/>
      <c r="S16" s="8"/>
      <c r="T16" s="8"/>
    </row>
    <row r="17" spans="1:20" x14ac:dyDescent="0.35">
      <c r="A17" s="23">
        <v>70</v>
      </c>
      <c r="B17" t="s">
        <v>46</v>
      </c>
      <c r="C17" s="2">
        <f t="shared" si="0"/>
        <v>1521</v>
      </c>
      <c r="D17" s="2" t="str">
        <f t="shared" si="1"/>
        <v>JLAJAK</v>
      </c>
      <c r="E17">
        <v>158</v>
      </c>
      <c r="F17">
        <v>2</v>
      </c>
      <c r="G17" t="s">
        <v>17</v>
      </c>
      <c r="H17">
        <v>230615</v>
      </c>
      <c r="I17">
        <v>230616</v>
      </c>
      <c r="J17">
        <v>0.95979999999999999</v>
      </c>
      <c r="M17">
        <v>0.37</v>
      </c>
      <c r="N17">
        <v>0.35</v>
      </c>
      <c r="O17" s="20"/>
      <c r="P17" s="8"/>
      <c r="Q17" s="8"/>
      <c r="R17" s="8" t="s">
        <v>48</v>
      </c>
      <c r="S17" s="8"/>
      <c r="T17" s="8"/>
    </row>
    <row r="18" spans="1:20" x14ac:dyDescent="0.35">
      <c r="A18" s="23">
        <v>10</v>
      </c>
      <c r="B18" t="s">
        <v>49</v>
      </c>
      <c r="C18" s="2">
        <f t="shared" si="0"/>
        <v>666</v>
      </c>
      <c r="D18" s="2" t="str">
        <f t="shared" si="1"/>
        <v>NRVNEW</v>
      </c>
      <c r="E18">
        <v>118</v>
      </c>
      <c r="F18">
        <v>1</v>
      </c>
      <c r="G18" t="s">
        <v>17</v>
      </c>
      <c r="H18">
        <v>230615</v>
      </c>
      <c r="I18">
        <v>230616</v>
      </c>
      <c r="J18">
        <v>0.38090000000000002</v>
      </c>
      <c r="M18">
        <v>0.28000000000000003</v>
      </c>
      <c r="N18">
        <v>0.28000000000000003</v>
      </c>
      <c r="O18" s="20">
        <v>1269</v>
      </c>
      <c r="P18" s="8">
        <f t="shared" si="6"/>
        <v>-3.1471200000000001</v>
      </c>
      <c r="Q18" s="8">
        <f t="shared" si="7"/>
        <v>-3.2494038400000003</v>
      </c>
      <c r="R18" s="8"/>
      <c r="S18" s="8"/>
      <c r="T18" s="8"/>
    </row>
    <row r="19" spans="1:20" x14ac:dyDescent="0.35">
      <c r="A19" s="23">
        <v>10</v>
      </c>
      <c r="B19" t="s">
        <v>49</v>
      </c>
      <c r="C19" s="2">
        <f t="shared" si="0"/>
        <v>666</v>
      </c>
      <c r="D19" s="2" t="str">
        <f t="shared" si="1"/>
        <v>NRVNEW</v>
      </c>
      <c r="E19">
        <v>118</v>
      </c>
      <c r="F19">
        <v>2</v>
      </c>
      <c r="G19" t="s">
        <v>17</v>
      </c>
      <c r="H19">
        <v>230615</v>
      </c>
      <c r="I19">
        <v>230616</v>
      </c>
      <c r="J19">
        <v>0.32669999999999999</v>
      </c>
      <c r="M19">
        <v>0.27</v>
      </c>
      <c r="N19">
        <v>0.28000000000000003</v>
      </c>
      <c r="O19" s="20"/>
      <c r="P19" s="8"/>
      <c r="Q19" s="8"/>
      <c r="R19" s="8" t="s">
        <v>48</v>
      </c>
      <c r="S19" s="8"/>
      <c r="T19" s="8"/>
    </row>
    <row r="20" spans="1:20" x14ac:dyDescent="0.35">
      <c r="A20" s="24">
        <v>57</v>
      </c>
      <c r="B20" t="s">
        <v>50</v>
      </c>
      <c r="C20" s="2">
        <f t="shared" si="0"/>
        <v>72</v>
      </c>
      <c r="D20" s="2" t="str">
        <f t="shared" si="1"/>
        <v>CCRCOL</v>
      </c>
      <c r="E20">
        <v>157</v>
      </c>
      <c r="F20">
        <v>1</v>
      </c>
      <c r="G20" t="s">
        <v>17</v>
      </c>
      <c r="H20">
        <v>230615</v>
      </c>
      <c r="I20">
        <v>230616</v>
      </c>
      <c r="J20">
        <v>0.86</v>
      </c>
      <c r="M20">
        <v>0.39</v>
      </c>
      <c r="N20">
        <v>0.4</v>
      </c>
      <c r="O20" s="20">
        <v>1450</v>
      </c>
      <c r="P20" s="8">
        <f t="shared" si="6"/>
        <v>-3.5960000000000001</v>
      </c>
      <c r="Q20" s="8">
        <f t="shared" si="7"/>
        <v>-3.6228720000000001</v>
      </c>
      <c r="R20" s="8"/>
      <c r="S20" s="8"/>
      <c r="T20" s="8"/>
    </row>
    <row r="21" spans="1:20" x14ac:dyDescent="0.35">
      <c r="A21" s="24">
        <v>57</v>
      </c>
      <c r="B21" t="s">
        <v>50</v>
      </c>
      <c r="C21" s="2">
        <f t="shared" si="0"/>
        <v>72</v>
      </c>
      <c r="D21" s="2" t="str">
        <f t="shared" si="1"/>
        <v>CCRCOL</v>
      </c>
      <c r="E21">
        <v>157</v>
      </c>
      <c r="F21">
        <v>2</v>
      </c>
      <c r="G21" t="s">
        <v>17</v>
      </c>
      <c r="H21">
        <v>230615</v>
      </c>
      <c r="I21">
        <v>230616</v>
      </c>
      <c r="J21">
        <v>0.68</v>
      </c>
      <c r="M21">
        <v>0.42</v>
      </c>
      <c r="N21">
        <v>0.42</v>
      </c>
      <c r="O21" s="20"/>
      <c r="P21" s="8"/>
      <c r="Q21" s="8"/>
      <c r="R21" s="8" t="s">
        <v>48</v>
      </c>
      <c r="S21" s="8"/>
      <c r="T21" s="8"/>
    </row>
    <row r="22" spans="1:20" x14ac:dyDescent="0.35">
      <c r="A22" s="24">
        <v>55</v>
      </c>
      <c r="B22" t="s">
        <v>50</v>
      </c>
      <c r="C22" s="2">
        <f t="shared" si="0"/>
        <v>72</v>
      </c>
      <c r="D22" s="2" t="str">
        <f t="shared" si="1"/>
        <v>CCRCOL</v>
      </c>
      <c r="E22">
        <v>157</v>
      </c>
      <c r="F22">
        <v>1</v>
      </c>
      <c r="G22" t="s">
        <v>17</v>
      </c>
      <c r="H22">
        <v>230615</v>
      </c>
      <c r="I22">
        <v>230616</v>
      </c>
      <c r="J22">
        <v>1.4504999999999999</v>
      </c>
      <c r="M22">
        <v>0.41</v>
      </c>
      <c r="N22">
        <v>0.4</v>
      </c>
      <c r="O22" s="20">
        <v>1394</v>
      </c>
      <c r="P22" s="8">
        <f t="shared" si="6"/>
        <v>-3.4571200000000002</v>
      </c>
      <c r="Q22" s="8">
        <f t="shared" si="7"/>
        <v>-3.5073238399999997</v>
      </c>
      <c r="R22" s="8"/>
      <c r="S22" s="8"/>
      <c r="T22" s="8"/>
    </row>
    <row r="23" spans="1:20" x14ac:dyDescent="0.35">
      <c r="A23" s="24">
        <v>55</v>
      </c>
      <c r="B23" t="s">
        <v>50</v>
      </c>
      <c r="C23" s="2">
        <f t="shared" si="0"/>
        <v>72</v>
      </c>
      <c r="D23" s="2" t="str">
        <f t="shared" si="1"/>
        <v>CCRCOL</v>
      </c>
      <c r="E23">
        <v>157</v>
      </c>
      <c r="F23">
        <v>1</v>
      </c>
      <c r="G23" t="s">
        <v>40</v>
      </c>
      <c r="H23">
        <v>230615</v>
      </c>
      <c r="I23">
        <v>230616</v>
      </c>
      <c r="O23" s="20">
        <v>1348</v>
      </c>
      <c r="P23" s="8">
        <f t="shared" si="6"/>
        <v>-3.3430399999999998</v>
      </c>
      <c r="Q23" s="8">
        <f t="shared" si="7"/>
        <v>-3.4124092799999994</v>
      </c>
      <c r="R23" s="8"/>
      <c r="S23" s="8"/>
      <c r="T23" s="8"/>
    </row>
    <row r="24" spans="1:20" x14ac:dyDescent="0.35">
      <c r="A24" s="24">
        <v>55</v>
      </c>
      <c r="B24" t="s">
        <v>50</v>
      </c>
      <c r="C24" s="2">
        <f t="shared" si="0"/>
        <v>72</v>
      </c>
      <c r="D24" s="2" t="str">
        <f t="shared" si="1"/>
        <v>CCRCOL</v>
      </c>
      <c r="E24">
        <v>157</v>
      </c>
      <c r="F24">
        <v>2</v>
      </c>
      <c r="G24" t="s">
        <v>17</v>
      </c>
      <c r="H24">
        <v>230615</v>
      </c>
      <c r="I24">
        <v>230616</v>
      </c>
      <c r="J24">
        <v>1.0323</v>
      </c>
      <c r="M24">
        <v>0.41</v>
      </c>
      <c r="N24">
        <v>0.4</v>
      </c>
      <c r="O24" s="20">
        <v>1255</v>
      </c>
      <c r="P24" s="8">
        <f t="shared" si="6"/>
        <v>-3.1124000000000001</v>
      </c>
      <c r="Q24" s="8">
        <f t="shared" si="7"/>
        <v>-3.2205167999999995</v>
      </c>
      <c r="R24" s="8"/>
      <c r="S24" s="8"/>
      <c r="T24" s="8"/>
    </row>
    <row r="25" spans="1:20" x14ac:dyDescent="0.35">
      <c r="A25">
        <v>33</v>
      </c>
      <c r="B25" t="s">
        <v>51</v>
      </c>
      <c r="C25" s="2">
        <f>IF(LEFT(B25,3)="CCR",72,IF(LEFT(B25,3)="NRV",666,IF(LEFT(B25,3)="TSZ",1219,IF(LEFT(B25,3)="JLA",1521,0))))</f>
        <v>1219</v>
      </c>
      <c r="D25" s="2" t="str">
        <f t="shared" si="1"/>
        <v>TSZSAN</v>
      </c>
      <c r="E25">
        <v>4</v>
      </c>
      <c r="F25">
        <v>1</v>
      </c>
      <c r="G25" t="s">
        <v>17</v>
      </c>
      <c r="H25">
        <v>230720</v>
      </c>
      <c r="I25">
        <v>230721</v>
      </c>
      <c r="J25">
        <v>0.28870000000000001</v>
      </c>
      <c r="M25">
        <v>0.28999999999999998</v>
      </c>
      <c r="N25">
        <v>0.3</v>
      </c>
      <c r="O25" s="20">
        <v>1151</v>
      </c>
      <c r="P25" s="8">
        <f t="shared" si="6"/>
        <v>-2.8544800000000001</v>
      </c>
      <c r="Q25" s="8">
        <f t="shared" si="7"/>
        <v>-3.0059273600000003</v>
      </c>
      <c r="R25" s="8"/>
      <c r="S25" s="8"/>
      <c r="T25" s="8"/>
    </row>
    <row r="26" spans="1:20" x14ac:dyDescent="0.35">
      <c r="A26">
        <v>33</v>
      </c>
      <c r="B26" t="s">
        <v>51</v>
      </c>
      <c r="C26" s="2">
        <f t="shared" si="0"/>
        <v>1219</v>
      </c>
      <c r="D26" s="2" t="str">
        <f t="shared" si="1"/>
        <v>TSZSAN</v>
      </c>
      <c r="E26">
        <v>4</v>
      </c>
      <c r="F26">
        <v>2</v>
      </c>
      <c r="G26" t="s">
        <v>17</v>
      </c>
      <c r="H26">
        <v>230720</v>
      </c>
      <c r="I26">
        <v>230721</v>
      </c>
      <c r="J26">
        <v>0.29559999999999997</v>
      </c>
      <c r="M26">
        <v>0.31</v>
      </c>
      <c r="N26">
        <v>0.32</v>
      </c>
      <c r="O26" s="20">
        <v>1144</v>
      </c>
      <c r="P26" s="8">
        <f t="shared" si="6"/>
        <v>-2.8371200000000001</v>
      </c>
      <c r="Q26" s="8">
        <f t="shared" si="7"/>
        <v>-2.9914838399999999</v>
      </c>
      <c r="R26" s="8"/>
      <c r="S26" s="8"/>
      <c r="T26" s="8"/>
    </row>
    <row r="27" spans="1:20" x14ac:dyDescent="0.35">
      <c r="A27">
        <v>61</v>
      </c>
      <c r="B27" t="s">
        <v>52</v>
      </c>
      <c r="C27" s="2">
        <f t="shared" si="0"/>
        <v>72</v>
      </c>
      <c r="D27" s="2" t="str">
        <f t="shared" si="1"/>
        <v>CCRCOL</v>
      </c>
      <c r="E27">
        <v>5</v>
      </c>
      <c r="F27">
        <v>1</v>
      </c>
      <c r="G27" t="s">
        <v>17</v>
      </c>
      <c r="H27">
        <v>230720</v>
      </c>
      <c r="I27">
        <v>230721</v>
      </c>
      <c r="J27">
        <v>1.3128</v>
      </c>
      <c r="M27">
        <v>0.41</v>
      </c>
      <c r="N27">
        <v>0.38</v>
      </c>
      <c r="O27" s="20">
        <v>1150</v>
      </c>
      <c r="P27" s="8">
        <f t="shared" si="6"/>
        <v>-2.8519999999999999</v>
      </c>
      <c r="Q27" s="8">
        <f t="shared" si="7"/>
        <v>-3.0038640000000001</v>
      </c>
      <c r="R27" s="8"/>
      <c r="S27" s="8"/>
      <c r="T27" s="8"/>
    </row>
    <row r="28" spans="1:20" x14ac:dyDescent="0.35">
      <c r="A28">
        <v>61</v>
      </c>
      <c r="B28" t="s">
        <v>52</v>
      </c>
      <c r="C28" s="2">
        <f t="shared" si="0"/>
        <v>72</v>
      </c>
      <c r="D28" s="2" t="str">
        <f t="shared" si="1"/>
        <v>CCRCOL</v>
      </c>
      <c r="E28">
        <v>5</v>
      </c>
      <c r="F28">
        <v>2</v>
      </c>
      <c r="G28" t="s">
        <v>17</v>
      </c>
      <c r="H28">
        <v>230720</v>
      </c>
      <c r="I28">
        <v>230721</v>
      </c>
      <c r="J28">
        <v>0.82150000000000001</v>
      </c>
      <c r="M28">
        <v>0.42</v>
      </c>
      <c r="N28">
        <v>0.4</v>
      </c>
      <c r="O28" s="20">
        <v>1156</v>
      </c>
      <c r="P28" s="8">
        <f t="shared" si="6"/>
        <v>-2.8668800000000001</v>
      </c>
      <c r="Q28" s="8">
        <f t="shared" si="7"/>
        <v>-3.0162441600000003</v>
      </c>
      <c r="R28" s="8"/>
      <c r="S28" s="8"/>
      <c r="T28" s="8"/>
    </row>
    <row r="29" spans="1:20" x14ac:dyDescent="0.35">
      <c r="A29">
        <v>61</v>
      </c>
      <c r="B29" t="s">
        <v>52</v>
      </c>
      <c r="C29" s="2">
        <f t="shared" si="0"/>
        <v>72</v>
      </c>
      <c r="D29" s="2" t="str">
        <f t="shared" si="1"/>
        <v>CCRCOL</v>
      </c>
      <c r="E29">
        <v>5</v>
      </c>
      <c r="F29">
        <v>2</v>
      </c>
      <c r="G29" t="s">
        <v>40</v>
      </c>
      <c r="H29">
        <v>230720</v>
      </c>
      <c r="I29">
        <v>230721</v>
      </c>
      <c r="O29" s="20">
        <v>1173</v>
      </c>
      <c r="P29" s="8">
        <f t="shared" si="6"/>
        <v>-2.9090400000000001</v>
      </c>
      <c r="Q29" s="8">
        <f t="shared" si="7"/>
        <v>-3.0513212799999998</v>
      </c>
      <c r="R29" s="8"/>
      <c r="S29" s="8"/>
      <c r="T29" s="8"/>
    </row>
    <row r="30" spans="1:20" x14ac:dyDescent="0.35">
      <c r="A30">
        <v>17</v>
      </c>
      <c r="B30" t="s">
        <v>53</v>
      </c>
      <c r="C30" s="2">
        <f t="shared" si="0"/>
        <v>666</v>
      </c>
      <c r="D30" s="2" t="str">
        <f t="shared" si="1"/>
        <v>NRVNEW</v>
      </c>
      <c r="E30">
        <v>122</v>
      </c>
      <c r="F30">
        <v>1</v>
      </c>
      <c r="G30" t="s">
        <v>17</v>
      </c>
      <c r="H30">
        <v>230720</v>
      </c>
      <c r="I30">
        <v>230721</v>
      </c>
      <c r="J30">
        <v>0.5091</v>
      </c>
      <c r="M30">
        <v>0.36</v>
      </c>
      <c r="N30">
        <v>0.38</v>
      </c>
      <c r="O30" s="20">
        <v>1139</v>
      </c>
      <c r="P30" s="8">
        <f t="shared" si="6"/>
        <v>-2.8247200000000001</v>
      </c>
      <c r="Q30" s="8">
        <f t="shared" si="7"/>
        <v>-2.9811670399999999</v>
      </c>
      <c r="R30" s="8"/>
      <c r="S30" s="8"/>
      <c r="T30" s="8"/>
    </row>
    <row r="31" spans="1:20" x14ac:dyDescent="0.35">
      <c r="A31">
        <v>17</v>
      </c>
      <c r="B31" t="s">
        <v>53</v>
      </c>
      <c r="C31" s="2">
        <f t="shared" si="0"/>
        <v>666</v>
      </c>
      <c r="D31" s="2" t="str">
        <f t="shared" si="1"/>
        <v>NRVNEW</v>
      </c>
      <c r="E31">
        <v>122</v>
      </c>
      <c r="F31">
        <v>2</v>
      </c>
      <c r="G31" t="s">
        <v>17</v>
      </c>
      <c r="H31">
        <v>230720</v>
      </c>
      <c r="I31">
        <v>230721</v>
      </c>
      <c r="J31">
        <v>0.45760000000000001</v>
      </c>
      <c r="M31">
        <v>0.35</v>
      </c>
      <c r="N31">
        <v>0.36</v>
      </c>
      <c r="O31" s="20">
        <v>1218</v>
      </c>
      <c r="P31" s="8">
        <f t="shared" si="6"/>
        <v>-3.0206400000000002</v>
      </c>
      <c r="Q31" s="8">
        <f t="shared" si="7"/>
        <v>-3.1441724799999999</v>
      </c>
      <c r="R31" s="8"/>
      <c r="S31" s="8"/>
      <c r="T31" s="8"/>
    </row>
    <row r="32" spans="1:20" x14ac:dyDescent="0.35">
      <c r="A32">
        <v>42</v>
      </c>
      <c r="B32" t="s">
        <v>45</v>
      </c>
      <c r="C32" s="2">
        <f t="shared" si="0"/>
        <v>1219</v>
      </c>
      <c r="D32" s="2" t="str">
        <f t="shared" si="1"/>
        <v>TSZSAN</v>
      </c>
      <c r="E32">
        <v>10</v>
      </c>
      <c r="F32">
        <v>1</v>
      </c>
      <c r="G32" t="s">
        <v>17</v>
      </c>
      <c r="H32">
        <v>230720</v>
      </c>
      <c r="I32">
        <v>230721</v>
      </c>
      <c r="J32">
        <v>0.63590000000000002</v>
      </c>
      <c r="M32">
        <v>0.33</v>
      </c>
      <c r="N32">
        <v>0.32</v>
      </c>
      <c r="O32" s="20">
        <v>1155</v>
      </c>
      <c r="P32" s="8">
        <f t="shared" si="6"/>
        <v>-2.8643999999999998</v>
      </c>
      <c r="Q32" s="8">
        <f t="shared" si="7"/>
        <v>-3.0141808000000001</v>
      </c>
      <c r="R32" s="8"/>
      <c r="S32" s="8"/>
      <c r="T32" s="8"/>
    </row>
    <row r="33" spans="1:23" x14ac:dyDescent="0.35">
      <c r="A33">
        <v>42</v>
      </c>
      <c r="B33" t="s">
        <v>45</v>
      </c>
      <c r="C33" s="2">
        <f t="shared" si="0"/>
        <v>1219</v>
      </c>
      <c r="D33" s="2" t="str">
        <f t="shared" si="1"/>
        <v>TSZSAN</v>
      </c>
      <c r="E33">
        <v>10</v>
      </c>
      <c r="F33">
        <v>2</v>
      </c>
      <c r="G33" t="s">
        <v>17</v>
      </c>
      <c r="H33">
        <v>230720</v>
      </c>
      <c r="I33">
        <v>230721</v>
      </c>
      <c r="J33">
        <v>0.64490000000000003</v>
      </c>
      <c r="M33">
        <v>0.33</v>
      </c>
      <c r="N33">
        <v>0.33</v>
      </c>
      <c r="O33" s="20">
        <v>1302</v>
      </c>
      <c r="P33" s="8">
        <f t="shared" si="6"/>
        <v>-3.2289599999999998</v>
      </c>
      <c r="Q33" s="8">
        <f t="shared" si="7"/>
        <v>-3.31749472</v>
      </c>
      <c r="R33" s="8"/>
      <c r="S33" s="8"/>
      <c r="T33" s="8"/>
    </row>
    <row r="34" spans="1:23" x14ac:dyDescent="0.35">
      <c r="A34">
        <v>42</v>
      </c>
      <c r="B34" t="s">
        <v>45</v>
      </c>
      <c r="C34" s="2">
        <f t="shared" si="0"/>
        <v>1219</v>
      </c>
      <c r="D34" s="2" t="str">
        <f t="shared" si="1"/>
        <v>TSZSAN</v>
      </c>
      <c r="E34">
        <v>10</v>
      </c>
      <c r="F34">
        <v>2</v>
      </c>
      <c r="G34" t="s">
        <v>40</v>
      </c>
      <c r="H34">
        <v>230720</v>
      </c>
      <c r="I34">
        <v>230721</v>
      </c>
      <c r="O34" s="20">
        <v>1277</v>
      </c>
      <c r="P34" s="8">
        <f t="shared" si="6"/>
        <v>-3.16696</v>
      </c>
      <c r="Q34" s="8">
        <f t="shared" si="7"/>
        <v>-3.2659107199999999</v>
      </c>
      <c r="R34" s="8"/>
      <c r="S34" s="8"/>
      <c r="T34" s="8"/>
      <c r="V34">
        <v>0</v>
      </c>
      <c r="W34" s="8">
        <f>0.832*V34-0.631</f>
        <v>-0.63100000000000001</v>
      </c>
    </row>
    <row r="35" spans="1:23" x14ac:dyDescent="0.35">
      <c r="A35">
        <v>48</v>
      </c>
      <c r="B35" t="s">
        <v>54</v>
      </c>
      <c r="C35" s="2">
        <f t="shared" si="0"/>
        <v>72</v>
      </c>
      <c r="D35" s="2" t="str">
        <f t="shared" ref="D35:D73" si="8">IF(LEFT(B35,3)="CCR","CCRCOL",IF(LEFT(B35,3)="NRV","NRVNEW",IF(LEFT(B35,3)="TSZ","TSZSAN",IF(LEFT(B35,3)="JLA","JLAJAK",0))))</f>
        <v>CCRCOL</v>
      </c>
      <c r="E35">
        <v>149</v>
      </c>
      <c r="F35">
        <v>1</v>
      </c>
      <c r="G35" t="s">
        <v>17</v>
      </c>
      <c r="H35">
        <v>230724</v>
      </c>
      <c r="I35">
        <v>230726</v>
      </c>
      <c r="J35">
        <v>0.54279999999999995</v>
      </c>
      <c r="M35">
        <v>0.3</v>
      </c>
      <c r="N35">
        <v>0.32</v>
      </c>
      <c r="O35" s="20">
        <v>1262</v>
      </c>
      <c r="P35" s="8">
        <f t="shared" si="6"/>
        <v>-3.1297600000000001</v>
      </c>
      <c r="Q35" s="8">
        <f t="shared" si="7"/>
        <v>-3.2349603199999999</v>
      </c>
      <c r="R35" s="8"/>
      <c r="S35" s="8"/>
      <c r="T35" s="8"/>
      <c r="V35" s="8">
        <v>-0.25</v>
      </c>
      <c r="W35" s="8">
        <f>0.832*V35-0.631</f>
        <v>-0.83899999999999997</v>
      </c>
    </row>
    <row r="36" spans="1:23" x14ac:dyDescent="0.35">
      <c r="A36">
        <v>48</v>
      </c>
      <c r="B36" t="s">
        <v>54</v>
      </c>
      <c r="C36" s="2">
        <f t="shared" si="0"/>
        <v>72</v>
      </c>
      <c r="D36" s="2" t="str">
        <f t="shared" si="8"/>
        <v>CCRCOL</v>
      </c>
      <c r="E36">
        <v>149</v>
      </c>
      <c r="F36">
        <v>2</v>
      </c>
      <c r="G36" t="s">
        <v>17</v>
      </c>
      <c r="H36">
        <v>230724</v>
      </c>
      <c r="I36">
        <v>230726</v>
      </c>
      <c r="J36">
        <v>0.62239999999999995</v>
      </c>
      <c r="M36">
        <v>0.35</v>
      </c>
      <c r="N36">
        <v>0.35</v>
      </c>
      <c r="O36" s="20">
        <v>1337</v>
      </c>
      <c r="P36" s="8">
        <f t="shared" si="6"/>
        <v>-3.31576</v>
      </c>
      <c r="Q36" s="8">
        <f t="shared" si="7"/>
        <v>-3.3897123200000001</v>
      </c>
      <c r="R36" s="8"/>
      <c r="S36" s="8"/>
      <c r="T36" s="8"/>
      <c r="V36" s="8">
        <v>-0.5</v>
      </c>
      <c r="W36" s="8">
        <f>0.832*V36-0.631</f>
        <v>-1.0469999999999999</v>
      </c>
    </row>
    <row r="37" spans="1:23" x14ac:dyDescent="0.35">
      <c r="A37">
        <v>48</v>
      </c>
      <c r="B37" t="s">
        <v>54</v>
      </c>
      <c r="C37" s="2">
        <f t="shared" si="0"/>
        <v>72</v>
      </c>
      <c r="D37" s="2" t="str">
        <f t="shared" si="8"/>
        <v>CCRCOL</v>
      </c>
      <c r="E37">
        <v>149</v>
      </c>
      <c r="F37">
        <v>2</v>
      </c>
      <c r="G37" t="s">
        <v>40</v>
      </c>
      <c r="H37">
        <v>230724</v>
      </c>
      <c r="I37">
        <v>230726</v>
      </c>
      <c r="O37" s="20">
        <v>1335</v>
      </c>
      <c r="P37" s="8">
        <f t="shared" si="6"/>
        <v>-3.3108</v>
      </c>
      <c r="Q37" s="8">
        <f t="shared" si="7"/>
        <v>-3.3855855999999998</v>
      </c>
      <c r="R37" s="8"/>
      <c r="S37" s="8"/>
      <c r="T37" s="8"/>
      <c r="V37" s="8">
        <v>-1</v>
      </c>
      <c r="W37" s="8">
        <f>0.832*V37-0.631</f>
        <v>-1.4630000000000001</v>
      </c>
    </row>
    <row r="38" spans="1:23" x14ac:dyDescent="0.35">
      <c r="A38">
        <v>16</v>
      </c>
      <c r="B38" t="s">
        <v>53</v>
      </c>
      <c r="C38" s="2">
        <f t="shared" si="0"/>
        <v>666</v>
      </c>
      <c r="D38" s="2" t="str">
        <f t="shared" si="8"/>
        <v>NRVNEW</v>
      </c>
      <c r="E38">
        <v>122</v>
      </c>
      <c r="F38">
        <v>1</v>
      </c>
      <c r="G38" t="s">
        <v>17</v>
      </c>
      <c r="H38">
        <v>230724</v>
      </c>
      <c r="I38">
        <v>230726</v>
      </c>
      <c r="J38">
        <v>0.27829999999999999</v>
      </c>
      <c r="M38">
        <v>0.33</v>
      </c>
      <c r="N38">
        <v>0.33</v>
      </c>
      <c r="O38" s="20">
        <v>1289</v>
      </c>
      <c r="P38" s="8">
        <f t="shared" si="6"/>
        <v>-3.19672</v>
      </c>
      <c r="Q38" s="8">
        <f t="shared" si="7"/>
        <v>-3.2906710400000003</v>
      </c>
      <c r="R38" s="8"/>
      <c r="S38" s="8"/>
      <c r="T38" s="8"/>
      <c r="V38">
        <v>-1.25</v>
      </c>
      <c r="W38" s="8">
        <f t="shared" ref="W38:W47" si="9">0.832*V38-0.631</f>
        <v>-1.671</v>
      </c>
    </row>
    <row r="39" spans="1:23" x14ac:dyDescent="0.35">
      <c r="A39">
        <v>16</v>
      </c>
      <c r="B39" t="s">
        <v>53</v>
      </c>
      <c r="C39" s="2">
        <f t="shared" si="0"/>
        <v>666</v>
      </c>
      <c r="D39" s="2" t="str">
        <f t="shared" si="8"/>
        <v>NRVNEW</v>
      </c>
      <c r="E39">
        <v>122</v>
      </c>
      <c r="F39">
        <v>2</v>
      </c>
      <c r="G39" t="s">
        <v>17</v>
      </c>
      <c r="H39">
        <v>230724</v>
      </c>
      <c r="I39">
        <v>230726</v>
      </c>
      <c r="J39">
        <v>0.29099999999999998</v>
      </c>
      <c r="M39">
        <v>0.35</v>
      </c>
      <c r="N39">
        <v>0.35</v>
      </c>
      <c r="O39" s="20">
        <v>1335</v>
      </c>
      <c r="P39" s="8">
        <f t="shared" si="6"/>
        <v>-3.3108</v>
      </c>
      <c r="Q39" s="8">
        <f t="shared" si="7"/>
        <v>-3.3855855999999998</v>
      </c>
      <c r="R39" s="8"/>
      <c r="S39" s="8"/>
      <c r="T39" s="8"/>
      <c r="V39">
        <v>-1.5</v>
      </c>
      <c r="W39" s="8">
        <f t="shared" si="9"/>
        <v>-1.879</v>
      </c>
    </row>
    <row r="40" spans="1:23" x14ac:dyDescent="0.35">
      <c r="A40">
        <v>76</v>
      </c>
      <c r="B40" t="s">
        <v>55</v>
      </c>
      <c r="C40" s="2">
        <f t="shared" si="0"/>
        <v>1521</v>
      </c>
      <c r="D40" s="2" t="str">
        <f t="shared" si="8"/>
        <v>JLAJAK</v>
      </c>
      <c r="E40">
        <v>153</v>
      </c>
      <c r="F40">
        <v>1</v>
      </c>
      <c r="G40" t="s">
        <v>17</v>
      </c>
      <c r="H40">
        <v>230724</v>
      </c>
      <c r="I40">
        <v>230726</v>
      </c>
      <c r="J40">
        <v>0.95150000000000001</v>
      </c>
      <c r="M40">
        <v>0.35</v>
      </c>
      <c r="N40">
        <v>0.34</v>
      </c>
      <c r="O40" s="20">
        <v>1277</v>
      </c>
      <c r="P40" s="8">
        <f t="shared" si="6"/>
        <v>-3.16696</v>
      </c>
      <c r="Q40" s="8">
        <f t="shared" si="7"/>
        <v>-3.2659107199999999</v>
      </c>
      <c r="R40" s="8"/>
      <c r="S40" s="8"/>
      <c r="T40" s="8"/>
      <c r="V40">
        <v>-1.85</v>
      </c>
      <c r="W40" s="8">
        <f t="shared" si="9"/>
        <v>-2.1701999999999999</v>
      </c>
    </row>
    <row r="41" spans="1:23" x14ac:dyDescent="0.35">
      <c r="A41">
        <v>76</v>
      </c>
      <c r="B41" t="s">
        <v>55</v>
      </c>
      <c r="C41" s="2">
        <f t="shared" si="0"/>
        <v>1521</v>
      </c>
      <c r="D41" s="2" t="str">
        <f t="shared" si="8"/>
        <v>JLAJAK</v>
      </c>
      <c r="E41">
        <v>153</v>
      </c>
      <c r="F41">
        <v>2</v>
      </c>
      <c r="G41" t="s">
        <v>17</v>
      </c>
      <c r="H41">
        <v>230724</v>
      </c>
      <c r="I41">
        <v>230726</v>
      </c>
      <c r="J41">
        <v>0.57399999999999995</v>
      </c>
      <c r="M41">
        <v>0.36</v>
      </c>
      <c r="N41">
        <v>0.36</v>
      </c>
      <c r="O41" s="20">
        <v>1264</v>
      </c>
      <c r="P41" s="8">
        <f t="shared" si="6"/>
        <v>-3.1347200000000002</v>
      </c>
      <c r="Q41" s="8">
        <f t="shared" si="7"/>
        <v>-3.2390870400000003</v>
      </c>
      <c r="R41" s="8"/>
      <c r="S41" s="8"/>
      <c r="T41" s="8"/>
      <c r="V41" s="8">
        <v>-2</v>
      </c>
      <c r="W41" s="8">
        <f t="shared" si="9"/>
        <v>-2.2949999999999999</v>
      </c>
    </row>
    <row r="42" spans="1:23" x14ac:dyDescent="0.35">
      <c r="A42">
        <v>76</v>
      </c>
      <c r="B42" t="s">
        <v>55</v>
      </c>
      <c r="C42" s="2">
        <f t="shared" si="0"/>
        <v>1521</v>
      </c>
      <c r="D42" s="2" t="str">
        <f t="shared" si="8"/>
        <v>JLAJAK</v>
      </c>
      <c r="E42">
        <v>153</v>
      </c>
      <c r="F42">
        <v>2</v>
      </c>
      <c r="G42" t="s">
        <v>40</v>
      </c>
      <c r="H42">
        <v>230724</v>
      </c>
      <c r="I42">
        <v>230726</v>
      </c>
      <c r="O42" s="20">
        <v>1239</v>
      </c>
      <c r="P42" s="8">
        <f t="shared" si="6"/>
        <v>-3.0727199999999999</v>
      </c>
      <c r="Q42" s="8">
        <f t="shared" si="7"/>
        <v>-3.1875030400000002</v>
      </c>
      <c r="R42" s="8"/>
      <c r="S42" s="8"/>
      <c r="T42" s="8"/>
      <c r="V42" s="8">
        <v>-2.4785714285714202</v>
      </c>
      <c r="W42" s="8">
        <f t="shared" si="9"/>
        <v>-2.6931714285714214</v>
      </c>
    </row>
    <row r="43" spans="1:23" x14ac:dyDescent="0.35">
      <c r="A43">
        <v>69</v>
      </c>
      <c r="B43" t="s">
        <v>55</v>
      </c>
      <c r="C43" s="2">
        <f t="shared" si="0"/>
        <v>1521</v>
      </c>
      <c r="D43" s="2" t="str">
        <f t="shared" si="8"/>
        <v>JLAJAK</v>
      </c>
      <c r="E43">
        <v>153</v>
      </c>
      <c r="F43">
        <v>1</v>
      </c>
      <c r="G43" t="s">
        <v>17</v>
      </c>
      <c r="H43">
        <v>230724</v>
      </c>
      <c r="I43">
        <v>230726</v>
      </c>
      <c r="J43">
        <v>0.51349999999999996</v>
      </c>
      <c r="M43">
        <v>0.33</v>
      </c>
      <c r="N43">
        <v>0.33</v>
      </c>
      <c r="O43" s="20">
        <v>1090</v>
      </c>
      <c r="P43" s="8">
        <f t="shared" si="6"/>
        <v>-2.7031999999999998</v>
      </c>
      <c r="Q43" s="8">
        <f t="shared" si="7"/>
        <v>-2.8800623999999999</v>
      </c>
      <c r="R43" s="8"/>
      <c r="S43" s="8"/>
      <c r="T43" s="8"/>
      <c r="V43" s="8">
        <v>-2.79285714285714</v>
      </c>
      <c r="W43" s="8">
        <f t="shared" si="9"/>
        <v>-2.9546571428571404</v>
      </c>
    </row>
    <row r="44" spans="1:23" x14ac:dyDescent="0.35">
      <c r="A44">
        <v>69</v>
      </c>
      <c r="B44" t="s">
        <v>55</v>
      </c>
      <c r="C44" s="2">
        <f t="shared" si="0"/>
        <v>1521</v>
      </c>
      <c r="D44" s="2" t="str">
        <f t="shared" si="8"/>
        <v>JLAJAK</v>
      </c>
      <c r="E44">
        <v>153</v>
      </c>
      <c r="F44">
        <v>1</v>
      </c>
      <c r="G44" t="s">
        <v>40</v>
      </c>
      <c r="H44">
        <v>230724</v>
      </c>
      <c r="I44">
        <v>230726</v>
      </c>
      <c r="O44" s="20">
        <v>1080</v>
      </c>
      <c r="P44" s="8">
        <f t="shared" si="6"/>
        <v>-2.6783999999999999</v>
      </c>
      <c r="Q44" s="8">
        <f t="shared" si="7"/>
        <v>-2.8594287999999999</v>
      </c>
      <c r="R44" s="8"/>
      <c r="S44" s="8"/>
      <c r="T44" s="8"/>
      <c r="V44" s="8">
        <v>-3</v>
      </c>
      <c r="W44" s="8">
        <f t="shared" si="9"/>
        <v>-3.1269999999999998</v>
      </c>
    </row>
    <row r="45" spans="1:23" x14ac:dyDescent="0.35">
      <c r="A45">
        <v>69</v>
      </c>
      <c r="B45" t="s">
        <v>55</v>
      </c>
      <c r="C45" s="2">
        <f t="shared" si="0"/>
        <v>1521</v>
      </c>
      <c r="D45" s="2" t="str">
        <f t="shared" si="8"/>
        <v>JLAJAK</v>
      </c>
      <c r="E45">
        <v>153</v>
      </c>
      <c r="F45">
        <v>2</v>
      </c>
      <c r="G45" t="s">
        <v>17</v>
      </c>
      <c r="H45">
        <v>230724</v>
      </c>
      <c r="I45">
        <v>230726</v>
      </c>
      <c r="J45">
        <v>0.56940000000000002</v>
      </c>
      <c r="M45">
        <v>0.36</v>
      </c>
      <c r="N45">
        <v>0.35</v>
      </c>
      <c r="O45" s="20">
        <v>1213</v>
      </c>
      <c r="P45" s="8">
        <f t="shared" si="6"/>
        <v>-3.0082399999999998</v>
      </c>
      <c r="Q45" s="8">
        <f t="shared" si="7"/>
        <v>-3.1338556799999999</v>
      </c>
      <c r="R45" s="8"/>
      <c r="S45" s="8"/>
      <c r="T45" s="8"/>
      <c r="V45" s="8">
        <v>-4</v>
      </c>
      <c r="W45" s="8">
        <f t="shared" si="9"/>
        <v>-3.9589999999999996</v>
      </c>
    </row>
    <row r="46" spans="1:23" x14ac:dyDescent="0.35">
      <c r="A46">
        <v>31</v>
      </c>
      <c r="B46" t="s">
        <v>56</v>
      </c>
      <c r="C46" s="2">
        <f t="shared" si="0"/>
        <v>1219</v>
      </c>
      <c r="D46" s="2" t="str">
        <f t="shared" si="8"/>
        <v>TSZSAN</v>
      </c>
      <c r="E46">
        <v>3</v>
      </c>
      <c r="F46">
        <v>1</v>
      </c>
      <c r="G46" t="s">
        <v>17</v>
      </c>
      <c r="H46">
        <v>230726</v>
      </c>
      <c r="I46">
        <v>230727</v>
      </c>
      <c r="J46">
        <v>0.54690000000000005</v>
      </c>
      <c r="M46">
        <v>0.28999999999999998</v>
      </c>
      <c r="N46">
        <v>0.3</v>
      </c>
      <c r="O46" s="20">
        <v>1174</v>
      </c>
      <c r="P46" s="8">
        <f t="shared" si="6"/>
        <v>-2.9115199999999999</v>
      </c>
      <c r="Q46" s="8">
        <f t="shared" si="7"/>
        <v>-3.05338464</v>
      </c>
      <c r="R46" s="8"/>
      <c r="S46" s="8"/>
      <c r="T46" s="8"/>
      <c r="V46" s="8">
        <v>-5</v>
      </c>
      <c r="W46" s="8">
        <f t="shared" si="9"/>
        <v>-4.7910000000000004</v>
      </c>
    </row>
    <row r="47" spans="1:23" x14ac:dyDescent="0.35">
      <c r="A47">
        <v>31</v>
      </c>
      <c r="B47" t="s">
        <v>56</v>
      </c>
      <c r="C47" s="2">
        <f t="shared" si="0"/>
        <v>1219</v>
      </c>
      <c r="D47" s="2" t="str">
        <f t="shared" si="8"/>
        <v>TSZSAN</v>
      </c>
      <c r="E47">
        <v>3</v>
      </c>
      <c r="F47">
        <v>2</v>
      </c>
      <c r="G47" t="s">
        <v>17</v>
      </c>
      <c r="H47">
        <v>230726</v>
      </c>
      <c r="I47">
        <v>230727</v>
      </c>
      <c r="J47">
        <v>0.44209999999999999</v>
      </c>
      <c r="M47">
        <v>0.32</v>
      </c>
      <c r="N47">
        <v>0.34</v>
      </c>
      <c r="O47" s="20">
        <v>1130</v>
      </c>
      <c r="P47" s="8">
        <f t="shared" si="6"/>
        <v>-2.8024</v>
      </c>
      <c r="Q47" s="8">
        <f t="shared" si="7"/>
        <v>-2.9625968</v>
      </c>
      <c r="R47" s="8"/>
      <c r="S47" s="8"/>
      <c r="T47" s="8"/>
      <c r="V47" s="8">
        <v>-6</v>
      </c>
      <c r="W47" s="8">
        <f t="shared" si="9"/>
        <v>-5.6230000000000002</v>
      </c>
    </row>
    <row r="48" spans="1:23" x14ac:dyDescent="0.35">
      <c r="A48">
        <v>73</v>
      </c>
      <c r="B48" t="s">
        <v>46</v>
      </c>
      <c r="C48" s="2">
        <f t="shared" si="0"/>
        <v>1521</v>
      </c>
      <c r="D48" s="2" t="str">
        <f t="shared" si="8"/>
        <v>JLAJAK</v>
      </c>
      <c r="E48">
        <v>158</v>
      </c>
      <c r="F48">
        <v>1</v>
      </c>
      <c r="G48" t="s">
        <v>17</v>
      </c>
      <c r="H48">
        <v>230726</v>
      </c>
      <c r="I48">
        <v>230727</v>
      </c>
      <c r="J48">
        <v>0.4708</v>
      </c>
      <c r="M48">
        <v>0.38</v>
      </c>
      <c r="N48">
        <v>0.38</v>
      </c>
      <c r="O48" s="20">
        <v>1307</v>
      </c>
      <c r="P48" s="8">
        <f t="shared" si="6"/>
        <v>-3.2413599999999998</v>
      </c>
      <c r="Q48" s="8">
        <f t="shared" si="7"/>
        <v>-3.32781152</v>
      </c>
      <c r="R48" s="8"/>
      <c r="S48" s="8"/>
      <c r="T48" s="8"/>
    </row>
    <row r="49" spans="1:20" x14ac:dyDescent="0.35">
      <c r="A49">
        <v>73</v>
      </c>
      <c r="B49" t="s">
        <v>46</v>
      </c>
      <c r="C49" s="2">
        <f t="shared" si="0"/>
        <v>1521</v>
      </c>
      <c r="D49" s="2" t="str">
        <f t="shared" si="8"/>
        <v>JLAJAK</v>
      </c>
      <c r="E49">
        <v>158</v>
      </c>
      <c r="F49">
        <v>2</v>
      </c>
      <c r="G49" t="s">
        <v>17</v>
      </c>
      <c r="H49">
        <v>230726</v>
      </c>
      <c r="I49">
        <v>230727</v>
      </c>
      <c r="J49">
        <v>0.4607</v>
      </c>
      <c r="M49">
        <v>0.35</v>
      </c>
      <c r="N49">
        <v>0.35</v>
      </c>
      <c r="O49" s="20">
        <v>1358</v>
      </c>
      <c r="P49" s="8">
        <f t="shared" si="6"/>
        <v>-3.3678400000000002</v>
      </c>
      <c r="Q49" s="8">
        <f t="shared" si="7"/>
        <v>-3.4330428800000004</v>
      </c>
      <c r="R49" s="8"/>
      <c r="S49" s="8"/>
      <c r="T49" s="8"/>
    </row>
    <row r="50" spans="1:20" x14ac:dyDescent="0.35">
      <c r="A50">
        <v>11</v>
      </c>
      <c r="B50" t="s">
        <v>49</v>
      </c>
      <c r="C50" s="2">
        <f t="shared" si="0"/>
        <v>666</v>
      </c>
      <c r="D50" s="2" t="str">
        <f t="shared" si="8"/>
        <v>NRVNEW</v>
      </c>
      <c r="E50">
        <v>118</v>
      </c>
      <c r="F50">
        <v>1</v>
      </c>
      <c r="G50" t="s">
        <v>17</v>
      </c>
      <c r="H50">
        <v>230726</v>
      </c>
      <c r="I50">
        <v>230727</v>
      </c>
      <c r="J50">
        <v>0.38600000000000001</v>
      </c>
      <c r="M50">
        <v>0.32</v>
      </c>
      <c r="N50">
        <v>0.31</v>
      </c>
      <c r="O50" s="20">
        <v>1189</v>
      </c>
      <c r="P50" s="8">
        <f t="shared" si="6"/>
        <v>-2.9487199999999998</v>
      </c>
      <c r="Q50" s="8">
        <f t="shared" si="7"/>
        <v>-3.08433504</v>
      </c>
      <c r="R50" s="8"/>
      <c r="S50" s="8"/>
      <c r="T50" s="8"/>
    </row>
    <row r="51" spans="1:20" x14ac:dyDescent="0.35">
      <c r="A51">
        <v>11</v>
      </c>
      <c r="B51" t="s">
        <v>49</v>
      </c>
      <c r="C51" s="2">
        <f t="shared" si="0"/>
        <v>666</v>
      </c>
      <c r="D51" s="2" t="str">
        <f t="shared" si="8"/>
        <v>NRVNEW</v>
      </c>
      <c r="E51">
        <v>118</v>
      </c>
      <c r="F51">
        <v>2</v>
      </c>
      <c r="G51" t="s">
        <v>17</v>
      </c>
      <c r="H51">
        <v>230726</v>
      </c>
      <c r="I51">
        <v>230727</v>
      </c>
      <c r="J51">
        <v>0.3831</v>
      </c>
      <c r="M51">
        <v>0.31</v>
      </c>
      <c r="N51">
        <v>0.3</v>
      </c>
      <c r="O51" s="20">
        <v>1222</v>
      </c>
      <c r="P51" s="8">
        <f t="shared" si="6"/>
        <v>-3.0305599999999999</v>
      </c>
      <c r="Q51" s="8">
        <f t="shared" si="7"/>
        <v>-3.1524259199999998</v>
      </c>
      <c r="R51" s="8"/>
      <c r="S51" s="8"/>
      <c r="T51" s="8"/>
    </row>
    <row r="52" spans="1:20" x14ac:dyDescent="0.35">
      <c r="A52">
        <v>50</v>
      </c>
      <c r="B52" t="s">
        <v>57</v>
      </c>
      <c r="C52" s="2">
        <f t="shared" si="0"/>
        <v>72</v>
      </c>
      <c r="D52" s="2" t="str">
        <f t="shared" si="8"/>
        <v>CCRCOL</v>
      </c>
      <c r="E52">
        <v>152</v>
      </c>
      <c r="F52">
        <v>1</v>
      </c>
      <c r="G52" t="s">
        <v>17</v>
      </c>
      <c r="H52">
        <v>230726</v>
      </c>
      <c r="I52">
        <v>230727</v>
      </c>
      <c r="J52">
        <v>0.90159999999999996</v>
      </c>
      <c r="M52">
        <v>0.38</v>
      </c>
      <c r="N52">
        <v>0.38</v>
      </c>
      <c r="O52" s="20">
        <v>1098</v>
      </c>
      <c r="P52" s="8">
        <f t="shared" ref="P52:P154" si="10">-O52*0.00248</f>
        <v>-2.7230400000000001</v>
      </c>
      <c r="Q52" s="8">
        <f t="shared" ref="Q52:Q154" si="11">0.832*P52-0.631</f>
        <v>-2.8965692799999996</v>
      </c>
      <c r="R52" s="8"/>
      <c r="S52" s="8"/>
      <c r="T52" s="8"/>
    </row>
    <row r="53" spans="1:20" x14ac:dyDescent="0.35">
      <c r="A53">
        <v>50</v>
      </c>
      <c r="B53" t="s">
        <v>57</v>
      </c>
      <c r="C53" s="2">
        <f t="shared" si="0"/>
        <v>72</v>
      </c>
      <c r="D53" s="2" t="str">
        <f t="shared" si="8"/>
        <v>CCRCOL</v>
      </c>
      <c r="E53">
        <v>152</v>
      </c>
      <c r="F53">
        <v>2</v>
      </c>
      <c r="G53" t="s">
        <v>17</v>
      </c>
      <c r="H53">
        <v>230726</v>
      </c>
      <c r="I53">
        <v>230727</v>
      </c>
      <c r="J53">
        <v>1.2586999999999999</v>
      </c>
      <c r="M53">
        <v>0.45</v>
      </c>
      <c r="N53">
        <v>0.46</v>
      </c>
      <c r="O53" s="20">
        <v>1112</v>
      </c>
      <c r="P53" s="8">
        <f t="shared" si="10"/>
        <v>-2.7577600000000002</v>
      </c>
      <c r="Q53" s="8">
        <f t="shared" si="11"/>
        <v>-2.9254563200000003</v>
      </c>
      <c r="R53" s="8"/>
      <c r="S53" s="8"/>
      <c r="T53" s="8"/>
    </row>
    <row r="54" spans="1:20" x14ac:dyDescent="0.35">
      <c r="A54">
        <v>74</v>
      </c>
      <c r="B54" t="s">
        <v>42</v>
      </c>
      <c r="C54" s="2">
        <f t="shared" si="0"/>
        <v>1521</v>
      </c>
      <c r="D54" s="2" t="str">
        <f t="shared" si="8"/>
        <v>JLAJAK</v>
      </c>
      <c r="E54">
        <v>156</v>
      </c>
      <c r="F54">
        <v>1</v>
      </c>
      <c r="G54" t="s">
        <v>17</v>
      </c>
      <c r="H54">
        <v>230726</v>
      </c>
      <c r="I54">
        <v>230727</v>
      </c>
      <c r="J54">
        <v>0.73109999999999997</v>
      </c>
      <c r="M54">
        <v>0.38</v>
      </c>
      <c r="N54">
        <v>0.39</v>
      </c>
      <c r="O54" s="20">
        <v>1399</v>
      </c>
      <c r="P54" s="8">
        <f t="shared" si="10"/>
        <v>-3.4695200000000002</v>
      </c>
      <c r="Q54" s="8">
        <f t="shared" si="11"/>
        <v>-3.5176406399999998</v>
      </c>
      <c r="R54" s="8"/>
      <c r="S54" s="8"/>
      <c r="T54" s="8"/>
    </row>
    <row r="55" spans="1:20" x14ac:dyDescent="0.35">
      <c r="A55">
        <v>74</v>
      </c>
      <c r="B55" t="s">
        <v>42</v>
      </c>
      <c r="C55" s="2">
        <f t="shared" si="0"/>
        <v>1521</v>
      </c>
      <c r="D55" s="2" t="str">
        <f t="shared" si="8"/>
        <v>JLAJAK</v>
      </c>
      <c r="E55">
        <v>156</v>
      </c>
      <c r="F55">
        <v>1</v>
      </c>
      <c r="G55" t="s">
        <v>40</v>
      </c>
      <c r="H55">
        <v>230726</v>
      </c>
      <c r="I55">
        <v>230727</v>
      </c>
      <c r="O55" s="20">
        <v>1382</v>
      </c>
      <c r="P55" s="8">
        <f t="shared" si="10"/>
        <v>-3.4273600000000002</v>
      </c>
      <c r="Q55" s="8">
        <f t="shared" si="11"/>
        <v>-3.4825635200000002</v>
      </c>
      <c r="R55" s="8"/>
      <c r="S55" s="8"/>
      <c r="T55" s="8"/>
    </row>
    <row r="56" spans="1:20" x14ac:dyDescent="0.35">
      <c r="A56">
        <v>74</v>
      </c>
      <c r="B56" t="s">
        <v>42</v>
      </c>
      <c r="C56" s="2">
        <f t="shared" si="0"/>
        <v>1521</v>
      </c>
      <c r="D56" s="2" t="str">
        <f t="shared" si="8"/>
        <v>JLAJAK</v>
      </c>
      <c r="E56">
        <v>156</v>
      </c>
      <c r="F56">
        <v>2</v>
      </c>
      <c r="G56" t="s">
        <v>17</v>
      </c>
      <c r="H56">
        <v>230726</v>
      </c>
      <c r="I56">
        <v>230727</v>
      </c>
      <c r="J56">
        <v>0.70309999999999995</v>
      </c>
      <c r="M56">
        <v>0.42</v>
      </c>
      <c r="N56">
        <v>0.41</v>
      </c>
      <c r="O56" s="20">
        <v>1358</v>
      </c>
      <c r="P56" s="8">
        <f t="shared" si="10"/>
        <v>-3.3678400000000002</v>
      </c>
      <c r="Q56" s="8">
        <f t="shared" si="11"/>
        <v>-3.4330428800000004</v>
      </c>
      <c r="R56" s="8"/>
      <c r="S56" s="8"/>
      <c r="T56" s="8"/>
    </row>
    <row r="57" spans="1:20" x14ac:dyDescent="0.35">
      <c r="A57">
        <v>40</v>
      </c>
      <c r="B57" t="s">
        <v>41</v>
      </c>
      <c r="C57" s="2">
        <f t="shared" si="0"/>
        <v>1219</v>
      </c>
      <c r="D57" s="2" t="str">
        <f t="shared" si="8"/>
        <v>TSZSAN</v>
      </c>
      <c r="E57">
        <v>8</v>
      </c>
      <c r="F57">
        <v>1</v>
      </c>
      <c r="G57" t="s">
        <v>17</v>
      </c>
      <c r="H57">
        <v>230726</v>
      </c>
      <c r="I57">
        <v>230727</v>
      </c>
      <c r="J57">
        <v>0.29549999999999998</v>
      </c>
      <c r="M57">
        <v>0.4</v>
      </c>
      <c r="N57">
        <v>0.41</v>
      </c>
      <c r="O57" s="20">
        <v>1113</v>
      </c>
      <c r="P57" s="8">
        <f t="shared" si="10"/>
        <v>-2.76024</v>
      </c>
      <c r="Q57" s="8">
        <f t="shared" si="11"/>
        <v>-2.9275196799999996</v>
      </c>
      <c r="R57" s="8"/>
      <c r="S57" s="8"/>
      <c r="T57" s="8"/>
    </row>
    <row r="58" spans="1:20" x14ac:dyDescent="0.35">
      <c r="A58">
        <v>40</v>
      </c>
      <c r="B58" t="s">
        <v>41</v>
      </c>
      <c r="C58" s="2">
        <f t="shared" si="0"/>
        <v>1219</v>
      </c>
      <c r="D58" s="2" t="str">
        <f t="shared" si="8"/>
        <v>TSZSAN</v>
      </c>
      <c r="E58">
        <v>8</v>
      </c>
      <c r="F58">
        <v>2</v>
      </c>
      <c r="G58" t="s">
        <v>17</v>
      </c>
      <c r="H58">
        <v>230726</v>
      </c>
      <c r="I58">
        <v>230727</v>
      </c>
      <c r="J58">
        <v>0.13769999999999999</v>
      </c>
      <c r="M58">
        <v>0.32</v>
      </c>
      <c r="N58">
        <v>0.33</v>
      </c>
      <c r="O58" s="20">
        <v>1206</v>
      </c>
      <c r="P58" s="8">
        <f t="shared" si="10"/>
        <v>-2.9908800000000002</v>
      </c>
      <c r="Q58" s="8">
        <f t="shared" si="11"/>
        <v>-3.1194121600000004</v>
      </c>
      <c r="R58" s="8"/>
      <c r="S58" s="8"/>
      <c r="T58" s="8"/>
    </row>
    <row r="59" spans="1:20" x14ac:dyDescent="0.35">
      <c r="A59">
        <v>67</v>
      </c>
      <c r="B59" t="s">
        <v>58</v>
      </c>
      <c r="C59" s="2">
        <f t="shared" si="0"/>
        <v>1521</v>
      </c>
      <c r="D59" s="2" t="str">
        <f t="shared" si="8"/>
        <v>JLAJAK</v>
      </c>
      <c r="E59">
        <v>157</v>
      </c>
      <c r="F59">
        <v>1</v>
      </c>
      <c r="G59" t="s">
        <v>17</v>
      </c>
      <c r="H59">
        <v>230727</v>
      </c>
      <c r="I59">
        <v>230728</v>
      </c>
      <c r="J59">
        <v>0.86260000000000003</v>
      </c>
      <c r="M59">
        <v>0.36</v>
      </c>
      <c r="N59">
        <v>0.38</v>
      </c>
      <c r="O59" s="20">
        <v>1139</v>
      </c>
      <c r="P59" s="8">
        <f t="shared" si="10"/>
        <v>-2.8247200000000001</v>
      </c>
      <c r="Q59" s="8">
        <f t="shared" si="11"/>
        <v>-2.9811670399999999</v>
      </c>
      <c r="R59" s="8"/>
      <c r="S59" s="8"/>
      <c r="T59" s="8"/>
    </row>
    <row r="60" spans="1:20" x14ac:dyDescent="0.35">
      <c r="A60">
        <v>67</v>
      </c>
      <c r="B60" t="s">
        <v>58</v>
      </c>
      <c r="C60" s="2">
        <f t="shared" si="0"/>
        <v>1521</v>
      </c>
      <c r="D60" s="2" t="str">
        <f t="shared" si="8"/>
        <v>JLAJAK</v>
      </c>
      <c r="E60">
        <v>157</v>
      </c>
      <c r="F60">
        <v>2</v>
      </c>
      <c r="G60" t="s">
        <v>17</v>
      </c>
      <c r="H60">
        <v>230727</v>
      </c>
      <c r="I60">
        <v>230728</v>
      </c>
      <c r="J60">
        <v>0.51980000000000004</v>
      </c>
      <c r="M60">
        <v>0.33</v>
      </c>
      <c r="N60">
        <v>0.32</v>
      </c>
      <c r="O60" s="20">
        <v>1191</v>
      </c>
      <c r="P60" s="8">
        <f t="shared" si="10"/>
        <v>-2.9536799999999999</v>
      </c>
      <c r="Q60" s="8">
        <f t="shared" si="11"/>
        <v>-3.0884617599999995</v>
      </c>
      <c r="R60" s="8"/>
      <c r="S60" s="8"/>
      <c r="T60" s="8"/>
    </row>
    <row r="61" spans="1:20" x14ac:dyDescent="0.35">
      <c r="A61">
        <v>85</v>
      </c>
      <c r="B61" t="s">
        <v>52</v>
      </c>
      <c r="C61" s="2">
        <f t="shared" si="0"/>
        <v>72</v>
      </c>
      <c r="D61" s="2" t="str">
        <f t="shared" si="8"/>
        <v>CCRCOL</v>
      </c>
      <c r="E61">
        <v>5</v>
      </c>
      <c r="F61">
        <v>1</v>
      </c>
      <c r="G61" t="s">
        <v>17</v>
      </c>
      <c r="H61">
        <v>230727</v>
      </c>
      <c r="I61">
        <v>230728</v>
      </c>
      <c r="J61">
        <v>0.378</v>
      </c>
      <c r="M61">
        <v>0.31</v>
      </c>
      <c r="N61">
        <v>0.32</v>
      </c>
      <c r="O61" s="20">
        <v>1213</v>
      </c>
      <c r="P61" s="8">
        <f t="shared" si="10"/>
        <v>-3.0082399999999998</v>
      </c>
      <c r="Q61" s="8">
        <f t="shared" si="11"/>
        <v>-3.1338556799999999</v>
      </c>
      <c r="R61" s="8"/>
      <c r="S61" s="8"/>
      <c r="T61" s="8"/>
    </row>
    <row r="62" spans="1:20" x14ac:dyDescent="0.35">
      <c r="A62">
        <v>85</v>
      </c>
      <c r="B62" t="s">
        <v>52</v>
      </c>
      <c r="C62" s="2">
        <f t="shared" si="0"/>
        <v>72</v>
      </c>
      <c r="D62" s="2" t="str">
        <f t="shared" si="8"/>
        <v>CCRCOL</v>
      </c>
      <c r="E62">
        <v>5</v>
      </c>
      <c r="F62">
        <v>2</v>
      </c>
      <c r="G62" t="s">
        <v>17</v>
      </c>
      <c r="H62">
        <v>230727</v>
      </c>
      <c r="I62">
        <v>230728</v>
      </c>
      <c r="J62">
        <v>0.45079999999999998</v>
      </c>
      <c r="M62">
        <v>0.34</v>
      </c>
      <c r="N62">
        <v>0.35</v>
      </c>
      <c r="O62" s="20">
        <v>1193</v>
      </c>
      <c r="P62" s="8">
        <f t="shared" si="10"/>
        <v>-2.9586399999999999</v>
      </c>
      <c r="Q62" s="8">
        <f t="shared" si="11"/>
        <v>-3.0925884799999999</v>
      </c>
      <c r="R62" s="8"/>
      <c r="S62" s="8"/>
      <c r="T62" s="8"/>
    </row>
    <row r="63" spans="1:20" x14ac:dyDescent="0.35">
      <c r="A63">
        <v>60</v>
      </c>
      <c r="B63" t="s">
        <v>59</v>
      </c>
      <c r="C63" s="2">
        <f t="shared" si="0"/>
        <v>72</v>
      </c>
      <c r="D63" s="2" t="str">
        <f t="shared" si="8"/>
        <v>CCRCOL</v>
      </c>
      <c r="E63">
        <v>155</v>
      </c>
      <c r="F63">
        <v>1</v>
      </c>
      <c r="G63" t="s">
        <v>17</v>
      </c>
      <c r="H63">
        <v>230727</v>
      </c>
      <c r="I63">
        <v>230728</v>
      </c>
      <c r="J63">
        <v>0.57379999999999998</v>
      </c>
      <c r="M63">
        <v>0.36</v>
      </c>
      <c r="N63">
        <v>0.35</v>
      </c>
      <c r="O63" s="20">
        <v>1063</v>
      </c>
      <c r="P63" s="8">
        <f t="shared" si="10"/>
        <v>-2.6362399999999999</v>
      </c>
      <c r="Q63" s="8">
        <f t="shared" si="11"/>
        <v>-2.8243516799999995</v>
      </c>
      <c r="R63" s="8"/>
      <c r="S63" s="8"/>
      <c r="T63" s="8"/>
    </row>
    <row r="64" spans="1:20" x14ac:dyDescent="0.35">
      <c r="A64">
        <v>60</v>
      </c>
      <c r="B64" t="s">
        <v>59</v>
      </c>
      <c r="C64" s="2">
        <f t="shared" si="0"/>
        <v>72</v>
      </c>
      <c r="D64" s="2" t="str">
        <f t="shared" si="8"/>
        <v>CCRCOL</v>
      </c>
      <c r="E64">
        <v>155</v>
      </c>
      <c r="F64">
        <v>2</v>
      </c>
      <c r="G64" t="s">
        <v>17</v>
      </c>
      <c r="H64">
        <v>230727</v>
      </c>
      <c r="I64">
        <v>230728</v>
      </c>
      <c r="J64">
        <v>0.39119999999999999</v>
      </c>
      <c r="M64">
        <v>0.38</v>
      </c>
      <c r="N64">
        <v>0.38</v>
      </c>
      <c r="O64" s="20">
        <v>1104</v>
      </c>
      <c r="P64" s="8">
        <f t="shared" si="10"/>
        <v>-2.7379199999999999</v>
      </c>
      <c r="Q64" s="8">
        <f t="shared" si="11"/>
        <v>-2.9089494399999998</v>
      </c>
      <c r="R64" s="8"/>
      <c r="S64" s="8"/>
      <c r="T64" s="8"/>
    </row>
    <row r="65" spans="1:20" x14ac:dyDescent="0.35">
      <c r="A65">
        <v>47</v>
      </c>
      <c r="B65" t="s">
        <v>60</v>
      </c>
      <c r="C65" s="2">
        <f t="shared" si="0"/>
        <v>72</v>
      </c>
      <c r="D65" s="2" t="str">
        <f t="shared" si="8"/>
        <v>CCRCOL</v>
      </c>
      <c r="E65">
        <v>147</v>
      </c>
      <c r="F65">
        <v>1</v>
      </c>
      <c r="G65" t="s">
        <v>17</v>
      </c>
      <c r="H65">
        <v>230727</v>
      </c>
      <c r="I65">
        <v>230728</v>
      </c>
      <c r="J65">
        <v>0.54190000000000005</v>
      </c>
      <c r="M65">
        <v>0.33</v>
      </c>
      <c r="N65">
        <v>0.35</v>
      </c>
      <c r="O65" s="20">
        <v>1063</v>
      </c>
      <c r="P65" s="8">
        <f t="shared" si="10"/>
        <v>-2.6362399999999999</v>
      </c>
      <c r="Q65" s="8">
        <f t="shared" si="11"/>
        <v>-2.8243516799999995</v>
      </c>
      <c r="R65" s="8"/>
      <c r="S65" s="8"/>
      <c r="T65" s="8"/>
    </row>
    <row r="66" spans="1:20" x14ac:dyDescent="0.35">
      <c r="A66">
        <v>47</v>
      </c>
      <c r="B66" t="s">
        <v>60</v>
      </c>
      <c r="C66" s="2">
        <f t="shared" si="0"/>
        <v>72</v>
      </c>
      <c r="D66" s="2" t="str">
        <f t="shared" si="8"/>
        <v>CCRCOL</v>
      </c>
      <c r="E66">
        <v>147</v>
      </c>
      <c r="F66">
        <v>2</v>
      </c>
      <c r="G66" t="s">
        <v>17</v>
      </c>
      <c r="H66">
        <v>230727</v>
      </c>
      <c r="I66">
        <v>230728</v>
      </c>
      <c r="J66">
        <v>0.56189999999999996</v>
      </c>
      <c r="M66">
        <v>0.34</v>
      </c>
      <c r="N66">
        <v>0.33</v>
      </c>
      <c r="O66" s="20">
        <v>1054</v>
      </c>
      <c r="P66" s="8">
        <f t="shared" si="10"/>
        <v>-2.6139199999999998</v>
      </c>
      <c r="Q66" s="8">
        <f t="shared" si="11"/>
        <v>-2.8057814399999996</v>
      </c>
      <c r="R66" s="8"/>
      <c r="S66" s="8"/>
      <c r="T66" s="8"/>
    </row>
    <row r="67" spans="1:20" x14ac:dyDescent="0.35">
      <c r="A67">
        <v>68</v>
      </c>
      <c r="B67" t="s">
        <v>58</v>
      </c>
      <c r="C67" s="2">
        <f t="shared" ref="C67:C73" si="12">IF(LEFT(B67,3)="CCR",72,IF(LEFT(B67,3)="NRV",666,IF(LEFT(B67,3)="TSZ",1219,IF(LEFT(B67,3)="JLA",1521,0))))</f>
        <v>1521</v>
      </c>
      <c r="D67" s="2" t="str">
        <f t="shared" si="8"/>
        <v>JLAJAK</v>
      </c>
      <c r="E67">
        <v>157</v>
      </c>
      <c r="F67">
        <v>1</v>
      </c>
      <c r="G67" t="s">
        <v>17</v>
      </c>
      <c r="H67">
        <v>230727</v>
      </c>
      <c r="I67">
        <v>230728</v>
      </c>
      <c r="J67">
        <v>0.69120000000000004</v>
      </c>
      <c r="M67">
        <v>0.36</v>
      </c>
      <c r="N67">
        <v>0.39</v>
      </c>
      <c r="O67" s="20">
        <v>1076</v>
      </c>
      <c r="P67" s="8">
        <f t="shared" si="10"/>
        <v>-2.6684800000000002</v>
      </c>
      <c r="Q67" s="8">
        <f t="shared" si="11"/>
        <v>-2.85117536</v>
      </c>
      <c r="R67" s="8"/>
      <c r="S67" s="8"/>
      <c r="T67" s="8"/>
    </row>
    <row r="68" spans="1:20" x14ac:dyDescent="0.35">
      <c r="A68">
        <v>68</v>
      </c>
      <c r="B68" t="s">
        <v>58</v>
      </c>
      <c r="C68" s="2">
        <f t="shared" si="12"/>
        <v>1521</v>
      </c>
      <c r="D68" s="2" t="str">
        <f t="shared" si="8"/>
        <v>JLAJAK</v>
      </c>
      <c r="E68">
        <v>157</v>
      </c>
      <c r="F68">
        <v>2</v>
      </c>
      <c r="G68" t="s">
        <v>17</v>
      </c>
      <c r="H68">
        <v>230727</v>
      </c>
      <c r="I68">
        <v>230728</v>
      </c>
      <c r="J68">
        <v>0.64690000000000003</v>
      </c>
      <c r="M68">
        <v>0.41</v>
      </c>
      <c r="N68">
        <v>0.4</v>
      </c>
      <c r="O68" s="20">
        <v>1044</v>
      </c>
      <c r="P68" s="8">
        <f t="shared" si="10"/>
        <v>-2.5891199999999999</v>
      </c>
      <c r="Q68" s="8">
        <f t="shared" si="11"/>
        <v>-2.7851478399999996</v>
      </c>
      <c r="R68" s="8"/>
      <c r="S68" s="8"/>
      <c r="T68" s="8"/>
    </row>
    <row r="69" spans="1:20" x14ac:dyDescent="0.35">
      <c r="A69">
        <v>9</v>
      </c>
      <c r="B69" t="s">
        <v>61</v>
      </c>
      <c r="C69" s="2">
        <f t="shared" si="12"/>
        <v>666</v>
      </c>
      <c r="D69" s="2" t="str">
        <f t="shared" si="8"/>
        <v>NRVNEW</v>
      </c>
      <c r="E69">
        <v>105</v>
      </c>
      <c r="F69">
        <v>1</v>
      </c>
      <c r="G69" t="s">
        <v>17</v>
      </c>
      <c r="H69">
        <v>230727</v>
      </c>
      <c r="I69">
        <v>230728</v>
      </c>
      <c r="J69">
        <v>0.33810000000000001</v>
      </c>
      <c r="M69">
        <v>0.3</v>
      </c>
      <c r="N69">
        <v>0.31</v>
      </c>
      <c r="O69" s="20">
        <v>1020</v>
      </c>
      <c r="P69" s="8">
        <f t="shared" si="10"/>
        <v>-2.5295999999999998</v>
      </c>
      <c r="Q69" s="8">
        <f t="shared" si="11"/>
        <v>-2.7356271999999997</v>
      </c>
      <c r="R69" s="8"/>
      <c r="S69" s="8"/>
      <c r="T69" s="8"/>
    </row>
    <row r="70" spans="1:20" x14ac:dyDescent="0.35">
      <c r="A70">
        <v>9</v>
      </c>
      <c r="B70" t="s">
        <v>61</v>
      </c>
      <c r="C70" s="2">
        <f t="shared" si="12"/>
        <v>666</v>
      </c>
      <c r="D70" s="2" t="str">
        <f t="shared" si="8"/>
        <v>NRVNEW</v>
      </c>
      <c r="E70">
        <v>105</v>
      </c>
      <c r="F70">
        <v>2</v>
      </c>
      <c r="G70" t="s">
        <v>17</v>
      </c>
      <c r="H70">
        <v>230727</v>
      </c>
      <c r="I70">
        <v>230728</v>
      </c>
      <c r="J70">
        <v>0.30409999999999998</v>
      </c>
      <c r="M70">
        <v>0.28999999999999998</v>
      </c>
      <c r="N70">
        <v>0.3</v>
      </c>
      <c r="O70" s="20">
        <v>994</v>
      </c>
      <c r="P70" s="8">
        <f t="shared" si="10"/>
        <v>-2.4651200000000002</v>
      </c>
      <c r="Q70" s="8">
        <f t="shared" si="11"/>
        <v>-2.6819798400000003</v>
      </c>
      <c r="R70" s="8"/>
      <c r="S70" s="8"/>
      <c r="T70" s="8"/>
    </row>
    <row r="71" spans="1:20" x14ac:dyDescent="0.35">
      <c r="A71">
        <v>34</v>
      </c>
      <c r="B71" t="s">
        <v>51</v>
      </c>
      <c r="C71" s="9">
        <f t="shared" si="12"/>
        <v>1219</v>
      </c>
      <c r="D71" s="2" t="str">
        <f t="shared" si="8"/>
        <v>TSZSAN</v>
      </c>
      <c r="E71">
        <v>4</v>
      </c>
      <c r="F71">
        <v>1</v>
      </c>
      <c r="G71" t="s">
        <v>17</v>
      </c>
      <c r="H71">
        <v>230729</v>
      </c>
      <c r="I71">
        <v>230730</v>
      </c>
      <c r="J71">
        <v>0.3589</v>
      </c>
      <c r="M71">
        <v>0.34</v>
      </c>
      <c r="N71">
        <v>0.35</v>
      </c>
      <c r="O71" s="20">
        <v>1173</v>
      </c>
      <c r="P71" s="8">
        <f t="shared" si="10"/>
        <v>-2.9090400000000001</v>
      </c>
      <c r="Q71" s="8">
        <f t="shared" si="11"/>
        <v>-3.0513212799999998</v>
      </c>
      <c r="R71" s="8"/>
      <c r="S71" s="8"/>
      <c r="T71" s="8"/>
    </row>
    <row r="72" spans="1:20" x14ac:dyDescent="0.35">
      <c r="A72">
        <v>34</v>
      </c>
      <c r="B72" t="s">
        <v>51</v>
      </c>
      <c r="C72" s="9">
        <f t="shared" si="12"/>
        <v>1219</v>
      </c>
      <c r="D72" s="2" t="str">
        <f t="shared" si="8"/>
        <v>TSZSAN</v>
      </c>
      <c r="E72">
        <v>4</v>
      </c>
      <c r="F72">
        <v>2</v>
      </c>
      <c r="G72" t="s">
        <v>17</v>
      </c>
      <c r="H72">
        <v>230729</v>
      </c>
      <c r="I72">
        <v>230730</v>
      </c>
      <c r="J72">
        <v>0.25990000000000002</v>
      </c>
      <c r="M72">
        <v>0.31</v>
      </c>
      <c r="N72">
        <v>0.31</v>
      </c>
      <c r="O72" s="20">
        <v>1165</v>
      </c>
      <c r="P72" s="8">
        <f t="shared" si="10"/>
        <v>-2.8892000000000002</v>
      </c>
      <c r="Q72" s="8">
        <f t="shared" si="11"/>
        <v>-3.0348144000000001</v>
      </c>
      <c r="R72" s="8"/>
      <c r="S72" s="8"/>
      <c r="T72" s="8"/>
    </row>
    <row r="73" spans="1:20" x14ac:dyDescent="0.35">
      <c r="A73">
        <v>36</v>
      </c>
      <c r="B73" t="s">
        <v>62</v>
      </c>
      <c r="C73" s="9">
        <f t="shared" si="12"/>
        <v>1219</v>
      </c>
      <c r="D73" s="2" t="str">
        <f t="shared" si="8"/>
        <v>TSZSAN</v>
      </c>
      <c r="E73">
        <v>7</v>
      </c>
      <c r="F73">
        <v>1</v>
      </c>
      <c r="G73" t="s">
        <v>17</v>
      </c>
      <c r="H73">
        <v>230729</v>
      </c>
      <c r="I73">
        <v>230730</v>
      </c>
      <c r="J73">
        <v>0.187</v>
      </c>
      <c r="M73">
        <v>0.24</v>
      </c>
      <c r="N73">
        <v>0.26</v>
      </c>
      <c r="O73" s="18">
        <v>1088</v>
      </c>
      <c r="P73" s="13">
        <f t="shared" si="10"/>
        <v>-2.6982400000000002</v>
      </c>
      <c r="Q73" s="13">
        <f t="shared" si="11"/>
        <v>-2.8759356800000004</v>
      </c>
      <c r="R73" s="13"/>
      <c r="S73" s="13"/>
      <c r="T73" s="13"/>
    </row>
    <row r="74" spans="1:20" x14ac:dyDescent="0.35">
      <c r="A74">
        <v>36</v>
      </c>
      <c r="B74" t="s">
        <v>62</v>
      </c>
      <c r="C74" s="9">
        <f t="shared" ref="C74:C117" si="13">IF(LEFT(B74,3)="CCR",72,IF(LEFT(B74,3)="NRV",666,IF(LEFT(B74,3)="TSZ",1219,IF(LEFT(B74,3)="JLA",1521,0))))</f>
        <v>1219</v>
      </c>
      <c r="D74" s="2" t="str">
        <f t="shared" ref="D74:D117" si="14">IF(LEFT(B74,3)="CCR","CCRCOL",IF(LEFT(B74,3)="NRV","NRVNEW",IF(LEFT(B74,3)="TSZ","TSZSAN",IF(LEFT(B74,3)="JLA","JLAJAK",0))))</f>
        <v>TSZSAN</v>
      </c>
      <c r="E74">
        <v>7</v>
      </c>
      <c r="F74">
        <v>2</v>
      </c>
      <c r="G74" t="s">
        <v>17</v>
      </c>
      <c r="H74">
        <v>230729</v>
      </c>
      <c r="I74">
        <v>230730</v>
      </c>
      <c r="J74">
        <v>0.192</v>
      </c>
      <c r="M74">
        <v>0.24</v>
      </c>
      <c r="N74">
        <v>0.25</v>
      </c>
      <c r="O74" s="20">
        <v>1088</v>
      </c>
      <c r="P74" s="8">
        <f t="shared" si="10"/>
        <v>-2.6982400000000002</v>
      </c>
      <c r="Q74" s="8">
        <f t="shared" si="11"/>
        <v>-2.8759356800000004</v>
      </c>
      <c r="R74" s="8"/>
      <c r="S74" s="8"/>
      <c r="T74" s="8"/>
    </row>
    <row r="75" spans="1:20" x14ac:dyDescent="0.35">
      <c r="A75">
        <v>30</v>
      </c>
      <c r="B75" t="s">
        <v>56</v>
      </c>
      <c r="C75" s="9">
        <f t="shared" si="13"/>
        <v>1219</v>
      </c>
      <c r="D75" s="2" t="str">
        <f t="shared" si="14"/>
        <v>TSZSAN</v>
      </c>
      <c r="E75">
        <v>3</v>
      </c>
      <c r="F75">
        <v>1</v>
      </c>
      <c r="G75" t="s">
        <v>17</v>
      </c>
      <c r="H75">
        <v>230729</v>
      </c>
      <c r="I75">
        <v>230730</v>
      </c>
      <c r="J75">
        <v>0.3538</v>
      </c>
      <c r="M75">
        <v>0.3</v>
      </c>
      <c r="N75">
        <v>0.31</v>
      </c>
      <c r="O75" s="20">
        <v>1127</v>
      </c>
      <c r="P75" s="8">
        <f t="shared" si="10"/>
        <v>-2.7949600000000001</v>
      </c>
      <c r="Q75" s="8">
        <f t="shared" si="11"/>
        <v>-2.9564067200000004</v>
      </c>
      <c r="R75" s="8"/>
      <c r="S75" s="8"/>
      <c r="T75" s="8"/>
    </row>
    <row r="76" spans="1:20" x14ac:dyDescent="0.35">
      <c r="A76">
        <v>30</v>
      </c>
      <c r="B76" t="s">
        <v>56</v>
      </c>
      <c r="C76" s="9">
        <f t="shared" si="13"/>
        <v>1219</v>
      </c>
      <c r="D76" s="2" t="str">
        <f t="shared" si="14"/>
        <v>TSZSAN</v>
      </c>
      <c r="E76">
        <v>3</v>
      </c>
      <c r="F76">
        <v>2</v>
      </c>
      <c r="G76" t="s">
        <v>17</v>
      </c>
      <c r="H76">
        <v>230729</v>
      </c>
      <c r="I76">
        <v>230730</v>
      </c>
      <c r="J76">
        <v>0.33750000000000002</v>
      </c>
      <c r="M76">
        <v>0.31</v>
      </c>
      <c r="N76">
        <v>0.31</v>
      </c>
      <c r="O76" s="20">
        <v>1187</v>
      </c>
      <c r="P76" s="8">
        <f t="shared" si="10"/>
        <v>-2.9437600000000002</v>
      </c>
      <c r="Q76" s="8">
        <f t="shared" si="11"/>
        <v>-3.0802083199999997</v>
      </c>
      <c r="R76" s="8"/>
      <c r="S76" s="8"/>
      <c r="T76" s="8"/>
    </row>
    <row r="77" spans="1:20" x14ac:dyDescent="0.35">
      <c r="A77">
        <v>37</v>
      </c>
      <c r="B77" t="s">
        <v>62</v>
      </c>
      <c r="C77" s="9">
        <f t="shared" si="13"/>
        <v>1219</v>
      </c>
      <c r="D77" s="2" t="str">
        <f t="shared" si="14"/>
        <v>TSZSAN</v>
      </c>
      <c r="E77">
        <v>7</v>
      </c>
      <c r="F77">
        <v>1</v>
      </c>
      <c r="G77" t="s">
        <v>17</v>
      </c>
      <c r="H77">
        <v>230729</v>
      </c>
      <c r="I77">
        <v>230730</v>
      </c>
      <c r="J77">
        <v>0.40620000000000001</v>
      </c>
      <c r="M77">
        <v>0.36</v>
      </c>
      <c r="N77">
        <v>0.37</v>
      </c>
      <c r="O77" s="20">
        <v>1174</v>
      </c>
      <c r="P77" s="8">
        <f t="shared" si="10"/>
        <v>-2.9115199999999999</v>
      </c>
      <c r="Q77" s="8">
        <f t="shared" si="11"/>
        <v>-3.05338464</v>
      </c>
      <c r="R77" s="8"/>
      <c r="S77" s="8"/>
      <c r="T77" s="8"/>
    </row>
    <row r="78" spans="1:20" x14ac:dyDescent="0.35">
      <c r="A78">
        <v>37</v>
      </c>
      <c r="B78" t="s">
        <v>62</v>
      </c>
      <c r="C78" s="9">
        <f t="shared" si="13"/>
        <v>1219</v>
      </c>
      <c r="D78" s="2" t="str">
        <f t="shared" si="14"/>
        <v>TSZSAN</v>
      </c>
      <c r="E78">
        <v>7</v>
      </c>
      <c r="F78">
        <v>1</v>
      </c>
      <c r="G78" t="s">
        <v>40</v>
      </c>
      <c r="H78">
        <v>230729</v>
      </c>
      <c r="I78">
        <v>230730</v>
      </c>
      <c r="O78" s="20">
        <v>1203</v>
      </c>
      <c r="P78" s="8">
        <f t="shared" si="10"/>
        <v>-2.9834399999999999</v>
      </c>
      <c r="Q78" s="8">
        <f t="shared" si="11"/>
        <v>-3.1132220799999999</v>
      </c>
      <c r="R78" s="8"/>
      <c r="S78" s="8"/>
      <c r="T78" s="8"/>
    </row>
    <row r="79" spans="1:20" x14ac:dyDescent="0.35">
      <c r="A79">
        <v>37</v>
      </c>
      <c r="B79" t="s">
        <v>62</v>
      </c>
      <c r="C79" s="9">
        <f t="shared" si="13"/>
        <v>1219</v>
      </c>
      <c r="D79" s="2" t="str">
        <f t="shared" si="14"/>
        <v>TSZSAN</v>
      </c>
      <c r="E79">
        <v>7</v>
      </c>
      <c r="F79">
        <v>2</v>
      </c>
      <c r="G79" t="s">
        <v>17</v>
      </c>
      <c r="H79">
        <v>230729</v>
      </c>
      <c r="I79">
        <v>230730</v>
      </c>
      <c r="J79">
        <v>0.25169999999999998</v>
      </c>
      <c r="M79">
        <v>0.35</v>
      </c>
      <c r="N79">
        <v>0.35</v>
      </c>
      <c r="O79" s="20">
        <v>1165</v>
      </c>
      <c r="P79" s="8">
        <f t="shared" si="10"/>
        <v>-2.8892000000000002</v>
      </c>
      <c r="Q79" s="8">
        <f t="shared" si="11"/>
        <v>-3.0348144000000001</v>
      </c>
      <c r="R79" s="8"/>
      <c r="S79" s="8"/>
      <c r="T79" s="8"/>
    </row>
    <row r="80" spans="1:20" x14ac:dyDescent="0.35">
      <c r="A80">
        <v>58</v>
      </c>
      <c r="B80" t="s">
        <v>59</v>
      </c>
      <c r="C80" s="9">
        <f t="shared" si="13"/>
        <v>72</v>
      </c>
      <c r="D80" s="2" t="str">
        <f t="shared" si="14"/>
        <v>CCRCOL</v>
      </c>
      <c r="E80">
        <v>155</v>
      </c>
      <c r="F80">
        <v>1</v>
      </c>
      <c r="G80" t="s">
        <v>17</v>
      </c>
      <c r="H80">
        <v>230729</v>
      </c>
      <c r="I80">
        <v>230730</v>
      </c>
      <c r="J80">
        <v>0.81179999999999997</v>
      </c>
      <c r="M80">
        <v>0.43</v>
      </c>
      <c r="N80">
        <v>0.4</v>
      </c>
      <c r="O80" s="20">
        <v>960</v>
      </c>
      <c r="P80" s="8">
        <f t="shared" si="10"/>
        <v>-2.3807999999999998</v>
      </c>
      <c r="Q80" s="8">
        <f t="shared" si="11"/>
        <v>-2.6118255999999995</v>
      </c>
      <c r="R80" s="8" t="s">
        <v>63</v>
      </c>
      <c r="S80" s="8"/>
      <c r="T80" s="8"/>
    </row>
    <row r="81" spans="1:20" x14ac:dyDescent="0.35">
      <c r="A81">
        <v>58</v>
      </c>
      <c r="B81" t="s">
        <v>59</v>
      </c>
      <c r="C81" s="9">
        <f t="shared" si="13"/>
        <v>72</v>
      </c>
      <c r="D81" s="2" t="str">
        <f t="shared" si="14"/>
        <v>CCRCOL</v>
      </c>
      <c r="E81">
        <v>155</v>
      </c>
      <c r="F81">
        <v>1</v>
      </c>
      <c r="G81" t="s">
        <v>40</v>
      </c>
      <c r="H81">
        <v>230729</v>
      </c>
      <c r="I81">
        <v>230730</v>
      </c>
      <c r="O81" s="20">
        <v>977</v>
      </c>
      <c r="P81" s="8">
        <f t="shared" si="10"/>
        <v>-2.4229599999999998</v>
      </c>
      <c r="Q81" s="8">
        <f t="shared" si="11"/>
        <v>-2.6469027199999999</v>
      </c>
      <c r="R81" s="8"/>
      <c r="S81" s="8"/>
      <c r="T81" s="8"/>
    </row>
    <row r="82" spans="1:20" x14ac:dyDescent="0.35">
      <c r="A82">
        <v>58</v>
      </c>
      <c r="B82" t="s">
        <v>59</v>
      </c>
      <c r="C82" s="9">
        <f t="shared" si="13"/>
        <v>72</v>
      </c>
      <c r="D82" s="2" t="str">
        <f t="shared" si="14"/>
        <v>CCRCOL</v>
      </c>
      <c r="E82">
        <v>155</v>
      </c>
      <c r="F82">
        <v>2</v>
      </c>
      <c r="G82" t="s">
        <v>17</v>
      </c>
      <c r="H82">
        <v>230729</v>
      </c>
      <c r="I82">
        <v>230730</v>
      </c>
      <c r="J82">
        <v>0.54430000000000001</v>
      </c>
      <c r="M82">
        <v>0.41</v>
      </c>
      <c r="N82">
        <v>0.42</v>
      </c>
      <c r="O82" s="20">
        <v>1002</v>
      </c>
      <c r="P82" s="8">
        <f t="shared" si="10"/>
        <v>-2.4849600000000001</v>
      </c>
      <c r="Q82" s="8">
        <f t="shared" si="11"/>
        <v>-2.69848672</v>
      </c>
      <c r="R82" s="8"/>
      <c r="S82" s="8"/>
      <c r="T82" s="8"/>
    </row>
    <row r="83" spans="1:20" x14ac:dyDescent="0.35">
      <c r="A83">
        <v>1</v>
      </c>
      <c r="B83" t="s">
        <v>64</v>
      </c>
      <c r="C83" s="9">
        <f t="shared" si="13"/>
        <v>666</v>
      </c>
      <c r="D83" s="2" t="str">
        <f t="shared" si="14"/>
        <v>NRVNEW</v>
      </c>
      <c r="E83">
        <v>101</v>
      </c>
      <c r="F83">
        <v>1</v>
      </c>
      <c r="G83" t="s">
        <v>17</v>
      </c>
      <c r="H83">
        <v>230729</v>
      </c>
      <c r="I83">
        <v>230730</v>
      </c>
      <c r="J83">
        <v>0.30669999999999997</v>
      </c>
      <c r="M83">
        <v>0.28999999999999998</v>
      </c>
      <c r="N83">
        <v>0.28999999999999998</v>
      </c>
      <c r="O83" s="20">
        <v>1196</v>
      </c>
      <c r="P83" s="8">
        <f t="shared" si="10"/>
        <v>-2.9660799999999998</v>
      </c>
      <c r="Q83" s="8">
        <f t="shared" si="11"/>
        <v>-3.0987785599999995</v>
      </c>
      <c r="R83" s="8"/>
      <c r="S83" s="8"/>
      <c r="T83" s="8"/>
    </row>
    <row r="84" spans="1:20" x14ac:dyDescent="0.35">
      <c r="A84">
        <v>1</v>
      </c>
      <c r="B84" t="s">
        <v>64</v>
      </c>
      <c r="C84" s="9">
        <f t="shared" si="13"/>
        <v>666</v>
      </c>
      <c r="D84" s="2" t="str">
        <f t="shared" si="14"/>
        <v>NRVNEW</v>
      </c>
      <c r="E84">
        <v>101</v>
      </c>
      <c r="F84">
        <v>2</v>
      </c>
      <c r="G84" t="s">
        <v>17</v>
      </c>
      <c r="H84">
        <v>230729</v>
      </c>
      <c r="I84">
        <v>230730</v>
      </c>
      <c r="J84">
        <v>0.27810000000000001</v>
      </c>
      <c r="M84">
        <v>0.32</v>
      </c>
      <c r="N84">
        <v>0.33</v>
      </c>
      <c r="O84" s="20">
        <v>1162</v>
      </c>
      <c r="P84" s="8">
        <f t="shared" si="10"/>
        <v>-2.8817599999999999</v>
      </c>
      <c r="Q84" s="8">
        <f t="shared" si="11"/>
        <v>-3.0286243199999996</v>
      </c>
      <c r="R84" s="8"/>
      <c r="S84" s="8"/>
      <c r="T84" s="8"/>
    </row>
    <row r="85" spans="1:20" x14ac:dyDescent="0.35">
      <c r="A85">
        <v>21</v>
      </c>
      <c r="B85" t="s">
        <v>45</v>
      </c>
      <c r="C85" s="9">
        <f t="shared" si="13"/>
        <v>1219</v>
      </c>
      <c r="D85" s="2" t="str">
        <f t="shared" si="14"/>
        <v>TSZSAN</v>
      </c>
      <c r="E85">
        <v>10</v>
      </c>
      <c r="F85">
        <v>1</v>
      </c>
      <c r="G85" t="s">
        <v>17</v>
      </c>
      <c r="H85">
        <v>230730</v>
      </c>
      <c r="I85">
        <v>230731</v>
      </c>
      <c r="J85">
        <v>0.58679999999999999</v>
      </c>
      <c r="M85">
        <v>0.35</v>
      </c>
      <c r="N85">
        <v>0.35</v>
      </c>
      <c r="O85" s="20">
        <v>1195</v>
      </c>
      <c r="P85" s="8">
        <f t="shared" si="10"/>
        <v>-2.9636</v>
      </c>
      <c r="Q85" s="8">
        <f t="shared" si="11"/>
        <v>-3.0967152000000002</v>
      </c>
      <c r="R85" s="8"/>
      <c r="S85" s="8"/>
      <c r="T85" s="8"/>
    </row>
    <row r="86" spans="1:20" x14ac:dyDescent="0.35">
      <c r="A86">
        <v>21</v>
      </c>
      <c r="B86" t="s">
        <v>45</v>
      </c>
      <c r="C86" s="9">
        <f t="shared" si="13"/>
        <v>1219</v>
      </c>
      <c r="D86" s="2" t="str">
        <f t="shared" si="14"/>
        <v>TSZSAN</v>
      </c>
      <c r="E86">
        <v>10</v>
      </c>
      <c r="F86">
        <v>2</v>
      </c>
      <c r="G86" t="s">
        <v>17</v>
      </c>
      <c r="H86">
        <v>230730</v>
      </c>
      <c r="I86">
        <v>230731</v>
      </c>
      <c r="J86">
        <v>0.6492</v>
      </c>
      <c r="M86">
        <v>0.41</v>
      </c>
      <c r="N86">
        <v>0.4</v>
      </c>
      <c r="O86" s="20">
        <v>1122</v>
      </c>
      <c r="P86" s="8">
        <f t="shared" si="10"/>
        <v>-2.7825600000000001</v>
      </c>
      <c r="Q86" s="8">
        <f t="shared" si="11"/>
        <v>-2.9460899200000004</v>
      </c>
      <c r="R86" s="8"/>
      <c r="S86" s="8"/>
      <c r="T86" s="8"/>
    </row>
    <row r="87" spans="1:20" x14ac:dyDescent="0.35">
      <c r="A87">
        <v>22</v>
      </c>
      <c r="B87" t="s">
        <v>65</v>
      </c>
      <c r="C87" s="9">
        <f t="shared" si="13"/>
        <v>666</v>
      </c>
      <c r="D87" s="2" t="str">
        <f t="shared" si="14"/>
        <v>NRVNEW</v>
      </c>
      <c r="E87">
        <v>123</v>
      </c>
      <c r="F87">
        <v>1</v>
      </c>
      <c r="G87" t="s">
        <v>17</v>
      </c>
      <c r="H87">
        <v>230730</v>
      </c>
      <c r="I87">
        <v>230731</v>
      </c>
      <c r="J87">
        <v>0.3382</v>
      </c>
      <c r="M87">
        <v>0.31</v>
      </c>
      <c r="N87">
        <v>0.33</v>
      </c>
      <c r="O87" s="20">
        <v>1256</v>
      </c>
      <c r="P87" s="8">
        <f t="shared" si="10"/>
        <v>-3.1148799999999999</v>
      </c>
      <c r="Q87" s="8">
        <f t="shared" si="11"/>
        <v>-3.2225801599999997</v>
      </c>
      <c r="R87" s="8"/>
      <c r="S87" s="8"/>
      <c r="T87" s="8"/>
    </row>
    <row r="88" spans="1:20" x14ac:dyDescent="0.35">
      <c r="A88">
        <v>22</v>
      </c>
      <c r="B88" t="s">
        <v>65</v>
      </c>
      <c r="C88" s="9">
        <f t="shared" si="13"/>
        <v>666</v>
      </c>
      <c r="D88" s="2" t="str">
        <f t="shared" si="14"/>
        <v>NRVNEW</v>
      </c>
      <c r="E88">
        <v>123</v>
      </c>
      <c r="F88">
        <v>2</v>
      </c>
      <c r="G88" t="s">
        <v>17</v>
      </c>
      <c r="H88">
        <v>230730</v>
      </c>
      <c r="I88">
        <v>230731</v>
      </c>
      <c r="J88">
        <v>0.38940000000000002</v>
      </c>
      <c r="M88">
        <v>0.34</v>
      </c>
      <c r="N88">
        <v>0.34</v>
      </c>
      <c r="O88" s="20">
        <v>1264</v>
      </c>
      <c r="P88" s="8">
        <f t="shared" si="10"/>
        <v>-3.1347200000000002</v>
      </c>
      <c r="Q88" s="8">
        <f t="shared" si="11"/>
        <v>-3.2390870400000003</v>
      </c>
      <c r="R88" s="8"/>
      <c r="S88" s="8"/>
      <c r="T88" s="8"/>
    </row>
    <row r="89" spans="1:20" x14ac:dyDescent="0.35">
      <c r="A89">
        <v>45</v>
      </c>
      <c r="B89" t="s">
        <v>47</v>
      </c>
      <c r="C89" s="9">
        <f t="shared" si="13"/>
        <v>72</v>
      </c>
      <c r="D89" s="2" t="str">
        <f t="shared" si="14"/>
        <v>CCRCOL</v>
      </c>
      <c r="E89">
        <v>156</v>
      </c>
      <c r="F89">
        <v>1</v>
      </c>
      <c r="G89" t="s">
        <v>17</v>
      </c>
      <c r="H89">
        <v>230730</v>
      </c>
      <c r="I89">
        <v>230731</v>
      </c>
      <c r="J89">
        <v>1.1344000000000001</v>
      </c>
      <c r="M89">
        <v>0.45</v>
      </c>
      <c r="N89">
        <v>0.49</v>
      </c>
      <c r="O89" s="20">
        <v>1242</v>
      </c>
      <c r="P89" s="8">
        <f t="shared" si="10"/>
        <v>-3.0801599999999998</v>
      </c>
      <c r="Q89" s="8">
        <f t="shared" si="11"/>
        <v>-3.1936931199999998</v>
      </c>
      <c r="R89" s="8" t="s">
        <v>63</v>
      </c>
      <c r="S89" s="8"/>
      <c r="T89" s="8"/>
    </row>
    <row r="90" spans="1:20" x14ac:dyDescent="0.35">
      <c r="A90">
        <v>45</v>
      </c>
      <c r="B90" t="s">
        <v>47</v>
      </c>
      <c r="C90" s="9">
        <f t="shared" si="13"/>
        <v>72</v>
      </c>
      <c r="D90" s="2" t="str">
        <f t="shared" si="14"/>
        <v>CCRCOL</v>
      </c>
      <c r="E90">
        <v>156</v>
      </c>
      <c r="F90">
        <v>2</v>
      </c>
      <c r="G90" t="s">
        <v>17</v>
      </c>
      <c r="H90">
        <v>0.63149999999999995</v>
      </c>
      <c r="I90">
        <v>230731</v>
      </c>
      <c r="J90">
        <v>0.63149999999999995</v>
      </c>
      <c r="M90">
        <v>0.47</v>
      </c>
      <c r="N90">
        <v>0.47</v>
      </c>
      <c r="O90" s="20">
        <v>1187</v>
      </c>
      <c r="P90" s="8">
        <f t="shared" si="10"/>
        <v>-2.9437600000000002</v>
      </c>
      <c r="Q90" s="8">
        <f t="shared" si="11"/>
        <v>-3.0802083199999997</v>
      </c>
      <c r="R90" s="8"/>
      <c r="S90" s="8"/>
      <c r="T90" s="8"/>
    </row>
    <row r="91" spans="1:20" x14ac:dyDescent="0.35">
      <c r="A91">
        <v>18</v>
      </c>
      <c r="B91" t="s">
        <v>53</v>
      </c>
      <c r="C91" s="9">
        <f t="shared" si="13"/>
        <v>666</v>
      </c>
      <c r="D91" s="2" t="str">
        <f t="shared" si="14"/>
        <v>NRVNEW</v>
      </c>
      <c r="E91">
        <v>122</v>
      </c>
      <c r="F91">
        <v>1</v>
      </c>
      <c r="G91" t="s">
        <v>17</v>
      </c>
      <c r="H91">
        <v>230730</v>
      </c>
      <c r="I91">
        <v>230731</v>
      </c>
      <c r="J91">
        <v>0.18509999999999999</v>
      </c>
      <c r="M91">
        <v>0.27</v>
      </c>
      <c r="N91">
        <v>0.28999999999999998</v>
      </c>
      <c r="O91" s="20">
        <v>1203</v>
      </c>
      <c r="P91" s="8">
        <f t="shared" si="10"/>
        <v>-2.9834399999999999</v>
      </c>
      <c r="Q91" s="8">
        <f t="shared" si="11"/>
        <v>-3.1132220799999999</v>
      </c>
      <c r="R91" s="8"/>
      <c r="S91" s="8"/>
      <c r="T91" s="8"/>
    </row>
    <row r="92" spans="1:20" x14ac:dyDescent="0.35">
      <c r="A92">
        <v>18</v>
      </c>
      <c r="B92" t="s">
        <v>53</v>
      </c>
      <c r="C92" s="9">
        <f t="shared" si="13"/>
        <v>666</v>
      </c>
      <c r="D92" s="2" t="str">
        <f t="shared" si="14"/>
        <v>NRVNEW</v>
      </c>
      <c r="E92">
        <v>122</v>
      </c>
      <c r="F92">
        <v>2</v>
      </c>
      <c r="G92" t="s">
        <v>17</v>
      </c>
      <c r="H92">
        <v>230730</v>
      </c>
      <c r="I92">
        <v>230731</v>
      </c>
      <c r="J92">
        <v>0.2094</v>
      </c>
      <c r="M92">
        <v>0.28999999999999998</v>
      </c>
      <c r="N92">
        <v>0.31</v>
      </c>
      <c r="O92" s="20">
        <v>1191</v>
      </c>
      <c r="P92" s="8">
        <f t="shared" si="10"/>
        <v>-2.9536799999999999</v>
      </c>
      <c r="Q92" s="8">
        <f t="shared" si="11"/>
        <v>-3.0884617599999995</v>
      </c>
      <c r="R92" s="8"/>
      <c r="S92" s="8"/>
      <c r="T92" s="8"/>
    </row>
    <row r="93" spans="1:20" x14ac:dyDescent="0.35">
      <c r="A93">
        <v>3</v>
      </c>
      <c r="B93" t="s">
        <v>64</v>
      </c>
      <c r="C93" s="9">
        <f t="shared" si="13"/>
        <v>666</v>
      </c>
      <c r="D93" s="2" t="str">
        <f t="shared" si="14"/>
        <v>NRVNEW</v>
      </c>
      <c r="E93">
        <v>101</v>
      </c>
      <c r="F93">
        <v>1</v>
      </c>
      <c r="G93" t="s">
        <v>17</v>
      </c>
      <c r="H93">
        <v>230730</v>
      </c>
      <c r="I93">
        <v>230731</v>
      </c>
      <c r="J93">
        <v>0.18509999999999999</v>
      </c>
      <c r="M93">
        <v>0.27</v>
      </c>
      <c r="N93">
        <v>0.28999999999999998</v>
      </c>
      <c r="O93" s="20">
        <v>1203</v>
      </c>
      <c r="P93" s="8">
        <f t="shared" si="10"/>
        <v>-2.9834399999999999</v>
      </c>
      <c r="Q93" s="8">
        <f t="shared" si="11"/>
        <v>-3.1132220799999999</v>
      </c>
      <c r="R93" s="8"/>
      <c r="S93" s="8"/>
      <c r="T93" s="8"/>
    </row>
    <row r="94" spans="1:20" x14ac:dyDescent="0.35">
      <c r="A94">
        <v>3</v>
      </c>
      <c r="B94" t="s">
        <v>64</v>
      </c>
      <c r="C94" s="9">
        <f t="shared" si="13"/>
        <v>666</v>
      </c>
      <c r="D94" s="2" t="str">
        <f t="shared" si="14"/>
        <v>NRVNEW</v>
      </c>
      <c r="E94">
        <v>101</v>
      </c>
      <c r="F94">
        <v>2</v>
      </c>
      <c r="G94" t="s">
        <v>17</v>
      </c>
      <c r="H94">
        <v>230730</v>
      </c>
      <c r="I94">
        <v>230731</v>
      </c>
      <c r="J94">
        <v>0.25319999999999998</v>
      </c>
      <c r="M94">
        <v>0.28000000000000003</v>
      </c>
      <c r="N94">
        <v>0.28000000000000003</v>
      </c>
      <c r="O94" s="20">
        <v>1220</v>
      </c>
      <c r="P94" s="8">
        <f t="shared" si="10"/>
        <v>-3.0255999999999998</v>
      </c>
      <c r="Q94" s="8">
        <f t="shared" si="11"/>
        <v>-3.1482991999999994</v>
      </c>
      <c r="R94" s="8"/>
      <c r="S94" s="8"/>
      <c r="T94" s="8"/>
    </row>
    <row r="95" spans="1:20" x14ac:dyDescent="0.35">
      <c r="A95">
        <v>2</v>
      </c>
      <c r="B95" t="s">
        <v>64</v>
      </c>
      <c r="C95" s="9">
        <f t="shared" si="13"/>
        <v>666</v>
      </c>
      <c r="D95" s="2" t="str">
        <f t="shared" si="14"/>
        <v>NRVNEW</v>
      </c>
      <c r="E95">
        <v>101</v>
      </c>
      <c r="F95">
        <v>1</v>
      </c>
      <c r="G95" t="s">
        <v>17</v>
      </c>
      <c r="H95">
        <v>230730</v>
      </c>
      <c r="I95">
        <v>230731</v>
      </c>
      <c r="J95">
        <v>0.4027</v>
      </c>
      <c r="M95">
        <v>0.33</v>
      </c>
      <c r="N95">
        <v>0.32</v>
      </c>
      <c r="O95" s="20">
        <v>1037</v>
      </c>
      <c r="P95" s="8">
        <f t="shared" si="10"/>
        <v>-2.5717599999999998</v>
      </c>
      <c r="Q95" s="8">
        <f t="shared" si="11"/>
        <v>-2.7707043200000001</v>
      </c>
      <c r="R95" s="8"/>
      <c r="S95" s="8"/>
      <c r="T95" s="8"/>
    </row>
    <row r="96" spans="1:20" x14ac:dyDescent="0.35">
      <c r="A96">
        <v>2</v>
      </c>
      <c r="B96" t="s">
        <v>64</v>
      </c>
      <c r="C96" s="9">
        <f t="shared" si="13"/>
        <v>666</v>
      </c>
      <c r="D96" s="2" t="str">
        <f t="shared" si="14"/>
        <v>NRVNEW</v>
      </c>
      <c r="E96">
        <v>101</v>
      </c>
      <c r="F96">
        <v>2</v>
      </c>
      <c r="G96" t="s">
        <v>17</v>
      </c>
      <c r="H96">
        <v>230730</v>
      </c>
      <c r="I96">
        <v>230731</v>
      </c>
      <c r="J96">
        <v>0.36870000000000003</v>
      </c>
      <c r="M96">
        <v>0.34</v>
      </c>
      <c r="N96">
        <v>0.36</v>
      </c>
      <c r="O96" s="20">
        <v>1021</v>
      </c>
      <c r="P96" s="8">
        <f t="shared" si="10"/>
        <v>-2.5320800000000001</v>
      </c>
      <c r="Q96" s="8">
        <f t="shared" si="11"/>
        <v>-2.7376905599999999</v>
      </c>
      <c r="R96" s="8"/>
      <c r="S96" s="8"/>
      <c r="T96" s="8"/>
    </row>
    <row r="97" spans="1:23" x14ac:dyDescent="0.35">
      <c r="A97">
        <v>90</v>
      </c>
      <c r="B97" t="s">
        <v>55</v>
      </c>
      <c r="C97" s="9">
        <f t="shared" si="13"/>
        <v>1521</v>
      </c>
      <c r="D97" s="2" t="str">
        <f t="shared" si="14"/>
        <v>JLAJAK</v>
      </c>
      <c r="E97">
        <v>153</v>
      </c>
      <c r="F97">
        <v>1</v>
      </c>
      <c r="G97" t="s">
        <v>17</v>
      </c>
      <c r="H97">
        <v>230730</v>
      </c>
      <c r="I97">
        <v>230731</v>
      </c>
      <c r="J97">
        <v>0.747</v>
      </c>
      <c r="M97">
        <v>0.33</v>
      </c>
      <c r="N97">
        <v>0.32</v>
      </c>
      <c r="O97" s="20">
        <v>1172</v>
      </c>
      <c r="P97" s="8">
        <f t="shared" si="10"/>
        <v>-2.9065599999999998</v>
      </c>
      <c r="Q97" s="8">
        <f t="shared" si="11"/>
        <v>-3.0492579199999996</v>
      </c>
      <c r="R97" s="8"/>
      <c r="S97" s="8"/>
      <c r="T97" s="8"/>
    </row>
    <row r="98" spans="1:23" x14ac:dyDescent="0.35">
      <c r="A98">
        <v>90</v>
      </c>
      <c r="B98" t="s">
        <v>55</v>
      </c>
      <c r="C98" s="9">
        <f t="shared" si="13"/>
        <v>1521</v>
      </c>
      <c r="D98" s="2" t="str">
        <f t="shared" si="14"/>
        <v>JLAJAK</v>
      </c>
      <c r="E98">
        <v>153</v>
      </c>
      <c r="F98">
        <v>2</v>
      </c>
      <c r="G98" t="s">
        <v>17</v>
      </c>
      <c r="H98">
        <v>230730</v>
      </c>
      <c r="I98">
        <v>230731</v>
      </c>
      <c r="J98">
        <v>0.51890000000000003</v>
      </c>
      <c r="M98">
        <v>0.32</v>
      </c>
      <c r="N98">
        <v>0.28999999999999998</v>
      </c>
      <c r="O98" s="20">
        <v>1193</v>
      </c>
      <c r="P98" s="8">
        <f t="shared" si="10"/>
        <v>-2.9586399999999999</v>
      </c>
      <c r="Q98" s="8">
        <f t="shared" si="11"/>
        <v>-3.0925884799999999</v>
      </c>
      <c r="R98" s="8"/>
      <c r="S98" s="8"/>
      <c r="T98" s="8"/>
    </row>
    <row r="99" spans="1:23" x14ac:dyDescent="0.35">
      <c r="A99" s="26">
        <v>45</v>
      </c>
      <c r="B99" s="26" t="s">
        <v>47</v>
      </c>
      <c r="C99" s="9">
        <f t="shared" si="13"/>
        <v>72</v>
      </c>
      <c r="D99" s="2" t="str">
        <f t="shared" si="14"/>
        <v>CCRCOL</v>
      </c>
      <c r="E99">
        <v>156</v>
      </c>
      <c r="F99">
        <v>3</v>
      </c>
      <c r="G99" t="s">
        <v>17</v>
      </c>
      <c r="H99">
        <v>230730</v>
      </c>
      <c r="I99">
        <v>230731</v>
      </c>
      <c r="O99" s="20">
        <v>1075</v>
      </c>
      <c r="P99" s="8">
        <f t="shared" si="10"/>
        <v>-2.6659999999999999</v>
      </c>
      <c r="Q99" s="8">
        <f t="shared" si="11"/>
        <v>-2.8491119999999999</v>
      </c>
      <c r="R99" s="25" t="s">
        <v>66</v>
      </c>
      <c r="S99" s="25"/>
      <c r="T99" s="25"/>
      <c r="U99" s="26"/>
      <c r="V99" s="26"/>
      <c r="W99" s="26"/>
    </row>
    <row r="100" spans="1:23" x14ac:dyDescent="0.35">
      <c r="A100">
        <v>83</v>
      </c>
      <c r="B100" t="s">
        <v>62</v>
      </c>
      <c r="C100" s="9">
        <f t="shared" si="13"/>
        <v>1219</v>
      </c>
      <c r="D100" s="2" t="str">
        <f t="shared" si="14"/>
        <v>TSZSAN</v>
      </c>
      <c r="E100">
        <v>7</v>
      </c>
      <c r="F100">
        <v>1</v>
      </c>
      <c r="G100" t="s">
        <v>17</v>
      </c>
      <c r="H100">
        <v>230731</v>
      </c>
      <c r="I100">
        <v>230801</v>
      </c>
      <c r="J100">
        <v>0.1804</v>
      </c>
      <c r="M100">
        <v>0.26</v>
      </c>
      <c r="N100">
        <v>0.26</v>
      </c>
      <c r="O100" s="20">
        <v>1105</v>
      </c>
      <c r="P100" s="8">
        <f t="shared" si="10"/>
        <v>-2.7404000000000002</v>
      </c>
      <c r="Q100" s="8">
        <f t="shared" si="11"/>
        <v>-2.9110128</v>
      </c>
      <c r="R100" s="8"/>
      <c r="S100" s="8"/>
      <c r="T100" s="8"/>
    </row>
    <row r="101" spans="1:23" x14ac:dyDescent="0.35">
      <c r="A101">
        <v>83</v>
      </c>
      <c r="B101" t="s">
        <v>62</v>
      </c>
      <c r="C101" s="9">
        <f t="shared" si="13"/>
        <v>1219</v>
      </c>
      <c r="D101" s="2" t="str">
        <f t="shared" si="14"/>
        <v>TSZSAN</v>
      </c>
      <c r="E101">
        <v>7</v>
      </c>
      <c r="F101">
        <v>2</v>
      </c>
      <c r="G101" t="s">
        <v>17</v>
      </c>
      <c r="H101">
        <v>230731</v>
      </c>
      <c r="I101">
        <v>230801</v>
      </c>
      <c r="J101">
        <v>0.193</v>
      </c>
      <c r="M101">
        <v>0.28999999999999998</v>
      </c>
      <c r="N101">
        <v>0.3</v>
      </c>
      <c r="O101" s="20">
        <v>1119</v>
      </c>
      <c r="P101" s="8">
        <f t="shared" si="10"/>
        <v>-2.7751199999999998</v>
      </c>
      <c r="Q101" s="8">
        <f t="shared" si="11"/>
        <v>-2.9398998399999998</v>
      </c>
      <c r="R101" s="8"/>
      <c r="S101" s="8"/>
      <c r="T101" s="8"/>
    </row>
    <row r="102" spans="1:23" x14ac:dyDescent="0.35">
      <c r="A102">
        <v>12</v>
      </c>
      <c r="B102" t="s">
        <v>49</v>
      </c>
      <c r="C102" s="9">
        <f t="shared" si="13"/>
        <v>666</v>
      </c>
      <c r="D102" s="2" t="str">
        <f t="shared" si="14"/>
        <v>NRVNEW</v>
      </c>
      <c r="E102">
        <v>118</v>
      </c>
      <c r="F102">
        <v>1</v>
      </c>
      <c r="G102" t="s">
        <v>17</v>
      </c>
      <c r="H102">
        <v>230731</v>
      </c>
      <c r="I102">
        <v>230801</v>
      </c>
      <c r="J102">
        <v>0.40760000000000002</v>
      </c>
      <c r="M102">
        <v>0.3</v>
      </c>
      <c r="N102">
        <v>0.3</v>
      </c>
      <c r="O102" s="20">
        <v>1116</v>
      </c>
      <c r="P102" s="8">
        <f t="shared" si="10"/>
        <v>-2.7676799999999999</v>
      </c>
      <c r="Q102" s="8">
        <f t="shared" si="11"/>
        <v>-2.9337097600000002</v>
      </c>
      <c r="R102" s="8"/>
      <c r="S102" s="8"/>
      <c r="T102" s="8"/>
    </row>
    <row r="103" spans="1:23" x14ac:dyDescent="0.35">
      <c r="A103">
        <v>12</v>
      </c>
      <c r="B103" t="s">
        <v>49</v>
      </c>
      <c r="C103" s="9">
        <f t="shared" si="13"/>
        <v>666</v>
      </c>
      <c r="D103" s="2" t="str">
        <f t="shared" si="14"/>
        <v>NRVNEW</v>
      </c>
      <c r="E103">
        <v>118</v>
      </c>
      <c r="F103">
        <v>2</v>
      </c>
      <c r="G103" t="s">
        <v>17</v>
      </c>
      <c r="H103">
        <v>230731</v>
      </c>
      <c r="I103">
        <v>230801</v>
      </c>
      <c r="J103">
        <v>0.25750000000000001</v>
      </c>
      <c r="M103">
        <v>0.3</v>
      </c>
      <c r="N103">
        <v>0.3</v>
      </c>
      <c r="O103" s="20">
        <v>1063</v>
      </c>
      <c r="P103" s="8">
        <f t="shared" si="10"/>
        <v>-2.6362399999999999</v>
      </c>
      <c r="Q103" s="8">
        <f t="shared" si="11"/>
        <v>-2.8243516799999995</v>
      </c>
      <c r="R103" s="8"/>
      <c r="S103" s="8"/>
      <c r="T103" s="8"/>
    </row>
    <row r="104" spans="1:23" x14ac:dyDescent="0.35">
      <c r="A104">
        <v>46</v>
      </c>
      <c r="B104" t="s">
        <v>54</v>
      </c>
      <c r="C104" s="9">
        <f t="shared" si="13"/>
        <v>72</v>
      </c>
      <c r="D104" s="2" t="str">
        <f t="shared" si="14"/>
        <v>CCRCOL</v>
      </c>
      <c r="E104">
        <v>149</v>
      </c>
      <c r="F104">
        <v>1</v>
      </c>
      <c r="G104" t="s">
        <v>17</v>
      </c>
      <c r="H104">
        <v>230731</v>
      </c>
      <c r="I104">
        <v>230801</v>
      </c>
      <c r="J104">
        <v>0.56240000000000001</v>
      </c>
      <c r="M104">
        <v>0.34</v>
      </c>
      <c r="N104">
        <v>0.36</v>
      </c>
      <c r="O104" s="20">
        <v>1090</v>
      </c>
      <c r="P104" s="13">
        <f t="shared" si="10"/>
        <v>-2.7031999999999998</v>
      </c>
      <c r="Q104" s="13">
        <f t="shared" si="11"/>
        <v>-2.8800623999999999</v>
      </c>
      <c r="R104" s="13"/>
      <c r="S104" s="13"/>
      <c r="T104" s="13"/>
    </row>
    <row r="105" spans="1:23" x14ac:dyDescent="0.35">
      <c r="A105">
        <v>46</v>
      </c>
      <c r="B105" t="s">
        <v>54</v>
      </c>
      <c r="C105" s="9">
        <f t="shared" si="13"/>
        <v>72</v>
      </c>
      <c r="D105" s="2" t="str">
        <f t="shared" si="14"/>
        <v>CCRCOL</v>
      </c>
      <c r="E105">
        <v>149</v>
      </c>
      <c r="F105">
        <v>2</v>
      </c>
      <c r="G105" t="s">
        <v>17</v>
      </c>
      <c r="H105">
        <v>230731</v>
      </c>
      <c r="I105">
        <v>230801</v>
      </c>
      <c r="J105">
        <v>0.54730000000000001</v>
      </c>
      <c r="M105">
        <v>0.35</v>
      </c>
      <c r="N105">
        <v>0.35</v>
      </c>
      <c r="O105" s="20">
        <v>1084</v>
      </c>
      <c r="P105" s="8">
        <f t="shared" si="10"/>
        <v>-2.68832</v>
      </c>
      <c r="Q105" s="8">
        <f t="shared" si="11"/>
        <v>-2.8676822399999997</v>
      </c>
      <c r="R105" s="8"/>
      <c r="S105" s="8"/>
      <c r="T105" s="8"/>
    </row>
    <row r="106" spans="1:23" x14ac:dyDescent="0.35">
      <c r="A106">
        <v>29</v>
      </c>
      <c r="B106" t="s">
        <v>56</v>
      </c>
      <c r="C106" s="9">
        <f t="shared" si="13"/>
        <v>1219</v>
      </c>
      <c r="D106" s="2" t="str">
        <f t="shared" si="14"/>
        <v>TSZSAN</v>
      </c>
      <c r="E106">
        <v>3</v>
      </c>
      <c r="F106">
        <v>1</v>
      </c>
      <c r="G106" t="s">
        <v>17</v>
      </c>
      <c r="H106">
        <v>230731</v>
      </c>
      <c r="I106">
        <v>230801</v>
      </c>
      <c r="J106">
        <v>0.37780000000000002</v>
      </c>
      <c r="M106">
        <v>0.33</v>
      </c>
      <c r="N106">
        <v>0.34</v>
      </c>
      <c r="O106" s="20">
        <v>1007</v>
      </c>
      <c r="P106" s="8">
        <f t="shared" si="10"/>
        <v>-2.49736</v>
      </c>
      <c r="Q106" s="8">
        <f t="shared" si="11"/>
        <v>-2.70880352</v>
      </c>
      <c r="R106" s="8"/>
      <c r="S106" s="8"/>
      <c r="T106" s="8"/>
    </row>
    <row r="107" spans="1:23" x14ac:dyDescent="0.35">
      <c r="A107">
        <v>29</v>
      </c>
      <c r="B107" t="s">
        <v>56</v>
      </c>
      <c r="C107" s="9">
        <f t="shared" si="13"/>
        <v>1219</v>
      </c>
      <c r="D107" s="2" t="str">
        <f t="shared" si="14"/>
        <v>TSZSAN</v>
      </c>
      <c r="E107">
        <v>3</v>
      </c>
      <c r="F107">
        <v>2</v>
      </c>
      <c r="G107" t="s">
        <v>17</v>
      </c>
      <c r="H107">
        <v>230731</v>
      </c>
      <c r="I107">
        <v>230801</v>
      </c>
      <c r="J107">
        <v>0.2913</v>
      </c>
      <c r="M107">
        <v>0.33</v>
      </c>
      <c r="N107">
        <v>0.35</v>
      </c>
      <c r="O107" s="20">
        <v>975</v>
      </c>
      <c r="P107" s="8">
        <f t="shared" si="10"/>
        <v>-2.4180000000000001</v>
      </c>
      <c r="Q107" s="8">
        <f t="shared" si="11"/>
        <v>-2.6427760000000005</v>
      </c>
      <c r="R107" s="8"/>
      <c r="S107" s="8"/>
      <c r="T107" s="8"/>
    </row>
    <row r="108" spans="1:23" x14ac:dyDescent="0.35">
      <c r="A108">
        <v>43</v>
      </c>
      <c r="B108" t="s">
        <v>47</v>
      </c>
      <c r="C108" s="9">
        <f t="shared" si="13"/>
        <v>72</v>
      </c>
      <c r="D108" s="2" t="str">
        <f t="shared" si="14"/>
        <v>CCRCOL</v>
      </c>
      <c r="E108">
        <v>156</v>
      </c>
      <c r="F108">
        <v>1</v>
      </c>
      <c r="G108" t="s">
        <v>17</v>
      </c>
      <c r="H108">
        <v>230731</v>
      </c>
      <c r="I108">
        <v>230801</v>
      </c>
      <c r="J108">
        <v>0.2029</v>
      </c>
      <c r="M108">
        <v>0.31</v>
      </c>
      <c r="N108">
        <v>0.32</v>
      </c>
      <c r="O108" s="20">
        <v>1173</v>
      </c>
      <c r="P108" s="8">
        <f t="shared" si="10"/>
        <v>-2.9090400000000001</v>
      </c>
      <c r="Q108" s="8">
        <f t="shared" si="11"/>
        <v>-3.0513212799999998</v>
      </c>
      <c r="R108" s="8"/>
      <c r="S108" s="8"/>
      <c r="T108" s="8"/>
    </row>
    <row r="109" spans="1:23" x14ac:dyDescent="0.35">
      <c r="A109">
        <v>43</v>
      </c>
      <c r="B109" t="s">
        <v>47</v>
      </c>
      <c r="C109" s="9">
        <f t="shared" si="13"/>
        <v>72</v>
      </c>
      <c r="D109" s="2" t="str">
        <f t="shared" si="14"/>
        <v>CCRCOL</v>
      </c>
      <c r="E109">
        <v>156</v>
      </c>
      <c r="F109">
        <v>2</v>
      </c>
      <c r="G109" t="s">
        <v>17</v>
      </c>
      <c r="H109">
        <v>230731</v>
      </c>
      <c r="I109">
        <v>230801</v>
      </c>
      <c r="J109">
        <v>0.12509999999999999</v>
      </c>
      <c r="M109">
        <v>0.28999999999999998</v>
      </c>
      <c r="N109">
        <v>0.31</v>
      </c>
      <c r="O109" s="20">
        <v>1169</v>
      </c>
      <c r="P109" s="8">
        <f t="shared" si="10"/>
        <v>-2.8991199999999999</v>
      </c>
      <c r="Q109" s="8">
        <f t="shared" si="11"/>
        <v>-3.04306784</v>
      </c>
      <c r="R109" s="8"/>
      <c r="S109" s="8"/>
      <c r="T109" s="8"/>
    </row>
    <row r="110" spans="1:23" x14ac:dyDescent="0.35">
      <c r="A110">
        <v>72</v>
      </c>
      <c r="B110" t="s">
        <v>58</v>
      </c>
      <c r="C110" s="9">
        <f t="shared" si="13"/>
        <v>1521</v>
      </c>
      <c r="D110" s="2" t="str">
        <f t="shared" si="14"/>
        <v>JLAJAK</v>
      </c>
      <c r="E110">
        <v>157</v>
      </c>
      <c r="F110">
        <v>1</v>
      </c>
      <c r="G110" t="s">
        <v>17</v>
      </c>
      <c r="H110">
        <v>230731</v>
      </c>
      <c r="I110">
        <v>230801</v>
      </c>
      <c r="J110">
        <v>0.49790000000000001</v>
      </c>
      <c r="M110">
        <v>0.37</v>
      </c>
      <c r="N110">
        <v>0.37</v>
      </c>
      <c r="O110" s="20">
        <v>1069</v>
      </c>
      <c r="P110" s="8">
        <f t="shared" si="10"/>
        <v>-2.6511200000000001</v>
      </c>
      <c r="Q110" s="8">
        <f t="shared" si="11"/>
        <v>-2.8367318399999997</v>
      </c>
      <c r="R110" s="8"/>
      <c r="S110" s="8"/>
      <c r="T110" s="8"/>
    </row>
    <row r="111" spans="1:23" x14ac:dyDescent="0.35">
      <c r="A111">
        <v>72</v>
      </c>
      <c r="B111" t="s">
        <v>58</v>
      </c>
      <c r="C111" s="9">
        <f t="shared" si="13"/>
        <v>1521</v>
      </c>
      <c r="D111" s="2" t="str">
        <f t="shared" si="14"/>
        <v>JLAJAK</v>
      </c>
      <c r="E111">
        <v>157</v>
      </c>
      <c r="F111">
        <v>2</v>
      </c>
      <c r="G111" t="s">
        <v>17</v>
      </c>
      <c r="H111">
        <v>230731</v>
      </c>
      <c r="I111">
        <v>230801</v>
      </c>
      <c r="J111">
        <v>0.5141</v>
      </c>
      <c r="M111">
        <v>0.39</v>
      </c>
      <c r="N111">
        <v>0.38</v>
      </c>
      <c r="O111" s="20">
        <v>1065</v>
      </c>
      <c r="P111" s="8">
        <f t="shared" si="10"/>
        <v>-2.6412</v>
      </c>
      <c r="Q111" s="8">
        <f t="shared" si="11"/>
        <v>-2.8284783999999998</v>
      </c>
      <c r="R111" s="8"/>
      <c r="S111" s="8"/>
      <c r="T111" s="8"/>
    </row>
    <row r="112" spans="1:23" x14ac:dyDescent="0.35">
      <c r="A112">
        <v>72</v>
      </c>
      <c r="B112" t="s">
        <v>58</v>
      </c>
      <c r="C112" s="9">
        <f t="shared" si="13"/>
        <v>1521</v>
      </c>
      <c r="D112" s="2" t="str">
        <f t="shared" si="14"/>
        <v>JLAJAK</v>
      </c>
      <c r="E112">
        <v>157</v>
      </c>
      <c r="F112">
        <v>2</v>
      </c>
      <c r="G112" t="s">
        <v>40</v>
      </c>
      <c r="H112">
        <v>230731</v>
      </c>
      <c r="I112">
        <v>230801</v>
      </c>
      <c r="O112" s="20">
        <v>1079</v>
      </c>
      <c r="P112" s="8">
        <f t="shared" si="10"/>
        <v>-2.6759200000000001</v>
      </c>
      <c r="Q112" s="8">
        <f t="shared" si="11"/>
        <v>-2.8573654399999997</v>
      </c>
      <c r="R112" s="8"/>
      <c r="S112" s="8"/>
      <c r="T112" s="8"/>
    </row>
    <row r="113" spans="1:20" x14ac:dyDescent="0.35">
      <c r="A113">
        <v>59</v>
      </c>
      <c r="B113" t="s">
        <v>59</v>
      </c>
      <c r="C113" s="9">
        <f t="shared" si="13"/>
        <v>72</v>
      </c>
      <c r="D113" s="2" t="str">
        <f t="shared" si="14"/>
        <v>CCRCOL</v>
      </c>
      <c r="E113">
        <v>155</v>
      </c>
      <c r="F113">
        <v>1</v>
      </c>
      <c r="G113" t="s">
        <v>17</v>
      </c>
      <c r="H113">
        <v>230731</v>
      </c>
      <c r="I113">
        <v>230802</v>
      </c>
      <c r="J113">
        <v>1.4596</v>
      </c>
      <c r="M113">
        <v>0.41</v>
      </c>
      <c r="N113">
        <v>0.41</v>
      </c>
      <c r="O113" s="20">
        <v>1033</v>
      </c>
      <c r="P113" s="8">
        <f t="shared" si="10"/>
        <v>-2.5618400000000001</v>
      </c>
      <c r="Q113" s="8">
        <f t="shared" si="11"/>
        <v>-2.7624508800000003</v>
      </c>
      <c r="R113" s="8" t="s">
        <v>67</v>
      </c>
      <c r="S113" s="8"/>
      <c r="T113" s="8"/>
    </row>
    <row r="114" spans="1:20" x14ac:dyDescent="0.35">
      <c r="A114">
        <v>59</v>
      </c>
      <c r="B114" t="s">
        <v>59</v>
      </c>
      <c r="C114" s="9">
        <f t="shared" si="13"/>
        <v>72</v>
      </c>
      <c r="D114" s="2" t="str">
        <f t="shared" si="14"/>
        <v>CCRCOL</v>
      </c>
      <c r="E114">
        <v>155</v>
      </c>
      <c r="F114">
        <v>2</v>
      </c>
      <c r="G114" t="s">
        <v>17</v>
      </c>
      <c r="H114">
        <v>230731</v>
      </c>
      <c r="I114">
        <v>230802</v>
      </c>
      <c r="J114">
        <v>1.962</v>
      </c>
      <c r="M114">
        <v>0.49</v>
      </c>
      <c r="N114">
        <v>0.5</v>
      </c>
      <c r="O114" s="20">
        <v>1073</v>
      </c>
      <c r="P114" s="8">
        <f t="shared" si="10"/>
        <v>-2.6610399999999998</v>
      </c>
      <c r="Q114" s="8">
        <f t="shared" si="11"/>
        <v>-2.8449852799999995</v>
      </c>
      <c r="R114" s="8" t="s">
        <v>67</v>
      </c>
      <c r="S114" s="8"/>
      <c r="T114" s="8"/>
    </row>
    <row r="115" spans="1:20" x14ac:dyDescent="0.35">
      <c r="A115">
        <v>59</v>
      </c>
      <c r="B115" t="s">
        <v>59</v>
      </c>
      <c r="C115" s="9">
        <f t="shared" si="13"/>
        <v>72</v>
      </c>
      <c r="D115" s="2" t="str">
        <f t="shared" si="14"/>
        <v>CCRCOL</v>
      </c>
      <c r="E115">
        <v>155</v>
      </c>
      <c r="F115">
        <v>3</v>
      </c>
      <c r="G115" t="s">
        <v>17</v>
      </c>
      <c r="H115">
        <v>230731</v>
      </c>
      <c r="I115">
        <v>230802</v>
      </c>
      <c r="J115">
        <v>0.1489</v>
      </c>
      <c r="M115">
        <v>0.23</v>
      </c>
      <c r="N115">
        <v>0.24</v>
      </c>
      <c r="O115" s="20">
        <v>1150</v>
      </c>
      <c r="P115" s="8">
        <f t="shared" si="10"/>
        <v>-2.8519999999999999</v>
      </c>
      <c r="Q115" s="8">
        <f t="shared" si="11"/>
        <v>-3.0038640000000001</v>
      </c>
      <c r="R115" s="8" t="s">
        <v>68</v>
      </c>
      <c r="S115" s="8"/>
      <c r="T115" s="8"/>
    </row>
    <row r="116" spans="1:20" x14ac:dyDescent="0.35">
      <c r="A116">
        <v>59</v>
      </c>
      <c r="B116" t="s">
        <v>59</v>
      </c>
      <c r="C116" s="9">
        <f t="shared" si="13"/>
        <v>72</v>
      </c>
      <c r="D116" s="2" t="str">
        <f t="shared" si="14"/>
        <v>CCRCOL</v>
      </c>
      <c r="E116">
        <v>155</v>
      </c>
      <c r="F116">
        <v>4</v>
      </c>
      <c r="G116" t="s">
        <v>17</v>
      </c>
      <c r="H116">
        <v>230731</v>
      </c>
      <c r="I116">
        <v>230802</v>
      </c>
      <c r="J116">
        <v>0.1071</v>
      </c>
      <c r="M116">
        <v>0.26</v>
      </c>
      <c r="N116">
        <v>0.27</v>
      </c>
      <c r="O116" s="20">
        <v>1080</v>
      </c>
      <c r="P116" s="8">
        <f t="shared" si="10"/>
        <v>-2.6783999999999999</v>
      </c>
      <c r="Q116" s="8">
        <f t="shared" si="11"/>
        <v>-2.8594287999999999</v>
      </c>
      <c r="R116" s="8" t="s">
        <v>68</v>
      </c>
      <c r="S116" s="8"/>
      <c r="T116" s="8"/>
    </row>
    <row r="117" spans="1:20" x14ac:dyDescent="0.35">
      <c r="A117">
        <v>32</v>
      </c>
      <c r="B117" t="s">
        <v>51</v>
      </c>
      <c r="C117" s="9">
        <f t="shared" si="13"/>
        <v>1219</v>
      </c>
      <c r="D117" s="2" t="str">
        <f t="shared" si="14"/>
        <v>TSZSAN</v>
      </c>
      <c r="E117">
        <v>4</v>
      </c>
      <c r="F117">
        <v>1</v>
      </c>
      <c r="G117" t="s">
        <v>17</v>
      </c>
      <c r="H117">
        <v>230731</v>
      </c>
      <c r="I117">
        <v>230802</v>
      </c>
      <c r="J117">
        <v>0.24149999999999999</v>
      </c>
      <c r="M117">
        <v>0.32</v>
      </c>
      <c r="N117">
        <v>0.32</v>
      </c>
      <c r="O117" s="20">
        <v>1119</v>
      </c>
      <c r="P117" s="8">
        <f t="shared" si="10"/>
        <v>-2.7751199999999998</v>
      </c>
      <c r="Q117" s="8">
        <f t="shared" si="11"/>
        <v>-2.9398998399999998</v>
      </c>
      <c r="R117" s="8"/>
      <c r="S117" s="8"/>
      <c r="T117" s="8"/>
    </row>
    <row r="118" spans="1:20" x14ac:dyDescent="0.35">
      <c r="A118">
        <v>32</v>
      </c>
      <c r="B118" t="s">
        <v>51</v>
      </c>
      <c r="C118" s="9">
        <f t="shared" ref="C118:C140" si="15">IF(LEFT(B118,3)="CCR",72,IF(LEFT(B118,3)="NRV",666,IF(LEFT(B118,3)="TSZ",1219,IF(LEFT(B118,3)="JLA",1521,0))))</f>
        <v>1219</v>
      </c>
      <c r="D118" s="2" t="str">
        <f t="shared" ref="D118:D140" si="16">IF(LEFT(B118,3)="CCR","CCRCOL",IF(LEFT(B118,3)="NRV","NRVNEW",IF(LEFT(B118,3)="TSZ","TSZSAN",IF(LEFT(B118,3)="JLA","JLAJAK",0))))</f>
        <v>TSZSAN</v>
      </c>
      <c r="E118">
        <v>4</v>
      </c>
      <c r="F118">
        <v>2</v>
      </c>
      <c r="G118" t="s">
        <v>17</v>
      </c>
      <c r="H118">
        <v>230731</v>
      </c>
      <c r="I118">
        <v>230802</v>
      </c>
      <c r="J118">
        <v>0.2</v>
      </c>
      <c r="M118">
        <v>0.35</v>
      </c>
      <c r="N118">
        <v>0.34</v>
      </c>
      <c r="O118" s="20">
        <v>1128</v>
      </c>
      <c r="P118" s="8">
        <f t="shared" si="10"/>
        <v>-2.7974399999999999</v>
      </c>
      <c r="Q118" s="8">
        <f t="shared" si="11"/>
        <v>-2.9584700799999997</v>
      </c>
      <c r="R118" s="8"/>
      <c r="S118" s="8"/>
      <c r="T118" s="8"/>
    </row>
    <row r="119" spans="1:20" x14ac:dyDescent="0.35">
      <c r="A119">
        <v>38</v>
      </c>
      <c r="B119" t="s">
        <v>41</v>
      </c>
      <c r="C119" s="9">
        <f t="shared" si="15"/>
        <v>1219</v>
      </c>
      <c r="D119" s="2" t="str">
        <f t="shared" si="16"/>
        <v>TSZSAN</v>
      </c>
      <c r="E119">
        <v>8</v>
      </c>
      <c r="F119">
        <v>1</v>
      </c>
      <c r="G119" t="s">
        <v>17</v>
      </c>
      <c r="H119">
        <v>230801</v>
      </c>
      <c r="I119">
        <v>230802</v>
      </c>
      <c r="J119">
        <v>0.27</v>
      </c>
      <c r="M119">
        <v>0.32</v>
      </c>
      <c r="N119">
        <v>0.32</v>
      </c>
      <c r="O119" s="20">
        <v>1169</v>
      </c>
      <c r="P119" s="8">
        <f t="shared" si="10"/>
        <v>-2.8991199999999999</v>
      </c>
      <c r="Q119" s="8">
        <f t="shared" si="11"/>
        <v>-3.04306784</v>
      </c>
      <c r="R119" s="8"/>
      <c r="S119" s="8"/>
      <c r="T119" s="8"/>
    </row>
    <row r="120" spans="1:20" x14ac:dyDescent="0.35">
      <c r="A120">
        <v>38</v>
      </c>
      <c r="B120" t="s">
        <v>41</v>
      </c>
      <c r="C120" s="9">
        <f t="shared" si="15"/>
        <v>1219</v>
      </c>
      <c r="D120" s="2" t="str">
        <f t="shared" si="16"/>
        <v>TSZSAN</v>
      </c>
      <c r="E120">
        <v>8</v>
      </c>
      <c r="F120">
        <v>2</v>
      </c>
      <c r="G120" t="s">
        <v>17</v>
      </c>
      <c r="H120">
        <v>230801</v>
      </c>
      <c r="I120">
        <v>230802</v>
      </c>
      <c r="J120">
        <v>0.26910000000000001</v>
      </c>
      <c r="M120">
        <v>0.34</v>
      </c>
      <c r="N120">
        <v>0.32</v>
      </c>
      <c r="O120" s="20">
        <v>1220</v>
      </c>
      <c r="P120" s="8">
        <f t="shared" si="10"/>
        <v>-3.0255999999999998</v>
      </c>
      <c r="Q120" s="8">
        <f t="shared" si="11"/>
        <v>-3.1482991999999994</v>
      </c>
      <c r="R120" s="8"/>
      <c r="S120" s="8"/>
      <c r="T120" s="8"/>
    </row>
    <row r="121" spans="1:20" x14ac:dyDescent="0.35">
      <c r="A121">
        <v>71</v>
      </c>
      <c r="B121" t="s">
        <v>42</v>
      </c>
      <c r="C121" s="9">
        <f t="shared" si="15"/>
        <v>1521</v>
      </c>
      <c r="D121" s="2" t="str">
        <f t="shared" si="16"/>
        <v>JLAJAK</v>
      </c>
      <c r="E121">
        <v>156</v>
      </c>
      <c r="F121">
        <v>1</v>
      </c>
      <c r="G121" t="s">
        <v>17</v>
      </c>
      <c r="H121">
        <v>230801</v>
      </c>
      <c r="I121">
        <v>230802</v>
      </c>
      <c r="J121">
        <v>0.80559999999999998</v>
      </c>
      <c r="M121">
        <v>0.46</v>
      </c>
      <c r="N121">
        <v>0.48</v>
      </c>
      <c r="O121" s="20">
        <v>1131</v>
      </c>
      <c r="P121" s="8">
        <f t="shared" si="10"/>
        <v>-2.8048799999999998</v>
      </c>
      <c r="Q121" s="8">
        <f t="shared" si="11"/>
        <v>-2.9646601599999993</v>
      </c>
      <c r="R121" s="8"/>
      <c r="S121" s="8"/>
      <c r="T121" s="8"/>
    </row>
    <row r="122" spans="1:20" x14ac:dyDescent="0.35">
      <c r="A122">
        <v>71</v>
      </c>
      <c r="B122" t="s">
        <v>42</v>
      </c>
      <c r="C122" s="9">
        <f t="shared" si="15"/>
        <v>1521</v>
      </c>
      <c r="D122" s="2" t="str">
        <f t="shared" si="16"/>
        <v>JLAJAK</v>
      </c>
      <c r="E122">
        <v>156</v>
      </c>
      <c r="F122">
        <v>1</v>
      </c>
      <c r="G122" t="s">
        <v>40</v>
      </c>
      <c r="H122">
        <v>230801</v>
      </c>
      <c r="I122">
        <v>230802</v>
      </c>
      <c r="O122" s="20">
        <v>1153</v>
      </c>
      <c r="P122" s="8">
        <f t="shared" si="10"/>
        <v>-2.8594400000000002</v>
      </c>
      <c r="Q122" s="8">
        <f t="shared" si="11"/>
        <v>-3.0100540799999997</v>
      </c>
      <c r="R122" s="8"/>
      <c r="S122" s="8"/>
      <c r="T122" s="8"/>
    </row>
    <row r="123" spans="1:20" x14ac:dyDescent="0.35">
      <c r="A123">
        <v>71</v>
      </c>
      <c r="B123" t="s">
        <v>42</v>
      </c>
      <c r="C123" s="9">
        <f t="shared" si="15"/>
        <v>1521</v>
      </c>
      <c r="D123" s="2" t="str">
        <f t="shared" si="16"/>
        <v>JLAJAK</v>
      </c>
      <c r="E123">
        <v>156</v>
      </c>
      <c r="F123">
        <v>2</v>
      </c>
      <c r="G123" t="s">
        <v>17</v>
      </c>
      <c r="H123">
        <v>230801</v>
      </c>
      <c r="I123">
        <v>230802</v>
      </c>
      <c r="J123">
        <v>0.92610000000000003</v>
      </c>
      <c r="M123">
        <v>0.48</v>
      </c>
      <c r="N123">
        <v>0.49</v>
      </c>
      <c r="O123" s="20">
        <v>1053</v>
      </c>
      <c r="P123" s="8">
        <f t="shared" si="10"/>
        <v>-2.61144</v>
      </c>
      <c r="Q123" s="8">
        <f t="shared" si="11"/>
        <v>-2.8037180800000003</v>
      </c>
      <c r="R123" s="8"/>
      <c r="S123" s="8"/>
      <c r="T123" s="8"/>
    </row>
    <row r="124" spans="1:20" x14ac:dyDescent="0.35">
      <c r="A124">
        <v>71</v>
      </c>
      <c r="B124" t="s">
        <v>42</v>
      </c>
      <c r="C124" s="9">
        <f t="shared" si="15"/>
        <v>1521</v>
      </c>
      <c r="D124" s="2" t="str">
        <f t="shared" si="16"/>
        <v>JLAJAK</v>
      </c>
      <c r="E124">
        <v>156</v>
      </c>
      <c r="F124">
        <v>2</v>
      </c>
      <c r="G124" t="s">
        <v>40</v>
      </c>
      <c r="H124">
        <v>230801</v>
      </c>
      <c r="I124">
        <v>230802</v>
      </c>
      <c r="O124" s="20">
        <v>1096</v>
      </c>
      <c r="P124" s="8">
        <f t="shared" si="10"/>
        <v>-2.7180800000000001</v>
      </c>
      <c r="Q124" s="8">
        <f t="shared" si="11"/>
        <v>-2.8924425600000001</v>
      </c>
      <c r="R124" s="8"/>
      <c r="S124" s="8"/>
      <c r="T124" s="8"/>
    </row>
    <row r="125" spans="1:20" x14ac:dyDescent="0.35">
      <c r="A125">
        <v>62</v>
      </c>
      <c r="B125" t="s">
        <v>34</v>
      </c>
      <c r="C125" s="9">
        <f t="shared" si="15"/>
        <v>1521</v>
      </c>
      <c r="D125" s="2" t="str">
        <f t="shared" si="16"/>
        <v>JLAJAK</v>
      </c>
      <c r="E125">
        <v>155</v>
      </c>
      <c r="F125">
        <v>1</v>
      </c>
      <c r="G125" t="s">
        <v>17</v>
      </c>
      <c r="H125">
        <v>230801</v>
      </c>
      <c r="I125">
        <v>230802</v>
      </c>
      <c r="J125">
        <v>0.72899999999999998</v>
      </c>
      <c r="M125">
        <v>0.41</v>
      </c>
      <c r="N125">
        <v>0.41</v>
      </c>
      <c r="O125" s="20">
        <v>1135</v>
      </c>
      <c r="P125" s="8">
        <f t="shared" si="10"/>
        <v>-2.8148</v>
      </c>
      <c r="Q125" s="8">
        <f t="shared" si="11"/>
        <v>-2.9729136</v>
      </c>
      <c r="R125" s="8"/>
      <c r="S125" s="8"/>
      <c r="T125" s="8"/>
    </row>
    <row r="126" spans="1:20" x14ac:dyDescent="0.35">
      <c r="A126">
        <v>62</v>
      </c>
      <c r="B126" t="s">
        <v>34</v>
      </c>
      <c r="C126" s="9">
        <f t="shared" si="15"/>
        <v>1521</v>
      </c>
      <c r="D126" s="2" t="str">
        <f t="shared" si="16"/>
        <v>JLAJAK</v>
      </c>
      <c r="E126">
        <v>155</v>
      </c>
      <c r="F126">
        <v>1</v>
      </c>
      <c r="G126" t="s">
        <v>40</v>
      </c>
      <c r="H126">
        <v>230801</v>
      </c>
      <c r="I126">
        <v>230802</v>
      </c>
      <c r="O126" s="20">
        <v>1149</v>
      </c>
      <c r="P126" s="8">
        <f t="shared" si="10"/>
        <v>-2.8495200000000001</v>
      </c>
      <c r="Q126" s="8">
        <f t="shared" si="11"/>
        <v>-3.0018006399999999</v>
      </c>
      <c r="R126" s="8"/>
      <c r="S126" s="8"/>
      <c r="T126" s="8"/>
    </row>
    <row r="127" spans="1:20" x14ac:dyDescent="0.35">
      <c r="A127">
        <v>62</v>
      </c>
      <c r="B127" t="s">
        <v>34</v>
      </c>
      <c r="C127" s="9">
        <f t="shared" si="15"/>
        <v>1521</v>
      </c>
      <c r="D127" s="2" t="str">
        <f t="shared" si="16"/>
        <v>JLAJAK</v>
      </c>
      <c r="E127">
        <v>155</v>
      </c>
      <c r="F127">
        <v>2</v>
      </c>
      <c r="G127" t="s">
        <v>17</v>
      </c>
      <c r="H127">
        <v>230801</v>
      </c>
      <c r="I127">
        <v>230802</v>
      </c>
      <c r="J127">
        <v>0.62529999999999997</v>
      </c>
      <c r="M127">
        <v>0.38</v>
      </c>
      <c r="N127">
        <v>0.36</v>
      </c>
      <c r="O127" s="20">
        <v>1170</v>
      </c>
      <c r="P127" s="8">
        <f t="shared" si="10"/>
        <v>-2.9016000000000002</v>
      </c>
      <c r="Q127" s="8">
        <f t="shared" si="11"/>
        <v>-3.0451312000000001</v>
      </c>
      <c r="R127" s="8"/>
      <c r="S127" s="8"/>
      <c r="T127" s="8"/>
    </row>
    <row r="128" spans="1:20" x14ac:dyDescent="0.35">
      <c r="A128">
        <v>51</v>
      </c>
      <c r="B128" t="s">
        <v>57</v>
      </c>
      <c r="C128" s="9">
        <f t="shared" si="15"/>
        <v>72</v>
      </c>
      <c r="D128" s="2" t="str">
        <f t="shared" si="16"/>
        <v>CCRCOL</v>
      </c>
      <c r="E128">
        <v>152</v>
      </c>
      <c r="F128">
        <v>1</v>
      </c>
      <c r="G128" t="s">
        <v>17</v>
      </c>
      <c r="H128">
        <v>230801</v>
      </c>
      <c r="I128">
        <v>230802</v>
      </c>
      <c r="J128">
        <v>0.93310000000000004</v>
      </c>
      <c r="M128">
        <v>0.46</v>
      </c>
      <c r="N128">
        <v>0.5</v>
      </c>
      <c r="O128" s="20">
        <v>1058</v>
      </c>
      <c r="P128" s="8">
        <f t="shared" si="10"/>
        <v>-2.62384</v>
      </c>
      <c r="Q128" s="8">
        <f t="shared" si="11"/>
        <v>-2.8140348799999995</v>
      </c>
      <c r="R128" s="8"/>
      <c r="S128" s="8"/>
      <c r="T128" s="8"/>
    </row>
    <row r="129" spans="1:20" x14ac:dyDescent="0.35">
      <c r="A129">
        <v>51</v>
      </c>
      <c r="B129" t="s">
        <v>57</v>
      </c>
      <c r="C129" s="9">
        <f t="shared" si="15"/>
        <v>72</v>
      </c>
      <c r="D129" s="2" t="str">
        <f t="shared" si="16"/>
        <v>CCRCOL</v>
      </c>
      <c r="E129">
        <v>152</v>
      </c>
      <c r="F129">
        <v>2</v>
      </c>
      <c r="G129" t="s">
        <v>17</v>
      </c>
      <c r="H129">
        <v>230801</v>
      </c>
      <c r="I129">
        <v>230802</v>
      </c>
      <c r="J129">
        <v>0.8478</v>
      </c>
      <c r="M129">
        <v>0.42</v>
      </c>
      <c r="N129">
        <v>0.41</v>
      </c>
      <c r="O129" s="20">
        <v>1061</v>
      </c>
      <c r="P129" s="8">
        <f t="shared" si="10"/>
        <v>-2.6312799999999998</v>
      </c>
      <c r="Q129" s="8">
        <f t="shared" si="11"/>
        <v>-2.82022496</v>
      </c>
      <c r="R129" s="8"/>
      <c r="S129" s="8"/>
      <c r="T129" s="8"/>
    </row>
    <row r="130" spans="1:20" x14ac:dyDescent="0.35">
      <c r="A130">
        <v>51</v>
      </c>
      <c r="B130" t="s">
        <v>57</v>
      </c>
      <c r="C130" s="9">
        <f t="shared" si="15"/>
        <v>72</v>
      </c>
      <c r="D130" s="2" t="str">
        <f t="shared" si="16"/>
        <v>CCRCOL</v>
      </c>
      <c r="E130">
        <v>152</v>
      </c>
      <c r="F130">
        <v>2</v>
      </c>
      <c r="G130" t="s">
        <v>40</v>
      </c>
      <c r="H130">
        <v>230801</v>
      </c>
      <c r="I130">
        <v>230802</v>
      </c>
      <c r="O130" s="20">
        <v>1071</v>
      </c>
      <c r="P130" s="8">
        <f t="shared" si="10"/>
        <v>-2.6560800000000002</v>
      </c>
      <c r="Q130" s="8">
        <f t="shared" si="11"/>
        <v>-2.84085856</v>
      </c>
      <c r="R130" s="8"/>
      <c r="S130" s="8"/>
      <c r="T130" s="8"/>
    </row>
    <row r="131" spans="1:20" x14ac:dyDescent="0.35">
      <c r="A131">
        <v>7</v>
      </c>
      <c r="B131" t="s">
        <v>69</v>
      </c>
      <c r="C131" s="9">
        <f t="shared" si="15"/>
        <v>666</v>
      </c>
      <c r="D131" s="2" t="str">
        <f t="shared" si="16"/>
        <v>NRVNEW</v>
      </c>
      <c r="E131">
        <v>109</v>
      </c>
      <c r="F131">
        <v>1</v>
      </c>
      <c r="G131" t="s">
        <v>17</v>
      </c>
      <c r="H131">
        <v>230801</v>
      </c>
      <c r="I131">
        <v>230802</v>
      </c>
      <c r="J131">
        <v>0.3906</v>
      </c>
      <c r="M131">
        <v>0.31</v>
      </c>
      <c r="N131">
        <v>0.31</v>
      </c>
      <c r="O131" s="20">
        <v>1122</v>
      </c>
      <c r="P131" s="8">
        <f t="shared" si="10"/>
        <v>-2.7825600000000001</v>
      </c>
      <c r="Q131" s="8">
        <f t="shared" si="11"/>
        <v>-2.9460899200000004</v>
      </c>
      <c r="R131" s="8"/>
      <c r="S131" s="8"/>
      <c r="T131" s="8"/>
    </row>
    <row r="132" spans="1:20" x14ac:dyDescent="0.35">
      <c r="A132">
        <v>7</v>
      </c>
      <c r="B132" t="s">
        <v>69</v>
      </c>
      <c r="C132" s="9">
        <f t="shared" si="15"/>
        <v>666</v>
      </c>
      <c r="D132" s="2" t="str">
        <f t="shared" si="16"/>
        <v>NRVNEW</v>
      </c>
      <c r="E132">
        <v>109</v>
      </c>
      <c r="F132">
        <v>2</v>
      </c>
      <c r="G132" t="s">
        <v>17</v>
      </c>
      <c r="H132">
        <v>230801</v>
      </c>
      <c r="I132">
        <v>230802</v>
      </c>
      <c r="J132">
        <v>0.45760000000000001</v>
      </c>
      <c r="M132">
        <v>0.32</v>
      </c>
      <c r="N132">
        <v>0.32</v>
      </c>
      <c r="O132" s="20">
        <v>1170</v>
      </c>
      <c r="P132" s="8">
        <f t="shared" si="10"/>
        <v>-2.9016000000000002</v>
      </c>
      <c r="Q132" s="8">
        <f t="shared" si="11"/>
        <v>-3.0451312000000001</v>
      </c>
      <c r="R132" s="8"/>
      <c r="S132" s="8"/>
      <c r="T132" s="8"/>
    </row>
    <row r="133" spans="1:20" x14ac:dyDescent="0.35">
      <c r="A133">
        <v>8</v>
      </c>
      <c r="B133" t="s">
        <v>61</v>
      </c>
      <c r="C133" s="9">
        <f t="shared" si="15"/>
        <v>666</v>
      </c>
      <c r="D133" s="2" t="str">
        <f t="shared" si="16"/>
        <v>NRVNEW</v>
      </c>
      <c r="E133">
        <v>105</v>
      </c>
      <c r="F133">
        <v>1</v>
      </c>
      <c r="G133" t="s">
        <v>17</v>
      </c>
      <c r="H133">
        <v>230801</v>
      </c>
      <c r="I133">
        <v>230802</v>
      </c>
      <c r="J133">
        <v>0.192</v>
      </c>
      <c r="M133">
        <v>0.28000000000000003</v>
      </c>
      <c r="N133">
        <v>0.28000000000000003</v>
      </c>
      <c r="O133" s="20">
        <v>1125</v>
      </c>
      <c r="P133" s="8">
        <f t="shared" si="10"/>
        <v>-2.79</v>
      </c>
      <c r="Q133" s="8">
        <f t="shared" si="11"/>
        <v>-2.95228</v>
      </c>
      <c r="R133" s="8"/>
      <c r="S133" s="8"/>
      <c r="T133" s="8"/>
    </row>
    <row r="134" spans="1:20" x14ac:dyDescent="0.35">
      <c r="A134">
        <v>8</v>
      </c>
      <c r="B134" t="s">
        <v>61</v>
      </c>
      <c r="C134" s="9">
        <f t="shared" si="15"/>
        <v>666</v>
      </c>
      <c r="D134" s="2" t="str">
        <f t="shared" si="16"/>
        <v>NRVNEW</v>
      </c>
      <c r="E134">
        <v>105</v>
      </c>
      <c r="F134">
        <v>2</v>
      </c>
      <c r="G134" t="s">
        <v>17</v>
      </c>
      <c r="H134">
        <v>230801</v>
      </c>
      <c r="I134">
        <v>230802</v>
      </c>
      <c r="J134">
        <v>0.1769</v>
      </c>
      <c r="M134">
        <v>0.28000000000000003</v>
      </c>
      <c r="N134">
        <v>0.28999999999999998</v>
      </c>
      <c r="O134" s="20">
        <v>1065</v>
      </c>
      <c r="P134" s="8">
        <f t="shared" si="10"/>
        <v>-2.6412</v>
      </c>
      <c r="Q134" s="8">
        <f t="shared" si="11"/>
        <v>-2.8284783999999998</v>
      </c>
      <c r="R134" s="8"/>
      <c r="S134" s="8"/>
      <c r="T134" s="8"/>
    </row>
    <row r="135" spans="1:20" x14ac:dyDescent="0.35">
      <c r="A135">
        <v>19</v>
      </c>
      <c r="B135" t="s">
        <v>65</v>
      </c>
      <c r="C135" s="9">
        <f t="shared" si="15"/>
        <v>666</v>
      </c>
      <c r="D135" s="2" t="str">
        <f t="shared" si="16"/>
        <v>NRVNEW</v>
      </c>
      <c r="E135">
        <v>123</v>
      </c>
      <c r="F135">
        <v>1</v>
      </c>
      <c r="G135" t="s">
        <v>17</v>
      </c>
      <c r="H135">
        <v>230802</v>
      </c>
      <c r="I135">
        <v>230803</v>
      </c>
      <c r="J135">
        <v>0.24129999999999999</v>
      </c>
      <c r="M135">
        <v>0.34</v>
      </c>
      <c r="N135">
        <v>0.35</v>
      </c>
      <c r="O135" s="20">
        <v>1112</v>
      </c>
      <c r="P135" s="8">
        <f t="shared" si="10"/>
        <v>-2.7577600000000002</v>
      </c>
      <c r="Q135" s="8">
        <f t="shared" si="11"/>
        <v>-2.9254563200000003</v>
      </c>
      <c r="R135" s="8"/>
      <c r="S135" s="8"/>
      <c r="T135" s="8"/>
    </row>
    <row r="136" spans="1:20" x14ac:dyDescent="0.35">
      <c r="A136">
        <v>19</v>
      </c>
      <c r="B136" t="s">
        <v>65</v>
      </c>
      <c r="C136" s="9">
        <f t="shared" si="15"/>
        <v>666</v>
      </c>
      <c r="D136" s="2" t="str">
        <f t="shared" si="16"/>
        <v>NRVNEW</v>
      </c>
      <c r="E136">
        <v>123</v>
      </c>
      <c r="F136">
        <v>2</v>
      </c>
      <c r="G136" t="s">
        <v>17</v>
      </c>
      <c r="H136">
        <v>230802</v>
      </c>
      <c r="I136">
        <v>230803</v>
      </c>
      <c r="J136">
        <v>0.19439999999999999</v>
      </c>
      <c r="M136">
        <v>0.33</v>
      </c>
      <c r="N136">
        <v>0.33</v>
      </c>
      <c r="O136" s="20">
        <v>1119</v>
      </c>
      <c r="P136" s="8">
        <f t="shared" si="10"/>
        <v>-2.7751199999999998</v>
      </c>
      <c r="Q136" s="8">
        <f t="shared" si="11"/>
        <v>-2.9398998399999998</v>
      </c>
      <c r="R136" s="8"/>
      <c r="S136" s="8"/>
      <c r="T136" s="8"/>
    </row>
    <row r="137" spans="1:20" x14ac:dyDescent="0.35">
      <c r="A137">
        <v>20</v>
      </c>
      <c r="B137" t="s">
        <v>65</v>
      </c>
      <c r="C137" s="9">
        <f t="shared" si="15"/>
        <v>666</v>
      </c>
      <c r="D137" s="2" t="str">
        <f t="shared" si="16"/>
        <v>NRVNEW</v>
      </c>
      <c r="E137">
        <v>123</v>
      </c>
      <c r="F137">
        <v>1</v>
      </c>
      <c r="G137" t="s">
        <v>17</v>
      </c>
      <c r="H137">
        <v>230802</v>
      </c>
      <c r="I137">
        <v>230803</v>
      </c>
      <c r="J137">
        <v>0.32829999999999998</v>
      </c>
      <c r="M137">
        <v>0.31</v>
      </c>
      <c r="N137">
        <v>0.32</v>
      </c>
      <c r="O137" s="20">
        <v>1060</v>
      </c>
      <c r="P137" s="8">
        <f t="shared" si="10"/>
        <v>-2.6288</v>
      </c>
      <c r="Q137" s="8">
        <f t="shared" si="11"/>
        <v>-2.8181615999999998</v>
      </c>
      <c r="R137" s="8"/>
      <c r="S137" s="8"/>
      <c r="T137" s="8"/>
    </row>
    <row r="138" spans="1:20" x14ac:dyDescent="0.35">
      <c r="A138">
        <v>20</v>
      </c>
      <c r="B138" t="s">
        <v>65</v>
      </c>
      <c r="C138" s="9">
        <f t="shared" si="15"/>
        <v>666</v>
      </c>
      <c r="D138" s="2" t="str">
        <f t="shared" si="16"/>
        <v>NRVNEW</v>
      </c>
      <c r="E138">
        <v>123</v>
      </c>
      <c r="F138">
        <v>2</v>
      </c>
      <c r="G138" t="s">
        <v>17</v>
      </c>
      <c r="H138">
        <v>230802</v>
      </c>
      <c r="I138">
        <v>230803</v>
      </c>
      <c r="J138">
        <v>0.28770000000000001</v>
      </c>
      <c r="M138">
        <v>0.34</v>
      </c>
      <c r="N138">
        <v>0.34</v>
      </c>
      <c r="O138" s="20">
        <v>1103</v>
      </c>
      <c r="P138" s="8">
        <f t="shared" si="10"/>
        <v>-2.7354400000000001</v>
      </c>
      <c r="Q138" s="8">
        <f t="shared" si="11"/>
        <v>-2.9068860799999996</v>
      </c>
      <c r="R138" s="8"/>
      <c r="S138" s="8"/>
      <c r="T138" s="8"/>
    </row>
    <row r="139" spans="1:20" x14ac:dyDescent="0.35">
      <c r="A139">
        <v>64</v>
      </c>
      <c r="B139" t="s">
        <v>34</v>
      </c>
      <c r="C139" s="9">
        <f t="shared" si="15"/>
        <v>1521</v>
      </c>
      <c r="D139" s="2" t="str">
        <f t="shared" si="16"/>
        <v>JLAJAK</v>
      </c>
      <c r="E139">
        <v>155</v>
      </c>
      <c r="F139">
        <v>1</v>
      </c>
      <c r="G139" t="s">
        <v>17</v>
      </c>
      <c r="H139">
        <v>230802</v>
      </c>
      <c r="I139">
        <v>230803</v>
      </c>
      <c r="J139">
        <v>0.38229999999999997</v>
      </c>
      <c r="M139">
        <v>0.34</v>
      </c>
      <c r="N139">
        <v>0.34</v>
      </c>
      <c r="O139" s="20">
        <v>1054</v>
      </c>
      <c r="P139" s="8">
        <f t="shared" si="10"/>
        <v>-2.6139199999999998</v>
      </c>
      <c r="Q139" s="8">
        <f t="shared" si="11"/>
        <v>-2.8057814399999996</v>
      </c>
      <c r="R139" s="8"/>
      <c r="S139" s="8"/>
      <c r="T139" s="8"/>
    </row>
    <row r="140" spans="1:20" x14ac:dyDescent="0.35">
      <c r="A140">
        <v>64</v>
      </c>
      <c r="B140" t="s">
        <v>34</v>
      </c>
      <c r="C140" s="9">
        <f t="shared" si="15"/>
        <v>1521</v>
      </c>
      <c r="D140" s="2" t="str">
        <f t="shared" si="16"/>
        <v>JLAJAK</v>
      </c>
      <c r="E140">
        <v>155</v>
      </c>
      <c r="F140">
        <v>2</v>
      </c>
      <c r="G140" t="s">
        <v>17</v>
      </c>
      <c r="H140">
        <v>230802</v>
      </c>
      <c r="I140">
        <v>230803</v>
      </c>
      <c r="J140">
        <v>0.36509999999999998</v>
      </c>
      <c r="M140">
        <v>0.35</v>
      </c>
      <c r="N140">
        <v>0.36</v>
      </c>
      <c r="O140" s="20">
        <v>1107</v>
      </c>
      <c r="P140" s="8">
        <f t="shared" si="10"/>
        <v>-2.7453599999999998</v>
      </c>
      <c r="Q140" s="8">
        <f t="shared" si="11"/>
        <v>-2.9151395199999994</v>
      </c>
      <c r="R140" s="8"/>
      <c r="S140" s="8"/>
      <c r="T140" s="8"/>
    </row>
    <row r="141" spans="1:20" x14ac:dyDescent="0.35">
      <c r="A141">
        <v>64</v>
      </c>
      <c r="B141" t="s">
        <v>34</v>
      </c>
      <c r="C141" s="9">
        <f t="shared" ref="C141:C154" si="17">IF(LEFT(B141,3)="CCR",72,IF(LEFT(B141,3)="NRV",666,IF(LEFT(B141,3)="TSZ",1219,IF(LEFT(B141,3)="JLA",1521,0))))</f>
        <v>1521</v>
      </c>
      <c r="D141" s="2" t="str">
        <f t="shared" ref="D141:D154" si="18">IF(LEFT(B141,3)="CCR","CCRCOL",IF(LEFT(B141,3)="NRV","NRVNEW",IF(LEFT(B141,3)="TSZ","TSZSAN",IF(LEFT(B141,3)="JLA","JLAJAK",0))))</f>
        <v>JLAJAK</v>
      </c>
      <c r="E141">
        <v>155</v>
      </c>
      <c r="F141">
        <v>2</v>
      </c>
      <c r="G141" t="s">
        <v>40</v>
      </c>
      <c r="H141">
        <v>230802</v>
      </c>
      <c r="I141">
        <v>230803</v>
      </c>
      <c r="O141" s="20">
        <v>1132</v>
      </c>
      <c r="P141" s="8">
        <f t="shared" si="10"/>
        <v>-2.8073600000000001</v>
      </c>
      <c r="Q141" s="8">
        <f t="shared" si="11"/>
        <v>-2.9667235200000004</v>
      </c>
      <c r="R141" s="8"/>
      <c r="S141" s="8"/>
      <c r="T141" s="8"/>
    </row>
    <row r="142" spans="1:20" x14ac:dyDescent="0.35">
      <c r="A142">
        <v>63</v>
      </c>
      <c r="B142" t="s">
        <v>52</v>
      </c>
      <c r="C142" s="9">
        <f t="shared" si="17"/>
        <v>72</v>
      </c>
      <c r="D142" s="2" t="str">
        <f t="shared" si="18"/>
        <v>CCRCOL</v>
      </c>
      <c r="E142">
        <v>5</v>
      </c>
      <c r="F142">
        <v>1</v>
      </c>
      <c r="G142" t="s">
        <v>17</v>
      </c>
      <c r="H142">
        <v>230802</v>
      </c>
      <c r="I142">
        <v>230803</v>
      </c>
      <c r="J142">
        <v>0.45660000000000001</v>
      </c>
      <c r="M142">
        <v>0.34</v>
      </c>
      <c r="N142">
        <v>0.34</v>
      </c>
      <c r="O142" s="20">
        <v>984</v>
      </c>
      <c r="P142" s="8">
        <f t="shared" si="10"/>
        <v>-2.4403199999999998</v>
      </c>
      <c r="Q142" s="8">
        <f t="shared" si="11"/>
        <v>-2.6613462399999994</v>
      </c>
      <c r="R142" s="8"/>
      <c r="S142" s="8"/>
      <c r="T142" s="8"/>
    </row>
    <row r="143" spans="1:20" x14ac:dyDescent="0.35">
      <c r="A143">
        <v>63</v>
      </c>
      <c r="B143" t="s">
        <v>52</v>
      </c>
      <c r="C143" s="9">
        <f t="shared" si="17"/>
        <v>72</v>
      </c>
      <c r="D143" s="2" t="str">
        <f t="shared" si="18"/>
        <v>CCRCOL</v>
      </c>
      <c r="E143">
        <v>5</v>
      </c>
      <c r="F143">
        <v>1</v>
      </c>
      <c r="G143" t="s">
        <v>40</v>
      </c>
      <c r="H143">
        <v>230802</v>
      </c>
      <c r="I143">
        <v>230803</v>
      </c>
      <c r="O143" s="20">
        <v>977</v>
      </c>
      <c r="P143" s="13">
        <f t="shared" si="10"/>
        <v>-2.4229599999999998</v>
      </c>
      <c r="Q143" s="13">
        <f t="shared" si="11"/>
        <v>-2.6469027199999999</v>
      </c>
      <c r="R143" s="16"/>
      <c r="S143" s="16"/>
      <c r="T143" s="16"/>
    </row>
    <row r="144" spans="1:20" x14ac:dyDescent="0.35">
      <c r="A144">
        <v>63</v>
      </c>
      <c r="B144" t="s">
        <v>52</v>
      </c>
      <c r="C144" s="9">
        <f t="shared" si="17"/>
        <v>72</v>
      </c>
      <c r="D144" s="2" t="str">
        <f t="shared" si="18"/>
        <v>CCRCOL</v>
      </c>
      <c r="E144">
        <v>5</v>
      </c>
      <c r="F144">
        <v>2</v>
      </c>
      <c r="G144" t="s">
        <v>17</v>
      </c>
      <c r="H144">
        <v>230802</v>
      </c>
      <c r="I144">
        <v>230803</v>
      </c>
      <c r="J144">
        <v>0.44679999999999997</v>
      </c>
      <c r="M144">
        <v>0.36</v>
      </c>
      <c r="N144">
        <v>0.35</v>
      </c>
      <c r="O144" s="20">
        <v>897</v>
      </c>
      <c r="P144" s="8">
        <f t="shared" si="10"/>
        <v>-2.2245599999999999</v>
      </c>
      <c r="Q144" s="8">
        <f t="shared" si="11"/>
        <v>-2.4818339199999997</v>
      </c>
      <c r="R144" s="8"/>
      <c r="S144" s="8"/>
      <c r="T144" s="8"/>
    </row>
    <row r="145" spans="1:20" x14ac:dyDescent="0.35">
      <c r="A145">
        <v>63</v>
      </c>
      <c r="B145" t="s">
        <v>52</v>
      </c>
      <c r="C145" s="9">
        <f t="shared" si="17"/>
        <v>72</v>
      </c>
      <c r="D145" s="2" t="str">
        <f t="shared" si="18"/>
        <v>CCRCOL</v>
      </c>
      <c r="E145">
        <v>5</v>
      </c>
      <c r="F145">
        <v>2</v>
      </c>
      <c r="G145" t="s">
        <v>40</v>
      </c>
      <c r="H145">
        <v>230802</v>
      </c>
      <c r="I145">
        <v>230803</v>
      </c>
      <c r="O145" s="20">
        <v>950</v>
      </c>
      <c r="P145" s="8">
        <f t="shared" si="10"/>
        <v>-2.3559999999999999</v>
      </c>
      <c r="Q145" s="8">
        <f t="shared" si="11"/>
        <v>-2.5911919999999995</v>
      </c>
      <c r="R145" s="8"/>
      <c r="S145" s="8"/>
      <c r="T145" s="8"/>
    </row>
    <row r="146" spans="1:20" x14ac:dyDescent="0.35">
      <c r="A146">
        <v>49</v>
      </c>
      <c r="B146" t="s">
        <v>57</v>
      </c>
      <c r="C146" s="9">
        <f t="shared" si="17"/>
        <v>72</v>
      </c>
      <c r="D146" s="2" t="str">
        <f t="shared" si="18"/>
        <v>CCRCOL</v>
      </c>
      <c r="E146">
        <v>152</v>
      </c>
      <c r="F146">
        <v>1</v>
      </c>
      <c r="G146" t="s">
        <v>17</v>
      </c>
      <c r="H146">
        <v>230802</v>
      </c>
      <c r="I146">
        <v>230803</v>
      </c>
      <c r="J146">
        <v>1.046</v>
      </c>
      <c r="M146">
        <v>0.37</v>
      </c>
      <c r="N146">
        <v>0.36</v>
      </c>
      <c r="O146" s="20">
        <v>1095</v>
      </c>
      <c r="P146" s="8">
        <f t="shared" si="10"/>
        <v>-2.7155999999999998</v>
      </c>
      <c r="Q146" s="8">
        <f t="shared" si="11"/>
        <v>-2.8903791999999999</v>
      </c>
      <c r="R146" s="8"/>
      <c r="S146" s="8"/>
      <c r="T146" s="8"/>
    </row>
    <row r="147" spans="1:20" x14ac:dyDescent="0.35">
      <c r="A147">
        <v>49</v>
      </c>
      <c r="B147" t="s">
        <v>57</v>
      </c>
      <c r="C147" s="9">
        <f t="shared" si="17"/>
        <v>72</v>
      </c>
      <c r="D147" s="2" t="str">
        <f t="shared" si="18"/>
        <v>CCRCOL</v>
      </c>
      <c r="E147">
        <v>152</v>
      </c>
      <c r="F147">
        <v>2</v>
      </c>
      <c r="G147" t="s">
        <v>17</v>
      </c>
      <c r="H147">
        <v>230802</v>
      </c>
      <c r="I147">
        <v>230803</v>
      </c>
      <c r="J147">
        <v>1.0810999999999999</v>
      </c>
      <c r="M147">
        <v>0.38</v>
      </c>
      <c r="N147">
        <v>0.38</v>
      </c>
      <c r="O147" s="20">
        <v>999</v>
      </c>
      <c r="P147" s="8">
        <f t="shared" si="10"/>
        <v>-2.4775200000000002</v>
      </c>
      <c r="Q147" s="8">
        <f t="shared" si="11"/>
        <v>-2.6922966400000004</v>
      </c>
      <c r="R147" s="8"/>
      <c r="S147" s="8"/>
      <c r="T147" s="8"/>
    </row>
    <row r="148" spans="1:20" x14ac:dyDescent="0.35">
      <c r="A148" s="23">
        <v>75</v>
      </c>
      <c r="B148" t="s">
        <v>42</v>
      </c>
      <c r="C148" s="9">
        <f t="shared" si="17"/>
        <v>1521</v>
      </c>
      <c r="D148" s="2" t="str">
        <f t="shared" si="18"/>
        <v>JLAJAK</v>
      </c>
      <c r="E148">
        <v>156</v>
      </c>
      <c r="F148">
        <v>3</v>
      </c>
      <c r="G148" t="s">
        <v>17</v>
      </c>
      <c r="H148">
        <v>230802</v>
      </c>
      <c r="I148">
        <v>230803</v>
      </c>
      <c r="J148">
        <v>0.55269999999999997</v>
      </c>
      <c r="M148">
        <v>0.32</v>
      </c>
      <c r="N148">
        <v>0.33</v>
      </c>
      <c r="O148" s="20">
        <v>1167</v>
      </c>
      <c r="P148" s="8">
        <f t="shared" si="10"/>
        <v>-2.8941599999999998</v>
      </c>
      <c r="Q148" s="8">
        <f t="shared" si="11"/>
        <v>-3.0389411199999996</v>
      </c>
      <c r="R148" s="8" t="s">
        <v>70</v>
      </c>
      <c r="S148" s="8"/>
      <c r="T148" s="8"/>
    </row>
    <row r="149" spans="1:20" x14ac:dyDescent="0.35">
      <c r="A149" s="23">
        <v>75</v>
      </c>
      <c r="B149" t="s">
        <v>42</v>
      </c>
      <c r="C149" s="9">
        <f t="shared" si="17"/>
        <v>1521</v>
      </c>
      <c r="D149" s="2" t="str">
        <f t="shared" si="18"/>
        <v>JLAJAK</v>
      </c>
      <c r="E149">
        <v>156</v>
      </c>
      <c r="F149">
        <v>4</v>
      </c>
      <c r="G149" t="s">
        <v>17</v>
      </c>
      <c r="H149">
        <v>230802</v>
      </c>
      <c r="I149">
        <v>230803</v>
      </c>
      <c r="J149">
        <v>0.45</v>
      </c>
      <c r="M149">
        <v>0.36</v>
      </c>
      <c r="N149">
        <v>0.35</v>
      </c>
      <c r="O149" s="20">
        <v>1136</v>
      </c>
      <c r="P149" s="8">
        <f t="shared" si="10"/>
        <v>-2.8172799999999998</v>
      </c>
      <c r="Q149" s="8">
        <f t="shared" si="11"/>
        <v>-2.9749769599999993</v>
      </c>
      <c r="R149" s="8"/>
      <c r="S149" s="8"/>
      <c r="T149" s="8"/>
    </row>
    <row r="150" spans="1:20" x14ac:dyDescent="0.35">
      <c r="A150" s="23">
        <v>70</v>
      </c>
      <c r="B150" t="s">
        <v>46</v>
      </c>
      <c r="C150" s="9">
        <f t="shared" si="17"/>
        <v>1521</v>
      </c>
      <c r="D150" s="2" t="str">
        <f t="shared" si="18"/>
        <v>JLAJAK</v>
      </c>
      <c r="E150">
        <v>158</v>
      </c>
      <c r="F150">
        <v>3</v>
      </c>
      <c r="G150" t="s">
        <v>17</v>
      </c>
      <c r="H150">
        <v>230802</v>
      </c>
      <c r="I150">
        <v>230803</v>
      </c>
      <c r="J150">
        <v>0.41249999999999998</v>
      </c>
      <c r="M150">
        <v>0.34</v>
      </c>
      <c r="N150">
        <v>0.36</v>
      </c>
      <c r="O150" s="20">
        <v>1033</v>
      </c>
      <c r="P150" s="8">
        <f t="shared" si="10"/>
        <v>-2.5618400000000001</v>
      </c>
      <c r="Q150" s="8">
        <f t="shared" si="11"/>
        <v>-2.7624508800000003</v>
      </c>
      <c r="R150" s="8" t="s">
        <v>70</v>
      </c>
      <c r="S150" s="8"/>
      <c r="T150" s="8"/>
    </row>
    <row r="151" spans="1:20" x14ac:dyDescent="0.35">
      <c r="A151" s="23">
        <v>70</v>
      </c>
      <c r="B151" t="s">
        <v>46</v>
      </c>
      <c r="C151" s="9">
        <f t="shared" si="17"/>
        <v>1521</v>
      </c>
      <c r="D151" s="2" t="str">
        <f t="shared" si="18"/>
        <v>JLAJAK</v>
      </c>
      <c r="E151">
        <v>158</v>
      </c>
      <c r="F151">
        <v>3</v>
      </c>
      <c r="G151" t="s">
        <v>40</v>
      </c>
      <c r="H151">
        <v>230802</v>
      </c>
      <c r="I151">
        <v>230803</v>
      </c>
      <c r="O151" s="20">
        <v>1071</v>
      </c>
      <c r="P151" s="8">
        <f t="shared" si="10"/>
        <v>-2.6560800000000002</v>
      </c>
      <c r="Q151" s="8">
        <f t="shared" si="11"/>
        <v>-2.84085856</v>
      </c>
      <c r="R151" s="8"/>
      <c r="S151" s="8"/>
      <c r="T151" s="8"/>
    </row>
    <row r="152" spans="1:20" x14ac:dyDescent="0.35">
      <c r="A152" s="23">
        <v>70</v>
      </c>
      <c r="B152" t="s">
        <v>46</v>
      </c>
      <c r="C152" s="9">
        <f t="shared" si="17"/>
        <v>1521</v>
      </c>
      <c r="D152" s="2" t="str">
        <f t="shared" si="18"/>
        <v>JLAJAK</v>
      </c>
      <c r="E152">
        <v>158</v>
      </c>
      <c r="F152" s="18">
        <v>4</v>
      </c>
      <c r="G152" t="s">
        <v>17</v>
      </c>
      <c r="H152">
        <v>230802</v>
      </c>
      <c r="I152">
        <v>230803</v>
      </c>
      <c r="J152">
        <v>0.39789999999999998</v>
      </c>
      <c r="M152">
        <v>0.4</v>
      </c>
      <c r="N152">
        <v>0.43</v>
      </c>
      <c r="O152" s="20">
        <v>1031</v>
      </c>
      <c r="P152" s="8">
        <f t="shared" si="10"/>
        <v>-2.55688</v>
      </c>
      <c r="Q152" s="8">
        <f t="shared" si="11"/>
        <v>-2.7583241599999999</v>
      </c>
      <c r="R152" s="8"/>
      <c r="S152" s="8"/>
      <c r="T152" s="8"/>
    </row>
    <row r="153" spans="1:20" x14ac:dyDescent="0.35">
      <c r="A153" s="23">
        <v>10</v>
      </c>
      <c r="B153" t="s">
        <v>49</v>
      </c>
      <c r="C153" s="9">
        <f t="shared" si="17"/>
        <v>666</v>
      </c>
      <c r="D153" s="2" t="str">
        <f t="shared" si="18"/>
        <v>NRVNEW</v>
      </c>
      <c r="E153">
        <v>118</v>
      </c>
      <c r="F153">
        <v>3</v>
      </c>
      <c r="G153" t="s">
        <v>17</v>
      </c>
      <c r="H153">
        <v>230802</v>
      </c>
      <c r="I153">
        <v>230803</v>
      </c>
      <c r="J153">
        <v>0.4173</v>
      </c>
      <c r="M153">
        <v>0.34</v>
      </c>
      <c r="N153">
        <v>0.33</v>
      </c>
      <c r="O153" s="20">
        <v>1042</v>
      </c>
      <c r="P153" s="8">
        <f t="shared" si="10"/>
        <v>-2.5841599999999998</v>
      </c>
      <c r="Q153" s="8">
        <f t="shared" si="11"/>
        <v>-2.7810211200000001</v>
      </c>
      <c r="R153" s="8" t="s">
        <v>70</v>
      </c>
      <c r="S153" s="8"/>
      <c r="T153" s="8"/>
    </row>
    <row r="154" spans="1:20" x14ac:dyDescent="0.35">
      <c r="A154" s="23">
        <v>10</v>
      </c>
      <c r="B154" t="s">
        <v>49</v>
      </c>
      <c r="C154" s="9">
        <f t="shared" si="17"/>
        <v>666</v>
      </c>
      <c r="D154" s="2" t="str">
        <f t="shared" si="18"/>
        <v>NRVNEW</v>
      </c>
      <c r="E154">
        <v>118</v>
      </c>
      <c r="F154">
        <v>4</v>
      </c>
      <c r="G154" t="s">
        <v>17</v>
      </c>
      <c r="H154">
        <v>230802</v>
      </c>
      <c r="I154">
        <v>230803</v>
      </c>
      <c r="J154">
        <v>0.2883</v>
      </c>
      <c r="M154">
        <v>0.34</v>
      </c>
      <c r="N154">
        <v>0.33</v>
      </c>
      <c r="O154" s="20">
        <v>1022</v>
      </c>
      <c r="P154" s="8">
        <f t="shared" si="10"/>
        <v>-2.5345599999999999</v>
      </c>
      <c r="Q154" s="8">
        <f t="shared" si="11"/>
        <v>-2.7397539200000001</v>
      </c>
      <c r="R154" s="8"/>
      <c r="S154" s="8"/>
      <c r="T154" s="8"/>
    </row>
    <row r="155" spans="1:20" x14ac:dyDescent="0.35">
      <c r="C155" s="9"/>
      <c r="D155" s="2"/>
      <c r="P155" s="8"/>
      <c r="Q155" s="8"/>
      <c r="R155" s="8"/>
      <c r="S155" s="8"/>
      <c r="T155" s="8"/>
    </row>
    <row r="156" spans="1:20" x14ac:dyDescent="0.35">
      <c r="C156" s="9"/>
      <c r="D156" s="2"/>
      <c r="P156" s="8"/>
      <c r="Q156" s="8"/>
      <c r="R156" s="8"/>
      <c r="S156" s="8"/>
      <c r="T156" s="8"/>
    </row>
    <row r="157" spans="1:20" x14ac:dyDescent="0.35">
      <c r="C157" s="9"/>
      <c r="D157" s="2"/>
      <c r="P157" s="8"/>
      <c r="Q157" s="8"/>
      <c r="R157" s="8"/>
      <c r="S157" s="8"/>
      <c r="T157" s="8"/>
    </row>
    <row r="158" spans="1:20" x14ac:dyDescent="0.35">
      <c r="C158" s="9"/>
      <c r="D158" s="2"/>
      <c r="P158" s="8"/>
      <c r="Q158" s="8"/>
      <c r="R158" s="8"/>
      <c r="S158" s="8"/>
      <c r="T158" s="8"/>
    </row>
    <row r="159" spans="1:20" x14ac:dyDescent="0.35">
      <c r="C159" s="9"/>
      <c r="D159" s="2"/>
      <c r="P159" s="8"/>
      <c r="Q159" s="8"/>
      <c r="R159" s="8"/>
      <c r="S159" s="8"/>
      <c r="T159" s="8"/>
    </row>
    <row r="160" spans="1:20" x14ac:dyDescent="0.35">
      <c r="C160" s="9"/>
      <c r="D160" s="2"/>
      <c r="P160" s="8"/>
      <c r="Q160" s="8"/>
      <c r="R160" s="8"/>
      <c r="S160" s="8"/>
      <c r="T160" s="8"/>
    </row>
    <row r="161" spans="3:20" x14ac:dyDescent="0.35">
      <c r="C161" s="9"/>
      <c r="D161" s="2"/>
      <c r="P161" s="8"/>
      <c r="Q161" s="8"/>
      <c r="R161" s="8"/>
      <c r="S161" s="8"/>
      <c r="T161" s="8"/>
    </row>
    <row r="162" spans="3:20" x14ac:dyDescent="0.35">
      <c r="C162" s="9"/>
      <c r="D162" s="2"/>
      <c r="P162" s="8"/>
      <c r="Q162" s="8"/>
      <c r="R162" s="8"/>
      <c r="S162" s="8"/>
      <c r="T162" s="8"/>
    </row>
    <row r="163" spans="3:20" x14ac:dyDescent="0.35">
      <c r="C163" s="9"/>
      <c r="D163" s="2"/>
      <c r="P163" s="8"/>
      <c r="Q163" s="8"/>
      <c r="R163" s="8"/>
      <c r="S163" s="8"/>
      <c r="T163" s="8"/>
    </row>
    <row r="164" spans="3:20" x14ac:dyDescent="0.35">
      <c r="C164" s="9"/>
      <c r="D164" s="2"/>
      <c r="P164" s="8"/>
      <c r="Q164" s="8"/>
      <c r="R164" s="8"/>
      <c r="S164" s="8"/>
      <c r="T164" s="8"/>
    </row>
    <row r="165" spans="3:20" x14ac:dyDescent="0.35">
      <c r="C165" s="9"/>
      <c r="D165" s="2"/>
      <c r="P165" s="8"/>
      <c r="Q165" s="8"/>
      <c r="R165" s="8"/>
      <c r="S165" s="8"/>
      <c r="T165" s="8"/>
    </row>
    <row r="166" spans="3:20" x14ac:dyDescent="0.35">
      <c r="C166" s="9"/>
      <c r="D166" s="2"/>
      <c r="P166" s="8"/>
      <c r="Q166" s="8"/>
      <c r="R166" s="8"/>
      <c r="S166" s="8"/>
      <c r="T166" s="8"/>
    </row>
    <row r="167" spans="3:20" x14ac:dyDescent="0.35">
      <c r="C167" s="9"/>
      <c r="D167" s="2"/>
      <c r="P167" s="8"/>
      <c r="Q167" s="8"/>
      <c r="R167" s="8"/>
      <c r="S167" s="8"/>
      <c r="T167" s="8"/>
    </row>
    <row r="168" spans="3:20" x14ac:dyDescent="0.35">
      <c r="C168" s="9"/>
      <c r="D168" s="2"/>
      <c r="P168" s="8"/>
      <c r="Q168" s="8"/>
      <c r="R168" s="8"/>
      <c r="S168" s="8"/>
      <c r="T168" s="8"/>
    </row>
    <row r="169" spans="3:20" x14ac:dyDescent="0.35">
      <c r="C169" s="9"/>
      <c r="D169" s="2"/>
      <c r="P169" s="8"/>
      <c r="Q169" s="8"/>
      <c r="R169" s="8"/>
      <c r="S169" s="8"/>
      <c r="T169" s="8"/>
    </row>
    <row r="170" spans="3:20" x14ac:dyDescent="0.35">
      <c r="C170" s="9"/>
      <c r="D170" s="2"/>
      <c r="F170" s="18"/>
      <c r="P170" s="8"/>
      <c r="Q170" s="8"/>
      <c r="R170" s="8"/>
      <c r="S170" s="8"/>
      <c r="T170" s="8"/>
    </row>
    <row r="171" spans="3:20" x14ac:dyDescent="0.35">
      <c r="C171" s="9"/>
      <c r="D171" s="2"/>
      <c r="P171" s="8"/>
      <c r="Q171" s="8"/>
      <c r="R171" s="8"/>
      <c r="S171" s="8"/>
      <c r="T171" s="8"/>
    </row>
    <row r="172" spans="3:20" x14ac:dyDescent="0.35">
      <c r="C172" s="9"/>
      <c r="D172" s="2"/>
      <c r="P172" s="8"/>
      <c r="Q172" s="8"/>
      <c r="R172" s="8"/>
      <c r="S172" s="8"/>
      <c r="T172" s="8"/>
    </row>
    <row r="173" spans="3:20" x14ac:dyDescent="0.35">
      <c r="C173" s="9"/>
      <c r="D173" s="2"/>
      <c r="P173" s="8"/>
      <c r="Q173" s="8"/>
      <c r="R173" s="8"/>
      <c r="S173" s="8"/>
      <c r="T173" s="8"/>
    </row>
    <row r="174" spans="3:20" x14ac:dyDescent="0.35">
      <c r="C174" s="9"/>
      <c r="D174" s="2"/>
      <c r="P174" s="8"/>
      <c r="Q174" s="8"/>
      <c r="R174" s="8"/>
      <c r="S174" s="8"/>
      <c r="T174" s="8"/>
    </row>
    <row r="175" spans="3:20" x14ac:dyDescent="0.35">
      <c r="C175" s="9"/>
      <c r="D175" s="2"/>
      <c r="P175" s="8"/>
      <c r="Q175" s="8"/>
      <c r="R175" s="8"/>
      <c r="S175" s="8"/>
      <c r="T175" s="8"/>
    </row>
    <row r="176" spans="3:20" x14ac:dyDescent="0.35">
      <c r="C176" s="2"/>
      <c r="P176" s="8"/>
      <c r="Q176" s="8"/>
      <c r="R176" s="8"/>
      <c r="S176" s="8"/>
      <c r="T176" s="8"/>
    </row>
    <row r="177" spans="3:20" x14ac:dyDescent="0.35">
      <c r="C177" s="2"/>
      <c r="P177" s="8"/>
      <c r="Q177" s="8"/>
      <c r="R177" s="8"/>
      <c r="S177" s="8"/>
      <c r="T177" s="8"/>
    </row>
    <row r="178" spans="3:20" x14ac:dyDescent="0.35">
      <c r="C178" s="2"/>
      <c r="P178" s="8"/>
      <c r="Q178" s="8"/>
      <c r="R178" s="8"/>
      <c r="S178" s="8"/>
      <c r="T178" s="8"/>
    </row>
    <row r="179" spans="3:20" x14ac:dyDescent="0.35">
      <c r="C179" s="2"/>
      <c r="P179" s="8"/>
      <c r="Q179" s="8"/>
      <c r="R179" s="8"/>
      <c r="S179" s="8"/>
      <c r="T179" s="8"/>
    </row>
    <row r="180" spans="3:20" x14ac:dyDescent="0.35">
      <c r="C180" s="2"/>
      <c r="P180" s="8"/>
      <c r="Q180" s="8"/>
      <c r="R180" s="8"/>
      <c r="S180" s="8"/>
      <c r="T180" s="8"/>
    </row>
    <row r="181" spans="3:20" x14ac:dyDescent="0.35">
      <c r="C181" s="2"/>
      <c r="P181" s="8"/>
      <c r="Q181" s="8"/>
      <c r="R181" s="8"/>
      <c r="S181" s="8"/>
      <c r="T181" s="8"/>
    </row>
    <row r="182" spans="3:20" x14ac:dyDescent="0.35">
      <c r="C182" s="2"/>
      <c r="P182" s="8"/>
      <c r="Q182" s="8"/>
      <c r="R182" s="8"/>
      <c r="S182" s="8"/>
      <c r="T182" s="8"/>
    </row>
    <row r="183" spans="3:20" x14ac:dyDescent="0.35">
      <c r="C183" s="2"/>
      <c r="P183" s="8"/>
      <c r="Q183" s="8"/>
      <c r="R183" s="8"/>
      <c r="S183" s="8"/>
      <c r="T183" s="8"/>
    </row>
    <row r="184" spans="3:20" x14ac:dyDescent="0.35">
      <c r="C184" s="2"/>
      <c r="P184" s="8"/>
      <c r="Q184" s="8"/>
      <c r="R184" s="8"/>
      <c r="S184" s="8"/>
      <c r="T184" s="8"/>
    </row>
    <row r="185" spans="3:20" x14ac:dyDescent="0.35">
      <c r="C185" s="2"/>
      <c r="P185" s="8"/>
      <c r="Q185" s="8"/>
      <c r="R185" s="8"/>
      <c r="S185" s="8"/>
      <c r="T185" s="8"/>
    </row>
    <row r="186" spans="3:20" x14ac:dyDescent="0.35">
      <c r="C186" s="2"/>
      <c r="P186" s="8"/>
      <c r="Q186" s="8"/>
      <c r="R186" s="8"/>
      <c r="S186" s="8"/>
      <c r="T186" s="8"/>
    </row>
    <row r="187" spans="3:20" x14ac:dyDescent="0.35">
      <c r="C187" s="2"/>
      <c r="P187" s="8"/>
      <c r="Q187" s="8"/>
      <c r="R187" s="8"/>
      <c r="S187" s="8"/>
      <c r="T187" s="8"/>
    </row>
    <row r="188" spans="3:20" x14ac:dyDescent="0.35">
      <c r="C188" s="2"/>
      <c r="P188" s="8"/>
      <c r="Q188" s="8"/>
      <c r="R188" s="8"/>
      <c r="S188" s="8"/>
      <c r="T188" s="8"/>
    </row>
    <row r="189" spans="3:20" x14ac:dyDescent="0.35">
      <c r="C189" s="2"/>
      <c r="P189" s="8"/>
      <c r="Q189" s="8"/>
      <c r="R189" s="8"/>
      <c r="S189" s="8"/>
      <c r="T189" s="8"/>
    </row>
    <row r="190" spans="3:20" x14ac:dyDescent="0.35">
      <c r="C190" s="2"/>
      <c r="P190" s="8"/>
      <c r="Q190" s="8"/>
      <c r="R190" s="8"/>
      <c r="S190" s="8"/>
      <c r="T190" s="8"/>
    </row>
    <row r="191" spans="3:20" x14ac:dyDescent="0.35">
      <c r="C191" s="2"/>
      <c r="P191" s="8"/>
      <c r="Q191" s="8"/>
      <c r="R191" s="8"/>
      <c r="S191" s="8"/>
      <c r="T191" s="8"/>
    </row>
    <row r="192" spans="3:20" x14ac:dyDescent="0.35">
      <c r="C192" s="2"/>
      <c r="P192" s="8"/>
      <c r="Q192" s="8"/>
      <c r="R192" s="8"/>
      <c r="S192" s="8"/>
      <c r="T192" s="8"/>
    </row>
    <row r="193" spans="3:20" x14ac:dyDescent="0.35">
      <c r="C193" s="2"/>
      <c r="P193" s="8"/>
      <c r="Q193" s="8"/>
      <c r="R193" s="8"/>
      <c r="S193" s="8"/>
      <c r="T193" s="8"/>
    </row>
    <row r="194" spans="3:20" x14ac:dyDescent="0.35">
      <c r="C194" s="2"/>
      <c r="P194" s="8"/>
      <c r="Q194" s="8"/>
      <c r="R194" s="8"/>
      <c r="S194" s="8"/>
      <c r="T194" s="8"/>
    </row>
    <row r="195" spans="3:20" x14ac:dyDescent="0.35">
      <c r="C195" s="2"/>
      <c r="P195" s="8"/>
      <c r="Q195" s="8"/>
      <c r="R195" s="8"/>
      <c r="S195" s="8"/>
      <c r="T195" s="8"/>
    </row>
    <row r="196" spans="3:20" x14ac:dyDescent="0.35">
      <c r="C196" s="2"/>
      <c r="F196" s="19"/>
      <c r="P196" s="8"/>
      <c r="Q196" s="8"/>
      <c r="R196" s="8"/>
      <c r="S196" s="8"/>
      <c r="T196" s="8"/>
    </row>
    <row r="197" spans="3:20" x14ac:dyDescent="0.35">
      <c r="C197" s="2"/>
      <c r="F197" s="19"/>
      <c r="P197" s="8"/>
      <c r="Q197" s="8"/>
      <c r="R197" s="8"/>
      <c r="S197" s="8"/>
      <c r="T197" s="8"/>
    </row>
    <row r="198" spans="3:20" x14ac:dyDescent="0.35">
      <c r="C198" s="2"/>
      <c r="F198" s="19"/>
      <c r="P198" s="8"/>
      <c r="Q198" s="8"/>
      <c r="R198" s="8"/>
      <c r="S198" s="8"/>
      <c r="T198" s="8"/>
    </row>
    <row r="199" spans="3:20" x14ac:dyDescent="0.35">
      <c r="C199" s="2"/>
      <c r="F199" s="19"/>
      <c r="P199" s="8"/>
      <c r="Q199" s="8"/>
      <c r="R199" s="8"/>
      <c r="S199" s="8"/>
      <c r="T199" s="8"/>
    </row>
    <row r="200" spans="3:20" x14ac:dyDescent="0.35">
      <c r="C200" s="2"/>
      <c r="F200" s="19"/>
      <c r="P200" s="8"/>
      <c r="Q200" s="8"/>
      <c r="R200" s="8"/>
      <c r="S200" s="8"/>
      <c r="T200" s="8"/>
    </row>
    <row r="201" spans="3:20" x14ac:dyDescent="0.35">
      <c r="C201" s="2"/>
      <c r="F201" s="19"/>
      <c r="P201" s="8"/>
      <c r="Q201" s="8"/>
      <c r="R201" s="8"/>
      <c r="S201" s="8"/>
      <c r="T201" s="8"/>
    </row>
    <row r="202" spans="3:20" x14ac:dyDescent="0.35">
      <c r="C202" s="2"/>
      <c r="F202" s="19"/>
      <c r="P202" s="8"/>
      <c r="Q202" s="8"/>
      <c r="R202" s="8"/>
      <c r="S202" s="8"/>
      <c r="T202" s="8"/>
    </row>
    <row r="203" spans="3:20" x14ac:dyDescent="0.35">
      <c r="C203" s="2"/>
      <c r="F203" s="19"/>
      <c r="P203" s="8"/>
      <c r="Q203" s="8"/>
      <c r="R203" s="8"/>
      <c r="S203" s="8"/>
      <c r="T203" s="8"/>
    </row>
    <row r="204" spans="3:20" x14ac:dyDescent="0.35">
      <c r="C204" s="2"/>
      <c r="F204" s="19"/>
      <c r="P204" s="8"/>
      <c r="Q204" s="8"/>
      <c r="R204" s="8"/>
      <c r="S204" s="8"/>
      <c r="T204" s="8"/>
    </row>
    <row r="205" spans="3:20" x14ac:dyDescent="0.35">
      <c r="C205" s="2"/>
      <c r="F205" s="19"/>
      <c r="P205" s="8"/>
      <c r="Q205" s="8"/>
      <c r="R205" s="8"/>
      <c r="S205" s="8"/>
      <c r="T205" s="8"/>
    </row>
    <row r="206" spans="3:20" x14ac:dyDescent="0.35">
      <c r="C206" s="2"/>
      <c r="F206" s="19"/>
      <c r="P206" s="8"/>
      <c r="Q206" s="8"/>
      <c r="R206" s="8"/>
      <c r="S206" s="8"/>
      <c r="T206" s="8"/>
    </row>
    <row r="207" spans="3:20" x14ac:dyDescent="0.35">
      <c r="C207" s="2"/>
      <c r="F207" s="19"/>
      <c r="P207" s="8"/>
      <c r="Q207" s="8"/>
      <c r="R207" s="8"/>
      <c r="S207" s="8"/>
      <c r="T207" s="8"/>
    </row>
    <row r="208" spans="3:20" x14ac:dyDescent="0.35">
      <c r="C208" s="2"/>
      <c r="F208" s="19"/>
      <c r="P208" s="8"/>
      <c r="Q208" s="8"/>
      <c r="R208" s="8"/>
      <c r="S208" s="8"/>
      <c r="T208" s="8"/>
    </row>
    <row r="209" spans="3:20" x14ac:dyDescent="0.35">
      <c r="C209" s="2"/>
      <c r="F209" s="19"/>
      <c r="P209" s="8"/>
      <c r="Q209" s="8"/>
      <c r="R209" s="8"/>
      <c r="S209" s="8"/>
      <c r="T209" s="8"/>
    </row>
    <row r="210" spans="3:20" x14ac:dyDescent="0.35">
      <c r="C210" s="2"/>
      <c r="F210" s="19"/>
      <c r="P210" s="8"/>
      <c r="Q210" s="8"/>
      <c r="R210" s="8"/>
      <c r="S210" s="8"/>
      <c r="T210" s="8"/>
    </row>
    <row r="211" spans="3:20" x14ac:dyDescent="0.35">
      <c r="C211" s="2"/>
      <c r="F211" s="19"/>
      <c r="P211" s="8"/>
      <c r="Q211" s="8"/>
      <c r="R211" s="8"/>
      <c r="S211" s="8"/>
      <c r="T211" s="8"/>
    </row>
    <row r="212" spans="3:20" x14ac:dyDescent="0.35">
      <c r="C212" s="2"/>
      <c r="F212" s="19"/>
      <c r="P212" s="8"/>
      <c r="Q212" s="8"/>
      <c r="R212" s="8"/>
      <c r="S212" s="8"/>
      <c r="T212" s="8"/>
    </row>
    <row r="213" spans="3:20" x14ac:dyDescent="0.35">
      <c r="C213" s="2"/>
      <c r="F213" s="19"/>
      <c r="P213" s="8"/>
      <c r="Q213" s="8"/>
      <c r="R213" s="8"/>
      <c r="S213" s="8"/>
      <c r="T213" s="8"/>
    </row>
    <row r="214" spans="3:20" x14ac:dyDescent="0.35">
      <c r="C214" s="2"/>
      <c r="F214" s="19"/>
      <c r="P214" s="8"/>
      <c r="Q214" s="8"/>
      <c r="R214" s="8"/>
      <c r="S214" s="8"/>
      <c r="T214" s="8"/>
    </row>
    <row r="215" spans="3:20" x14ac:dyDescent="0.35">
      <c r="C215" s="2"/>
      <c r="F215" s="19"/>
      <c r="P215" s="8"/>
      <c r="Q215" s="8"/>
      <c r="R215" s="8"/>
      <c r="S215" s="8"/>
      <c r="T215" s="8"/>
    </row>
    <row r="216" spans="3:20" x14ac:dyDescent="0.35">
      <c r="C216" s="2"/>
      <c r="F216" s="19"/>
      <c r="P216" s="8"/>
      <c r="Q216" s="8"/>
      <c r="R216" s="8"/>
      <c r="S216" s="8"/>
      <c r="T216" s="8"/>
    </row>
    <row r="217" spans="3:20" x14ac:dyDescent="0.35">
      <c r="C217" s="2"/>
      <c r="F217" s="19"/>
      <c r="P217" s="8"/>
      <c r="Q217" s="8"/>
      <c r="R217" s="8"/>
      <c r="S217" s="8"/>
      <c r="T217" s="8"/>
    </row>
    <row r="218" spans="3:20" x14ac:dyDescent="0.35">
      <c r="C218" s="2"/>
      <c r="F218" s="19"/>
      <c r="P218" s="8"/>
      <c r="Q218" s="8"/>
      <c r="R218" s="8"/>
      <c r="S218" s="8"/>
      <c r="T218" s="8"/>
    </row>
    <row r="219" spans="3:20" x14ac:dyDescent="0.35">
      <c r="C219" s="2"/>
      <c r="F219" s="19"/>
      <c r="P219" s="8"/>
      <c r="Q219" s="8"/>
      <c r="R219" s="8"/>
      <c r="S219" s="8"/>
      <c r="T219" s="8"/>
    </row>
    <row r="220" spans="3:20" x14ac:dyDescent="0.35">
      <c r="C220" s="2"/>
      <c r="F220" s="19"/>
      <c r="P220" s="8"/>
      <c r="Q220" s="8"/>
      <c r="R220" s="8"/>
      <c r="S220" s="8"/>
      <c r="T220" s="8"/>
    </row>
    <row r="221" spans="3:20" x14ac:dyDescent="0.35">
      <c r="C221" s="2"/>
      <c r="F221" s="19"/>
      <c r="P221" s="8"/>
      <c r="Q221" s="8"/>
      <c r="R221" s="8"/>
      <c r="S221" s="8"/>
      <c r="T221" s="8"/>
    </row>
    <row r="222" spans="3:20" x14ac:dyDescent="0.35">
      <c r="C222" s="2"/>
      <c r="F222" s="19"/>
      <c r="P222" s="8"/>
      <c r="Q222" s="8"/>
      <c r="R222" s="8"/>
      <c r="S222" s="8"/>
      <c r="T222" s="8"/>
    </row>
    <row r="223" spans="3:20" x14ac:dyDescent="0.35">
      <c r="C223" s="2"/>
      <c r="F223" s="19"/>
      <c r="P223" s="8"/>
      <c r="Q223" s="8"/>
      <c r="R223" s="8"/>
      <c r="S223" s="8"/>
      <c r="T223" s="8"/>
    </row>
    <row r="224" spans="3:20" x14ac:dyDescent="0.35">
      <c r="C224" s="2"/>
      <c r="F224" s="19"/>
      <c r="P224" s="8"/>
      <c r="Q224" s="8"/>
      <c r="R224" s="8"/>
      <c r="S224" s="8"/>
      <c r="T224" s="8"/>
    </row>
    <row r="225" spans="3:20" x14ac:dyDescent="0.35">
      <c r="C225" s="2"/>
      <c r="F225" s="19"/>
      <c r="P225" s="8"/>
      <c r="Q225" s="8"/>
      <c r="R225" s="8"/>
      <c r="S225" s="8"/>
      <c r="T225" s="8"/>
    </row>
    <row r="226" spans="3:20" x14ac:dyDescent="0.35">
      <c r="C226" s="9"/>
      <c r="F226" s="19"/>
      <c r="P226" s="8"/>
      <c r="Q226" s="8"/>
      <c r="R226" s="8"/>
      <c r="S226" s="8"/>
      <c r="T226" s="8"/>
    </row>
    <row r="227" spans="3:20" x14ac:dyDescent="0.35">
      <c r="C227" s="9"/>
      <c r="F227" s="19"/>
      <c r="P227" s="8"/>
      <c r="Q227" s="8"/>
      <c r="R227" s="8"/>
      <c r="S227" s="8"/>
      <c r="T227" s="8"/>
    </row>
    <row r="228" spans="3:20" x14ac:dyDescent="0.35">
      <c r="C228" s="9"/>
      <c r="F228" s="19"/>
      <c r="P228" s="8"/>
      <c r="Q228" s="8"/>
      <c r="R228" s="8"/>
      <c r="S228" s="8"/>
      <c r="T228" s="8"/>
    </row>
    <row r="229" spans="3:20" x14ac:dyDescent="0.35">
      <c r="C229" s="9"/>
      <c r="F229" s="19"/>
      <c r="P229" s="8"/>
      <c r="Q229" s="8"/>
      <c r="R229" s="8"/>
      <c r="S229" s="8"/>
      <c r="T229" s="8"/>
    </row>
    <row r="230" spans="3:20" x14ac:dyDescent="0.35">
      <c r="C230" s="9"/>
      <c r="F230" s="19"/>
      <c r="P230" s="8"/>
      <c r="Q230" s="8"/>
      <c r="R230" s="8"/>
      <c r="S230" s="8"/>
      <c r="T230" s="8"/>
    </row>
    <row r="231" spans="3:20" x14ac:dyDescent="0.35">
      <c r="C231" s="9"/>
      <c r="F231" s="19"/>
      <c r="P231" s="8"/>
      <c r="Q231" s="8"/>
      <c r="R231" s="8"/>
      <c r="S231" s="8"/>
      <c r="T231" s="8"/>
    </row>
    <row r="232" spans="3:20" x14ac:dyDescent="0.35">
      <c r="C232" s="9"/>
      <c r="F232" s="19"/>
      <c r="P232" s="8"/>
      <c r="Q232" s="8"/>
      <c r="R232" s="8"/>
      <c r="S232" s="8"/>
      <c r="T232" s="8"/>
    </row>
    <row r="233" spans="3:20" x14ac:dyDescent="0.35">
      <c r="C233" s="9"/>
      <c r="F233" s="19"/>
      <c r="P233" s="8"/>
      <c r="Q233" s="8"/>
      <c r="R233" s="8"/>
      <c r="S233" s="8"/>
      <c r="T233" s="8"/>
    </row>
    <row r="234" spans="3:20" x14ac:dyDescent="0.35">
      <c r="C234" s="9"/>
      <c r="F234" s="19"/>
      <c r="P234" s="8"/>
      <c r="Q234" s="8"/>
      <c r="R234" s="8"/>
      <c r="S234" s="8"/>
      <c r="T234" s="8"/>
    </row>
    <row r="235" spans="3:20" x14ac:dyDescent="0.35">
      <c r="C235" s="9"/>
      <c r="F235" s="19"/>
      <c r="P235" s="8"/>
      <c r="Q235" s="8"/>
      <c r="R235" s="8"/>
      <c r="S235" s="8"/>
      <c r="T235" s="8"/>
    </row>
    <row r="236" spans="3:20" x14ac:dyDescent="0.35">
      <c r="C236" s="9"/>
      <c r="F236" s="19"/>
      <c r="P236" s="8"/>
      <c r="Q236" s="8"/>
      <c r="R236" s="8"/>
      <c r="S236" s="8"/>
      <c r="T236" s="8"/>
    </row>
    <row r="237" spans="3:20" x14ac:dyDescent="0.35">
      <c r="C237" s="9"/>
      <c r="F237" s="19"/>
      <c r="P237" s="8"/>
      <c r="Q237" s="8"/>
      <c r="R237" s="8"/>
      <c r="S237" s="8"/>
      <c r="T237" s="8"/>
    </row>
    <row r="238" spans="3:20" x14ac:dyDescent="0.35">
      <c r="C238" s="9"/>
      <c r="F238" s="19"/>
      <c r="P238" s="8"/>
      <c r="Q238" s="8"/>
      <c r="R238" s="8"/>
      <c r="S238" s="8"/>
      <c r="T238" s="8"/>
    </row>
    <row r="239" spans="3:20" x14ac:dyDescent="0.35">
      <c r="C239" s="9"/>
      <c r="F239" s="19"/>
      <c r="P239" s="8"/>
      <c r="Q239" s="8"/>
      <c r="R239" s="8"/>
      <c r="S239" s="8"/>
      <c r="T239" s="8"/>
    </row>
    <row r="240" spans="3:20" x14ac:dyDescent="0.35">
      <c r="C240" s="9"/>
      <c r="F240" s="19"/>
      <c r="P240" s="8"/>
      <c r="Q240" s="8"/>
      <c r="R240" s="8"/>
      <c r="S240" s="8"/>
      <c r="T240" s="8"/>
    </row>
    <row r="241" spans="3:20" x14ac:dyDescent="0.35">
      <c r="C241" s="9"/>
      <c r="F241" s="19"/>
      <c r="P241" s="8"/>
      <c r="Q241" s="8"/>
      <c r="R241" s="8"/>
      <c r="S241" s="8"/>
      <c r="T241" s="8"/>
    </row>
    <row r="242" spans="3:20" x14ac:dyDescent="0.35">
      <c r="C242" s="9"/>
      <c r="F242" s="19"/>
      <c r="P242" s="8"/>
      <c r="Q242" s="8"/>
      <c r="R242" s="8"/>
      <c r="S242" s="8"/>
      <c r="T242" s="8"/>
    </row>
    <row r="243" spans="3:20" x14ac:dyDescent="0.35">
      <c r="C243" s="9"/>
      <c r="F243" s="19"/>
      <c r="P243" s="8"/>
      <c r="Q243" s="8"/>
      <c r="R243" s="8"/>
      <c r="S243" s="8"/>
      <c r="T243" s="8"/>
    </row>
    <row r="244" spans="3:20" x14ac:dyDescent="0.35">
      <c r="C244" s="9"/>
      <c r="F244" s="19"/>
      <c r="P244" s="8"/>
      <c r="Q244" s="8"/>
      <c r="R244" s="8"/>
      <c r="S244" s="8"/>
      <c r="T244" s="8"/>
    </row>
    <row r="245" spans="3:20" x14ac:dyDescent="0.35">
      <c r="C245" s="9"/>
      <c r="F245" s="19"/>
      <c r="P245" s="8"/>
      <c r="Q245" s="8"/>
      <c r="R245" s="8"/>
      <c r="S245" s="8"/>
      <c r="T245" s="8"/>
    </row>
    <row r="246" spans="3:20" x14ac:dyDescent="0.35">
      <c r="C246" s="9"/>
      <c r="F246" s="19"/>
      <c r="P246" s="8"/>
      <c r="Q246" s="8"/>
      <c r="R246" s="8"/>
      <c r="S246" s="8"/>
      <c r="T246" s="8"/>
    </row>
    <row r="247" spans="3:20" x14ac:dyDescent="0.35">
      <c r="C247" s="9"/>
      <c r="F247" s="19"/>
      <c r="P247" s="8"/>
      <c r="Q247" s="8"/>
      <c r="R247" s="8"/>
      <c r="S247" s="8"/>
      <c r="T247" s="8"/>
    </row>
    <row r="248" spans="3:20" x14ac:dyDescent="0.35">
      <c r="C248" s="9"/>
      <c r="F248" s="19"/>
      <c r="P248" s="8"/>
      <c r="Q248" s="8"/>
      <c r="R248" s="8"/>
      <c r="S248" s="8"/>
      <c r="T248" s="8"/>
    </row>
    <row r="249" spans="3:20" x14ac:dyDescent="0.35">
      <c r="C249" s="9"/>
      <c r="F249" s="19"/>
      <c r="P249" s="8"/>
      <c r="Q249" s="8"/>
      <c r="R249" s="8"/>
      <c r="S249" s="8"/>
      <c r="T249" s="8"/>
    </row>
    <row r="250" spans="3:20" x14ac:dyDescent="0.35">
      <c r="C250" s="9"/>
      <c r="F250" s="19"/>
      <c r="P250" s="8"/>
      <c r="Q250" s="8"/>
      <c r="R250" s="8"/>
      <c r="S250" s="8"/>
      <c r="T250" s="8"/>
    </row>
    <row r="251" spans="3:20" x14ac:dyDescent="0.35">
      <c r="C251" s="9"/>
      <c r="F251" s="19"/>
      <c r="P251" s="8"/>
      <c r="Q251" s="8"/>
      <c r="R251" s="8"/>
      <c r="S251" s="8"/>
      <c r="T251" s="8"/>
    </row>
    <row r="252" spans="3:20" x14ac:dyDescent="0.35">
      <c r="C252" s="9"/>
      <c r="F252" s="19"/>
      <c r="P252" s="8"/>
      <c r="Q252" s="8"/>
      <c r="R252" s="8"/>
      <c r="S252" s="8"/>
      <c r="T252" s="8"/>
    </row>
    <row r="253" spans="3:20" x14ac:dyDescent="0.35">
      <c r="C253" s="9"/>
      <c r="F253" s="19"/>
      <c r="P253" s="8"/>
      <c r="Q253" s="8"/>
      <c r="R253" s="8"/>
      <c r="S253" s="8"/>
      <c r="T253" s="8"/>
    </row>
    <row r="254" spans="3:20" x14ac:dyDescent="0.35">
      <c r="C254" s="9"/>
      <c r="F254" s="19"/>
      <c r="P254" s="8"/>
      <c r="Q254" s="8"/>
      <c r="R254" s="8"/>
      <c r="S254" s="8"/>
      <c r="T254" s="8"/>
    </row>
    <row r="255" spans="3:20" x14ac:dyDescent="0.35">
      <c r="C255" s="9"/>
      <c r="F255" s="19"/>
      <c r="P255" s="8"/>
      <c r="Q255" s="8"/>
      <c r="R255" s="8"/>
      <c r="S255" s="8"/>
      <c r="T255" s="8"/>
    </row>
    <row r="256" spans="3:20" x14ac:dyDescent="0.35">
      <c r="C256" s="9"/>
      <c r="F256" s="19"/>
      <c r="P256" s="8"/>
      <c r="Q256" s="8"/>
      <c r="R256" s="8"/>
      <c r="S256" s="8"/>
      <c r="T256" s="8"/>
    </row>
    <row r="257" spans="3:20" x14ac:dyDescent="0.35">
      <c r="C257" s="9"/>
      <c r="F257" s="19"/>
      <c r="P257" s="8"/>
      <c r="Q257" s="8"/>
      <c r="R257" s="8"/>
      <c r="S257" s="8"/>
      <c r="T257" s="8"/>
    </row>
  </sheetData>
  <phoneticPr fontId="6" type="noConversion"/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7"/>
  <sheetViews>
    <sheetView tabSelected="1" workbookViewId="0">
      <pane ySplit="1" topLeftCell="A2" activePane="bottomLeft" state="frozen"/>
      <selection pane="bottomLeft" activeCell="G18" sqref="G18"/>
    </sheetView>
  </sheetViews>
  <sheetFormatPr defaultRowHeight="14.5" x14ac:dyDescent="0.35"/>
  <cols>
    <col min="2" max="2" width="23.453125" customWidth="1"/>
    <col min="3" max="3" width="12.6328125" customWidth="1"/>
    <col min="4" max="4" width="10.36328125" customWidth="1"/>
    <col min="5" max="5" width="9.36328125" customWidth="1"/>
    <col min="6" max="6" width="7.1796875" customWidth="1"/>
    <col min="7" max="7" width="10.453125" customWidth="1"/>
    <col min="8" max="8" width="14.26953125" customWidth="1"/>
    <col min="9" max="14" width="15" customWidth="1"/>
    <col min="15" max="15" width="9.7265625" customWidth="1"/>
    <col min="16" max="16" width="23" customWidth="1"/>
    <col min="19" max="19" width="12.453125" bestFit="1" customWidth="1"/>
    <col min="20" max="20" width="9.08984375" bestFit="1" customWidth="1"/>
    <col min="22" max="22" width="13.36328125" bestFit="1" customWidth="1"/>
    <col min="23" max="23" width="11.26953125" bestFit="1" customWidth="1"/>
    <col min="24" max="24" width="19.453125" bestFit="1" customWidth="1"/>
    <col min="25" max="25" width="16.7265625" bestFit="1" customWidth="1"/>
    <col min="26" max="26" width="16.453125" bestFit="1" customWidth="1"/>
    <col min="27" max="27" width="11.90625" bestFit="1" customWidth="1"/>
    <col min="28" max="28" width="10" bestFit="1" customWidth="1"/>
    <col min="29" max="29" width="19.453125" bestFit="1" customWidth="1"/>
    <col min="30" max="30" width="15.08984375" bestFit="1" customWidth="1"/>
    <col min="31" max="31" width="16.453125" bestFit="1" customWidth="1"/>
    <col min="32" max="32" width="12.08984375" bestFit="1" customWidth="1"/>
  </cols>
  <sheetData>
    <row r="1" spans="1:36" ht="16.5" x14ac:dyDescent="0.35">
      <c r="A1" s="1" t="s">
        <v>30</v>
      </c>
      <c r="B1" s="1" t="s">
        <v>31</v>
      </c>
      <c r="C1" s="1" t="s">
        <v>32</v>
      </c>
      <c r="D1" s="1" t="s">
        <v>4</v>
      </c>
      <c r="E1" s="1" t="s">
        <v>5</v>
      </c>
      <c r="F1" s="1" t="s">
        <v>33</v>
      </c>
      <c r="G1" s="1" t="s">
        <v>8</v>
      </c>
      <c r="H1" s="1" t="s">
        <v>9</v>
      </c>
      <c r="I1" s="1" t="s">
        <v>10</v>
      </c>
      <c r="J1" s="1" t="s">
        <v>36</v>
      </c>
      <c r="K1" s="1" t="s">
        <v>37</v>
      </c>
      <c r="L1" s="1" t="s">
        <v>75</v>
      </c>
      <c r="M1" s="1" t="s">
        <v>38</v>
      </c>
      <c r="N1" s="1" t="s">
        <v>39</v>
      </c>
      <c r="O1" s="1" t="s">
        <v>11</v>
      </c>
      <c r="P1" s="1" t="s">
        <v>12</v>
      </c>
      <c r="Q1" s="1" t="s">
        <v>13</v>
      </c>
      <c r="R1" s="1" t="s">
        <v>44</v>
      </c>
      <c r="S1" s="28" t="s">
        <v>74</v>
      </c>
      <c r="T1" s="1" t="s">
        <v>76</v>
      </c>
      <c r="U1" s="1" t="s">
        <v>81</v>
      </c>
      <c r="AA1" s="21" t="s">
        <v>1</v>
      </c>
      <c r="AB1" s="21" t="s">
        <v>25</v>
      </c>
      <c r="AC1" s="21" t="s">
        <v>26</v>
      </c>
      <c r="AD1" s="21" t="s">
        <v>27</v>
      </c>
      <c r="AE1" s="21" t="s">
        <v>28</v>
      </c>
      <c r="AF1" s="21" t="s">
        <v>29</v>
      </c>
      <c r="AG1" s="21" t="s">
        <v>77</v>
      </c>
      <c r="AH1" s="21" t="s">
        <v>78</v>
      </c>
      <c r="AI1" s="21" t="s">
        <v>79</v>
      </c>
      <c r="AJ1" s="21" t="s">
        <v>80</v>
      </c>
    </row>
    <row r="2" spans="1:36" x14ac:dyDescent="0.35">
      <c r="A2">
        <v>61</v>
      </c>
      <c r="B2" t="s">
        <v>52</v>
      </c>
      <c r="C2" s="2">
        <f t="shared" ref="C2:C33" si="0">IF(LEFT(B2,3)="CCR",72,IF(LEFT(B2,3)="NRV",666,IF(LEFT(B2,3)="TSZ",1219,IF(LEFT(B2,3)="JLA",1521,0))))</f>
        <v>72</v>
      </c>
      <c r="D2" s="2" t="str">
        <f t="shared" ref="D2:D33" si="1">IF(LEFT(B2,3)="CCR","CCRCOL",IF(LEFT(B2,3)="NRV","NRVNEW",IF(LEFT(B2,3)="TSZ","TSZSAN",IF(LEFT(B2,3)="JLA","JLAJAK",0))))</f>
        <v>CCRCOL</v>
      </c>
      <c r="E2">
        <v>5</v>
      </c>
      <c r="F2">
        <v>1</v>
      </c>
      <c r="G2" t="s">
        <v>17</v>
      </c>
      <c r="H2">
        <v>230720</v>
      </c>
      <c r="I2">
        <v>230721</v>
      </c>
      <c r="J2">
        <v>1.3128</v>
      </c>
      <c r="K2">
        <v>0.50019999999999998</v>
      </c>
      <c r="L2">
        <v>3164.26</v>
      </c>
      <c r="M2">
        <v>0.41</v>
      </c>
      <c r="N2">
        <v>0.38</v>
      </c>
      <c r="O2" s="20">
        <v>1150</v>
      </c>
      <c r="P2" s="8">
        <f t="shared" ref="P2:P41" si="2">-O2*0.00248</f>
        <v>-2.8519999999999999</v>
      </c>
      <c r="Q2" s="8">
        <f t="shared" ref="Q2:Q41" si="3">0.832*P2-0.631</f>
        <v>-3.0038640000000001</v>
      </c>
      <c r="R2" s="8"/>
      <c r="S2" s="27">
        <f>(K2*1000)/J2</f>
        <v>381.01767215112739</v>
      </c>
      <c r="T2" s="8">
        <f t="shared" ref="T2:T9" si="4">L2/K2</f>
        <v>6325.989604158337</v>
      </c>
      <c r="U2" s="8">
        <f t="shared" ref="U2:U3" si="5">T2*(1/1000)</f>
        <v>6.3259896041583374</v>
      </c>
      <c r="AA2" s="6">
        <v>71.628</v>
      </c>
      <c r="AB2" s="4" t="s">
        <v>15</v>
      </c>
      <c r="AC2" s="7">
        <f>AVERAGE(P2:P45)</f>
        <v>-2.8089748837209303</v>
      </c>
      <c r="AD2" s="7">
        <f>AVERAGE(Q2:Q45)</f>
        <v>-2.968067103255815</v>
      </c>
      <c r="AE2" s="7">
        <f>STDEV(P2:P45)/SQRT(COUNT(P2:P45))</f>
        <v>4.8974676992612341E-2</v>
      </c>
      <c r="AF2" s="7">
        <f>STDEV(Q2:Q45)/SQRT(COUNT(Q2:Q45))</f>
        <v>4.0746931257853246E-2</v>
      </c>
      <c r="AG2" s="29">
        <f>AVERAGE(S2:S45)</f>
        <v>344.77886061306555</v>
      </c>
      <c r="AH2" s="29">
        <f>STDEV(S2:S45)/SQRT(COUNT(S2:S45))</f>
        <v>5.6617501924285927</v>
      </c>
      <c r="AI2" s="29">
        <f>AVERAGE(U2:U45)</f>
        <v>7.6316084060065128</v>
      </c>
      <c r="AJ2" s="29">
        <f>STDEV(U2:U45)/SQRT(COUNT(U2:U45))</f>
        <v>0.26539921192921495</v>
      </c>
    </row>
    <row r="3" spans="1:36" x14ac:dyDescent="0.35">
      <c r="A3">
        <v>61</v>
      </c>
      <c r="B3" t="s">
        <v>52</v>
      </c>
      <c r="C3" s="2">
        <f t="shared" si="0"/>
        <v>72</v>
      </c>
      <c r="D3" s="2" t="str">
        <f t="shared" si="1"/>
        <v>CCRCOL</v>
      </c>
      <c r="E3">
        <v>5</v>
      </c>
      <c r="F3">
        <v>2</v>
      </c>
      <c r="G3" t="s">
        <v>17</v>
      </c>
      <c r="H3">
        <v>230720</v>
      </c>
      <c r="I3">
        <v>230721</v>
      </c>
      <c r="J3">
        <v>0.82150000000000001</v>
      </c>
      <c r="K3">
        <v>0.30259999999999998</v>
      </c>
      <c r="L3">
        <v>2103.453</v>
      </c>
      <c r="M3">
        <v>0.42</v>
      </c>
      <c r="N3">
        <v>0.4</v>
      </c>
      <c r="O3" s="20">
        <v>1156</v>
      </c>
      <c r="P3" s="8">
        <f t="shared" si="2"/>
        <v>-2.8668800000000001</v>
      </c>
      <c r="Q3" s="8">
        <f t="shared" si="3"/>
        <v>-3.0162441600000003</v>
      </c>
      <c r="R3" s="8"/>
      <c r="S3" s="27">
        <f t="shared" ref="S3:S66" si="6">(K3*1000)/J3</f>
        <v>368.35057821059036</v>
      </c>
      <c r="T3" s="8">
        <f t="shared" si="4"/>
        <v>6951.2656972901523</v>
      </c>
      <c r="U3" s="8">
        <f t="shared" si="5"/>
        <v>6.9512656972901521</v>
      </c>
      <c r="AA3" s="6">
        <v>161.23920000000001</v>
      </c>
      <c r="AB3" s="4" t="s">
        <v>18</v>
      </c>
      <c r="AC3" s="7"/>
      <c r="AD3" s="7"/>
      <c r="AE3" s="7"/>
      <c r="AF3" s="7"/>
      <c r="AG3" s="27"/>
      <c r="AH3" s="29"/>
      <c r="AI3" s="27"/>
      <c r="AJ3" s="29"/>
    </row>
    <row r="4" spans="1:36" x14ac:dyDescent="0.35">
      <c r="A4">
        <v>61</v>
      </c>
      <c r="B4" t="s">
        <v>52</v>
      </c>
      <c r="C4" s="2">
        <f t="shared" si="0"/>
        <v>72</v>
      </c>
      <c r="D4" s="2" t="str">
        <f t="shared" si="1"/>
        <v>CCRCOL</v>
      </c>
      <c r="E4">
        <v>5</v>
      </c>
      <c r="F4">
        <v>2</v>
      </c>
      <c r="G4" t="s">
        <v>40</v>
      </c>
      <c r="H4">
        <v>230720</v>
      </c>
      <c r="I4">
        <v>230721</v>
      </c>
      <c r="O4" s="20">
        <v>1173</v>
      </c>
      <c r="P4" s="8">
        <f t="shared" si="2"/>
        <v>-2.9090400000000001</v>
      </c>
      <c r="Q4" s="8">
        <f t="shared" si="3"/>
        <v>-3.0513212799999998</v>
      </c>
      <c r="R4" s="8"/>
      <c r="S4" s="27"/>
      <c r="T4" s="8"/>
      <c r="AA4" s="6">
        <v>569.6712</v>
      </c>
      <c r="AB4" s="4" t="s">
        <v>19</v>
      </c>
      <c r="AC4" s="7"/>
      <c r="AD4" s="7"/>
      <c r="AE4" s="7"/>
      <c r="AF4" s="7"/>
      <c r="AG4" s="27"/>
      <c r="AH4" s="29"/>
      <c r="AI4" s="27"/>
      <c r="AJ4" s="29"/>
    </row>
    <row r="5" spans="1:36" x14ac:dyDescent="0.35">
      <c r="A5">
        <v>85</v>
      </c>
      <c r="B5" t="s">
        <v>52</v>
      </c>
      <c r="C5" s="2">
        <f t="shared" si="0"/>
        <v>72</v>
      </c>
      <c r="D5" s="2" t="str">
        <f t="shared" si="1"/>
        <v>CCRCOL</v>
      </c>
      <c r="E5">
        <v>5</v>
      </c>
      <c r="F5">
        <v>1</v>
      </c>
      <c r="G5" t="s">
        <v>17</v>
      </c>
      <c r="H5">
        <v>230727</v>
      </c>
      <c r="I5">
        <v>230728</v>
      </c>
      <c r="J5">
        <v>0.378</v>
      </c>
      <c r="K5">
        <v>0.15559999999999999</v>
      </c>
      <c r="L5">
        <v>1115.9280000000001</v>
      </c>
      <c r="M5">
        <v>0.31</v>
      </c>
      <c r="N5">
        <v>0.32</v>
      </c>
      <c r="O5" s="20">
        <v>1213</v>
      </c>
      <c r="P5" s="8">
        <f t="shared" si="2"/>
        <v>-3.0082399999999998</v>
      </c>
      <c r="Q5" s="8">
        <f t="shared" si="3"/>
        <v>-3.1338556799999999</v>
      </c>
      <c r="R5" s="8"/>
      <c r="S5" s="27">
        <f t="shared" si="6"/>
        <v>411.64021164021165</v>
      </c>
      <c r="T5" s="8">
        <f t="shared" si="4"/>
        <v>7171.7737789203102</v>
      </c>
      <c r="U5" s="8">
        <f t="shared" ref="U5:U7" si="7">T5*(1/1000)</f>
        <v>7.1717737789203104</v>
      </c>
      <c r="AA5" s="6">
        <v>665.98800000000006</v>
      </c>
      <c r="AB5" s="4" t="s">
        <v>20</v>
      </c>
      <c r="AC5" s="7">
        <f>AVERAGE(P46:P77)</f>
        <v>-2.8498399999999999</v>
      </c>
      <c r="AD5" s="7">
        <f>AVERAGE(Q46:Q77)</f>
        <v>-3.0020668799999992</v>
      </c>
      <c r="AE5" s="7">
        <f>STDEV(P46:P77)/SQRT(COUNT(P46:P77))</f>
        <v>4.1532067610462173E-2</v>
      </c>
      <c r="AF5" s="7">
        <f>STDEV(Q46:Q77)/SQRT(COUNT(Q46:Q77))</f>
        <v>3.4554680251904522E-2</v>
      </c>
      <c r="AG5" s="29">
        <f>AVERAGE(S46:S77)</f>
        <v>371.52085835404648</v>
      </c>
      <c r="AH5" s="29">
        <f>STDEV(S46:S77)/SQRT(COUNT(S46:S77))</f>
        <v>4.3673060940729611</v>
      </c>
      <c r="AI5" s="29">
        <f>AVERAGE(U46:U77)</f>
        <v>8.1482089723369242</v>
      </c>
      <c r="AJ5" s="29">
        <f>STDEV(U46:U77)/SQRT(COUNT(U46:U77))</f>
        <v>0.17047228901683295</v>
      </c>
    </row>
    <row r="6" spans="1:36" x14ac:dyDescent="0.35">
      <c r="A6">
        <v>85</v>
      </c>
      <c r="B6" t="s">
        <v>52</v>
      </c>
      <c r="C6" s="2">
        <f t="shared" si="0"/>
        <v>72</v>
      </c>
      <c r="D6" s="2" t="str">
        <f t="shared" si="1"/>
        <v>CCRCOL</v>
      </c>
      <c r="E6">
        <v>5</v>
      </c>
      <c r="F6">
        <v>2</v>
      </c>
      <c r="G6" t="s">
        <v>17</v>
      </c>
      <c r="H6">
        <v>230727</v>
      </c>
      <c r="I6">
        <v>230728</v>
      </c>
      <c r="J6">
        <v>0.45079999999999998</v>
      </c>
      <c r="K6">
        <v>0.18410000000000001</v>
      </c>
      <c r="L6">
        <v>1248.546</v>
      </c>
      <c r="M6">
        <v>0.34</v>
      </c>
      <c r="N6">
        <v>0.35</v>
      </c>
      <c r="O6" s="20">
        <v>1193</v>
      </c>
      <c r="P6" s="8">
        <f t="shared" si="2"/>
        <v>-2.9586399999999999</v>
      </c>
      <c r="Q6" s="8">
        <f t="shared" si="3"/>
        <v>-3.0925884799999999</v>
      </c>
      <c r="R6" s="8"/>
      <c r="S6" s="27">
        <f t="shared" si="6"/>
        <v>408.38509316770194</v>
      </c>
      <c r="T6" s="8">
        <f t="shared" si="4"/>
        <v>6781.8902770233562</v>
      </c>
      <c r="U6" s="8">
        <f t="shared" si="7"/>
        <v>6.781890277023356</v>
      </c>
      <c r="AA6" s="6">
        <v>986.02800000000002</v>
      </c>
      <c r="AB6" s="4" t="s">
        <v>21</v>
      </c>
      <c r="AC6" s="7"/>
      <c r="AD6" s="7"/>
      <c r="AE6" s="7"/>
      <c r="AF6" s="7"/>
      <c r="AG6" s="27"/>
      <c r="AH6" s="29"/>
      <c r="AI6" s="27"/>
      <c r="AJ6" s="29"/>
    </row>
    <row r="7" spans="1:36" x14ac:dyDescent="0.35">
      <c r="A7">
        <v>63</v>
      </c>
      <c r="B7" t="s">
        <v>52</v>
      </c>
      <c r="C7" s="9">
        <f t="shared" si="0"/>
        <v>72</v>
      </c>
      <c r="D7" s="2" t="str">
        <f t="shared" si="1"/>
        <v>CCRCOL</v>
      </c>
      <c r="E7">
        <v>5</v>
      </c>
      <c r="F7">
        <v>1</v>
      </c>
      <c r="G7" t="s">
        <v>17</v>
      </c>
      <c r="H7">
        <v>230802</v>
      </c>
      <c r="I7">
        <v>230803</v>
      </c>
      <c r="J7">
        <v>0.45660000000000001</v>
      </c>
      <c r="K7">
        <v>0.1736</v>
      </c>
      <c r="L7">
        <v>1208.421</v>
      </c>
      <c r="M7">
        <v>0.34</v>
      </c>
      <c r="N7">
        <v>0.34</v>
      </c>
      <c r="O7" s="20">
        <v>984</v>
      </c>
      <c r="P7" s="8">
        <f t="shared" si="2"/>
        <v>-2.4403199999999998</v>
      </c>
      <c r="Q7" s="8">
        <f t="shared" si="3"/>
        <v>-2.6613462399999994</v>
      </c>
      <c r="R7" s="8"/>
      <c r="S7" s="27">
        <f t="shared" si="6"/>
        <v>380.20148926850635</v>
      </c>
      <c r="T7" s="8">
        <f t="shared" si="4"/>
        <v>6960.9504608294928</v>
      </c>
      <c r="U7" s="8">
        <f t="shared" si="7"/>
        <v>6.9609504608294932</v>
      </c>
      <c r="AA7" s="6">
        <v>987.55200000000002</v>
      </c>
      <c r="AB7" s="4" t="s">
        <v>22</v>
      </c>
      <c r="AC7" s="7"/>
      <c r="AD7" s="7"/>
      <c r="AE7" s="7"/>
      <c r="AF7" s="7"/>
      <c r="AG7" s="27"/>
      <c r="AH7" s="29"/>
      <c r="AI7" s="27"/>
      <c r="AJ7" s="29"/>
    </row>
    <row r="8" spans="1:36" x14ac:dyDescent="0.35">
      <c r="A8">
        <v>63</v>
      </c>
      <c r="B8" t="s">
        <v>52</v>
      </c>
      <c r="C8" s="9">
        <f t="shared" si="0"/>
        <v>72</v>
      </c>
      <c r="D8" s="2" t="str">
        <f t="shared" si="1"/>
        <v>CCRCOL</v>
      </c>
      <c r="E8">
        <v>5</v>
      </c>
      <c r="F8">
        <v>1</v>
      </c>
      <c r="G8" t="s">
        <v>40</v>
      </c>
      <c r="H8">
        <v>230802</v>
      </c>
      <c r="I8">
        <v>230803</v>
      </c>
      <c r="O8" s="20">
        <v>977</v>
      </c>
      <c r="P8" s="13">
        <f t="shared" si="2"/>
        <v>-2.4229599999999998</v>
      </c>
      <c r="Q8" s="13">
        <f t="shared" si="3"/>
        <v>-2.6469027199999999</v>
      </c>
      <c r="R8" s="16"/>
      <c r="S8" s="27"/>
      <c r="T8" s="8"/>
      <c r="AA8" s="6">
        <v>1219.2</v>
      </c>
      <c r="AB8" s="4" t="s">
        <v>23</v>
      </c>
      <c r="AC8" s="7">
        <f>AVERAGE(P78:P109)</f>
        <v>-2.8622300000000003</v>
      </c>
      <c r="AD8" s="7">
        <f>AVERAGE(Q78:Q109)</f>
        <v>-3.0123753600000005</v>
      </c>
      <c r="AE8" s="7">
        <f>STDEV(P78:P109)/SQRT(COUNT(P78:P109))</f>
        <v>2.9027175198423974E-2</v>
      </c>
      <c r="AF8" s="7">
        <f>STDEV(Q78:Q109)/SQRT(COUNT(Q78:Q109))</f>
        <v>2.4150609765088728E-2</v>
      </c>
      <c r="AG8" s="29">
        <f>AVERAGE(S78:S109)</f>
        <v>354.02425966894458</v>
      </c>
      <c r="AH8" s="29">
        <f>STDEV(S78:S109)/SQRT(COUNT(S78:S109))</f>
        <v>4.1356673648636182</v>
      </c>
      <c r="AI8" s="29">
        <f>AVERAGE(U78:U109)</f>
        <v>8.314632294599237</v>
      </c>
      <c r="AJ8" s="29">
        <f>STDEV(U78:U109)/SQRT(COUNT(U78:U109))</f>
        <v>0.22730116937860645</v>
      </c>
    </row>
    <row r="9" spans="1:36" x14ac:dyDescent="0.35">
      <c r="A9">
        <v>63</v>
      </c>
      <c r="B9" t="s">
        <v>52</v>
      </c>
      <c r="C9" s="9">
        <f t="shared" si="0"/>
        <v>72</v>
      </c>
      <c r="D9" s="2" t="str">
        <f t="shared" si="1"/>
        <v>CCRCOL</v>
      </c>
      <c r="E9">
        <v>5</v>
      </c>
      <c r="F9">
        <v>2</v>
      </c>
      <c r="G9" t="s">
        <v>17</v>
      </c>
      <c r="H9">
        <v>230802</v>
      </c>
      <c r="I9">
        <v>230803</v>
      </c>
      <c r="J9">
        <v>0.44679999999999997</v>
      </c>
      <c r="K9">
        <v>0.16350000000000001</v>
      </c>
      <c r="L9">
        <v>1169.7940000000001</v>
      </c>
      <c r="M9">
        <v>0.36</v>
      </c>
      <c r="N9">
        <v>0.35</v>
      </c>
      <c r="O9" s="20">
        <v>897</v>
      </c>
      <c r="P9" s="8">
        <f t="shared" si="2"/>
        <v>-2.2245599999999999</v>
      </c>
      <c r="Q9" s="8">
        <f t="shared" si="3"/>
        <v>-2.4818339199999997</v>
      </c>
      <c r="R9" s="8"/>
      <c r="S9" s="27">
        <f t="shared" si="6"/>
        <v>365.93554162936437</v>
      </c>
      <c r="T9" s="8">
        <f t="shared" si="4"/>
        <v>7154.7033639143738</v>
      </c>
      <c r="U9" s="8">
        <f t="shared" ref="U9:U39" si="8">T9*(1/1000)</f>
        <v>7.1547033639143738</v>
      </c>
      <c r="AA9" s="6">
        <v>1230.1728000000001</v>
      </c>
      <c r="AB9" s="4" t="s">
        <v>24</v>
      </c>
      <c r="AC9" s="7"/>
      <c r="AD9" s="7"/>
      <c r="AE9" s="7"/>
      <c r="AF9" s="7"/>
      <c r="AG9" s="29"/>
      <c r="AH9" s="29"/>
      <c r="AI9" s="29"/>
      <c r="AJ9" s="29"/>
    </row>
    <row r="10" spans="1:36" x14ac:dyDescent="0.35">
      <c r="A10">
        <v>63</v>
      </c>
      <c r="B10" t="s">
        <v>52</v>
      </c>
      <c r="C10" s="9">
        <f t="shared" si="0"/>
        <v>72</v>
      </c>
      <c r="D10" s="2" t="str">
        <f t="shared" si="1"/>
        <v>CCRCOL</v>
      </c>
      <c r="E10">
        <v>5</v>
      </c>
      <c r="F10">
        <v>2</v>
      </c>
      <c r="G10" t="s">
        <v>40</v>
      </c>
      <c r="H10">
        <v>230802</v>
      </c>
      <c r="I10">
        <v>230803</v>
      </c>
      <c r="O10" s="20">
        <v>950</v>
      </c>
      <c r="P10" s="8">
        <f t="shared" si="2"/>
        <v>-2.3559999999999999</v>
      </c>
      <c r="Q10" s="8">
        <f t="shared" si="3"/>
        <v>-2.5911919999999995</v>
      </c>
      <c r="R10" s="8"/>
      <c r="S10" s="27"/>
      <c r="T10" s="8"/>
      <c r="AA10" s="6">
        <v>1521</v>
      </c>
      <c r="AB10" s="4" t="s">
        <v>35</v>
      </c>
      <c r="AC10" s="7">
        <f>AVERAGE(P110:P154)</f>
        <v>-2.8631036363636375</v>
      </c>
      <c r="AD10" s="7">
        <f>AVERAGE(Q110:Q154)</f>
        <v>-3.0131022254545452</v>
      </c>
      <c r="AE10" s="7">
        <f>STDEV(P110:P154)/SQRT(COUNT(P110:P154))</f>
        <v>4.838896221208866E-2</v>
      </c>
      <c r="AF10" s="7">
        <f>STDEV(Q110:Q154)/SQRT(COUNT(Q110:Q154))</f>
        <v>4.0259616560459101E-2</v>
      </c>
      <c r="AG10" s="29">
        <f>AVERAGE(S110:S154)</f>
        <v>350.58580653908297</v>
      </c>
      <c r="AH10" s="29">
        <f>STDEV(S110:S154)/SQRT(COUNT(S110:S154))</f>
        <v>3.6307043298474047</v>
      </c>
      <c r="AI10" s="29">
        <f>AVERAGE(U110:U154)</f>
        <v>7.6006548013861863</v>
      </c>
      <c r="AJ10" s="29">
        <f>STDEV(U110:U154)/SQRT(COUNT(U110:U154))</f>
        <v>0.22525128651120868</v>
      </c>
    </row>
    <row r="11" spans="1:36" x14ac:dyDescent="0.35">
      <c r="A11">
        <v>47</v>
      </c>
      <c r="B11" t="s">
        <v>54</v>
      </c>
      <c r="C11" s="2">
        <f t="shared" si="0"/>
        <v>72</v>
      </c>
      <c r="D11" s="2" t="str">
        <f t="shared" si="1"/>
        <v>CCRCOL</v>
      </c>
      <c r="E11">
        <v>149</v>
      </c>
      <c r="F11">
        <v>1</v>
      </c>
      <c r="G11" t="s">
        <v>17</v>
      </c>
      <c r="H11">
        <v>230727</v>
      </c>
      <c r="I11">
        <v>230728</v>
      </c>
      <c r="J11">
        <v>0.54190000000000005</v>
      </c>
      <c r="K11">
        <v>0.1928</v>
      </c>
      <c r="L11">
        <v>1415.5889999999999</v>
      </c>
      <c r="M11">
        <v>0.33</v>
      </c>
      <c r="N11">
        <v>0.35</v>
      </c>
      <c r="O11" s="20">
        <v>1063</v>
      </c>
      <c r="P11" s="8">
        <f t="shared" si="2"/>
        <v>-2.6362399999999999</v>
      </c>
      <c r="Q11" s="8">
        <f t="shared" si="3"/>
        <v>-2.8243516799999995</v>
      </c>
      <c r="R11" s="8"/>
      <c r="S11" s="27">
        <f t="shared" si="6"/>
        <v>355.78520022144306</v>
      </c>
      <c r="T11" s="8">
        <f t="shared" ref="T11:T37" si="9">L11/K11</f>
        <v>7342.2665975103728</v>
      </c>
      <c r="U11" s="8">
        <f t="shared" si="8"/>
        <v>7.3422665975103731</v>
      </c>
    </row>
    <row r="12" spans="1:36" x14ac:dyDescent="0.35">
      <c r="A12">
        <v>47</v>
      </c>
      <c r="B12" t="s">
        <v>54</v>
      </c>
      <c r="C12" s="2">
        <f t="shared" si="0"/>
        <v>72</v>
      </c>
      <c r="D12" s="2" t="str">
        <f t="shared" si="1"/>
        <v>CCRCOL</v>
      </c>
      <c r="E12">
        <v>149</v>
      </c>
      <c r="F12">
        <v>2</v>
      </c>
      <c r="G12" t="s">
        <v>17</v>
      </c>
      <c r="H12">
        <v>230727</v>
      </c>
      <c r="I12">
        <v>230728</v>
      </c>
      <c r="J12">
        <v>0.56189999999999996</v>
      </c>
      <c r="K12">
        <v>0.2026</v>
      </c>
      <c r="L12">
        <v>1461.509</v>
      </c>
      <c r="M12">
        <v>0.34</v>
      </c>
      <c r="N12">
        <v>0.33</v>
      </c>
      <c r="O12" s="20">
        <v>1054</v>
      </c>
      <c r="P12" s="8">
        <f t="shared" si="2"/>
        <v>-2.6139199999999998</v>
      </c>
      <c r="Q12" s="8">
        <f t="shared" si="3"/>
        <v>-2.8057814399999996</v>
      </c>
      <c r="R12" s="8"/>
      <c r="S12" s="27">
        <f t="shared" si="6"/>
        <v>360.56237764726819</v>
      </c>
      <c r="T12" s="8">
        <f t="shared" si="9"/>
        <v>7213.7660414610073</v>
      </c>
      <c r="U12" s="8">
        <f t="shared" si="8"/>
        <v>7.2137660414610076</v>
      </c>
    </row>
    <row r="13" spans="1:36" x14ac:dyDescent="0.35">
      <c r="A13">
        <v>48</v>
      </c>
      <c r="B13" t="s">
        <v>54</v>
      </c>
      <c r="C13" s="2">
        <f t="shared" si="0"/>
        <v>72</v>
      </c>
      <c r="D13" s="2" t="str">
        <f t="shared" si="1"/>
        <v>CCRCOL</v>
      </c>
      <c r="E13">
        <v>149</v>
      </c>
      <c r="F13">
        <v>1</v>
      </c>
      <c r="G13" t="s">
        <v>17</v>
      </c>
      <c r="H13">
        <v>230724</v>
      </c>
      <c r="I13">
        <v>230726</v>
      </c>
      <c r="J13">
        <v>0.54279999999999995</v>
      </c>
      <c r="K13">
        <v>0.1946</v>
      </c>
      <c r="L13">
        <v>1649.393</v>
      </c>
      <c r="M13">
        <v>0.3</v>
      </c>
      <c r="N13">
        <v>0.32</v>
      </c>
      <c r="O13" s="20">
        <v>1262</v>
      </c>
      <c r="P13" s="8">
        <f t="shared" si="2"/>
        <v>-3.1297600000000001</v>
      </c>
      <c r="Q13" s="8">
        <f t="shared" si="3"/>
        <v>-3.2349603199999999</v>
      </c>
      <c r="R13" s="8"/>
      <c r="S13" s="27">
        <f t="shared" si="6"/>
        <v>358.51142225497421</v>
      </c>
      <c r="T13" s="8">
        <f t="shared" si="9"/>
        <v>8475.8119218910597</v>
      </c>
      <c r="U13" s="8">
        <f t="shared" si="8"/>
        <v>8.4758119218910597</v>
      </c>
    </row>
    <row r="14" spans="1:36" x14ac:dyDescent="0.35">
      <c r="A14">
        <v>48</v>
      </c>
      <c r="B14" t="s">
        <v>54</v>
      </c>
      <c r="C14" s="2">
        <f t="shared" si="0"/>
        <v>72</v>
      </c>
      <c r="D14" s="2" t="str">
        <f t="shared" si="1"/>
        <v>CCRCOL</v>
      </c>
      <c r="E14">
        <v>149</v>
      </c>
      <c r="F14">
        <v>2</v>
      </c>
      <c r="G14" t="s">
        <v>17</v>
      </c>
      <c r="H14">
        <v>230724</v>
      </c>
      <c r="I14">
        <v>230726</v>
      </c>
      <c r="J14">
        <v>0.62239999999999995</v>
      </c>
      <c r="K14">
        <v>0.2346</v>
      </c>
      <c r="L14">
        <v>1748.463</v>
      </c>
      <c r="M14">
        <v>0.35</v>
      </c>
      <c r="N14">
        <v>0.35</v>
      </c>
      <c r="O14" s="20">
        <v>1337</v>
      </c>
      <c r="P14" s="8">
        <f t="shared" si="2"/>
        <v>-3.31576</v>
      </c>
      <c r="Q14" s="8">
        <f t="shared" si="3"/>
        <v>-3.3897123200000001</v>
      </c>
      <c r="R14" s="8"/>
      <c r="S14" s="27">
        <f t="shared" si="6"/>
        <v>376.92802056555274</v>
      </c>
      <c r="T14" s="8">
        <f t="shared" si="9"/>
        <v>7452.9539641943729</v>
      </c>
      <c r="U14" s="8">
        <f t="shared" si="8"/>
        <v>7.4529539641943732</v>
      </c>
    </row>
    <row r="15" spans="1:36" x14ac:dyDescent="0.35">
      <c r="A15">
        <v>48</v>
      </c>
      <c r="B15" t="s">
        <v>54</v>
      </c>
      <c r="C15" s="2">
        <f t="shared" si="0"/>
        <v>72</v>
      </c>
      <c r="D15" s="2" t="str">
        <f t="shared" si="1"/>
        <v>CCRCOL</v>
      </c>
      <c r="E15">
        <v>149</v>
      </c>
      <c r="F15">
        <v>2</v>
      </c>
      <c r="G15" t="s">
        <v>40</v>
      </c>
      <c r="H15">
        <v>230724</v>
      </c>
      <c r="I15">
        <v>230726</v>
      </c>
      <c r="O15" s="20">
        <v>1335</v>
      </c>
      <c r="P15" s="8">
        <f t="shared" si="2"/>
        <v>-3.3108</v>
      </c>
      <c r="Q15" s="8">
        <f t="shared" si="3"/>
        <v>-3.3855855999999998</v>
      </c>
      <c r="R15" s="8"/>
      <c r="S15" s="27"/>
      <c r="T15" s="8"/>
      <c r="U15" s="8"/>
    </row>
    <row r="16" spans="1:36" x14ac:dyDescent="0.35">
      <c r="A16">
        <v>46</v>
      </c>
      <c r="B16" t="s">
        <v>54</v>
      </c>
      <c r="C16" s="9">
        <f t="shared" si="0"/>
        <v>72</v>
      </c>
      <c r="D16" s="2" t="str">
        <f t="shared" si="1"/>
        <v>CCRCOL</v>
      </c>
      <c r="E16">
        <v>149</v>
      </c>
      <c r="F16">
        <v>1</v>
      </c>
      <c r="G16" t="s">
        <v>17</v>
      </c>
      <c r="H16">
        <v>230731</v>
      </c>
      <c r="I16">
        <v>230801</v>
      </c>
      <c r="J16">
        <v>0.56240000000000001</v>
      </c>
      <c r="K16">
        <v>0.20979999999999999</v>
      </c>
      <c r="L16">
        <v>1499.211</v>
      </c>
      <c r="M16">
        <v>0.34</v>
      </c>
      <c r="N16">
        <v>0.36</v>
      </c>
      <c r="O16" s="20">
        <v>1090</v>
      </c>
      <c r="P16" s="13">
        <f t="shared" si="2"/>
        <v>-2.7031999999999998</v>
      </c>
      <c r="Q16" s="13">
        <f t="shared" si="3"/>
        <v>-2.8800623999999999</v>
      </c>
      <c r="R16" s="13"/>
      <c r="S16" s="27">
        <f t="shared" si="6"/>
        <v>373.04409672830724</v>
      </c>
      <c r="T16" s="8">
        <f t="shared" si="9"/>
        <v>7145.9056244041949</v>
      </c>
      <c r="U16" s="8">
        <f t="shared" si="8"/>
        <v>7.145905624404195</v>
      </c>
    </row>
    <row r="17" spans="1:28" x14ac:dyDescent="0.35">
      <c r="A17">
        <v>46</v>
      </c>
      <c r="B17" t="s">
        <v>54</v>
      </c>
      <c r="C17" s="9">
        <f t="shared" si="0"/>
        <v>72</v>
      </c>
      <c r="D17" s="2" t="str">
        <f t="shared" si="1"/>
        <v>CCRCOL</v>
      </c>
      <c r="E17">
        <v>149</v>
      </c>
      <c r="F17">
        <v>2</v>
      </c>
      <c r="G17" t="s">
        <v>17</v>
      </c>
      <c r="H17">
        <v>230731</v>
      </c>
      <c r="I17">
        <v>230801</v>
      </c>
      <c r="J17">
        <v>0.54730000000000001</v>
      </c>
      <c r="K17">
        <v>0.19800000000000001</v>
      </c>
      <c r="L17">
        <v>1546.867</v>
      </c>
      <c r="M17">
        <v>0.35</v>
      </c>
      <c r="N17">
        <v>0.35</v>
      </c>
      <c r="O17" s="20">
        <v>1084</v>
      </c>
      <c r="P17" s="8">
        <f t="shared" si="2"/>
        <v>-2.68832</v>
      </c>
      <c r="Q17" s="8">
        <f t="shared" si="3"/>
        <v>-2.8676822399999997</v>
      </c>
      <c r="R17" s="8"/>
      <c r="S17" s="27">
        <f t="shared" si="6"/>
        <v>361.77599122967291</v>
      </c>
      <c r="T17" s="8">
        <f t="shared" si="9"/>
        <v>7812.4595959595954</v>
      </c>
      <c r="U17" s="8">
        <f t="shared" si="8"/>
        <v>7.8124595959595959</v>
      </c>
    </row>
    <row r="18" spans="1:28" x14ac:dyDescent="0.35">
      <c r="A18">
        <v>50</v>
      </c>
      <c r="B18" t="s">
        <v>57</v>
      </c>
      <c r="C18" s="2">
        <f t="shared" si="0"/>
        <v>72</v>
      </c>
      <c r="D18" s="2" t="str">
        <f t="shared" si="1"/>
        <v>CCRCOL</v>
      </c>
      <c r="E18">
        <v>152</v>
      </c>
      <c r="F18">
        <v>1</v>
      </c>
      <c r="G18" t="s">
        <v>17</v>
      </c>
      <c r="H18">
        <v>230726</v>
      </c>
      <c r="I18">
        <v>230727</v>
      </c>
      <c r="J18">
        <v>0.90159999999999996</v>
      </c>
      <c r="K18">
        <v>0.28970000000000001</v>
      </c>
      <c r="L18">
        <v>2334.998</v>
      </c>
      <c r="M18">
        <v>0.38</v>
      </c>
      <c r="N18">
        <v>0.38</v>
      </c>
      <c r="O18" s="20">
        <v>1098</v>
      </c>
      <c r="P18" s="8">
        <f t="shared" si="2"/>
        <v>-2.7230400000000001</v>
      </c>
      <c r="Q18" s="8">
        <f t="shared" si="3"/>
        <v>-2.8965692799999996</v>
      </c>
      <c r="R18" s="8"/>
      <c r="S18" s="27">
        <f t="shared" si="6"/>
        <v>321.31765749778174</v>
      </c>
      <c r="T18" s="8">
        <f t="shared" si="9"/>
        <v>8060.0552295478083</v>
      </c>
      <c r="U18" s="8">
        <f t="shared" si="8"/>
        <v>8.0600552295478085</v>
      </c>
    </row>
    <row r="19" spans="1:28" x14ac:dyDescent="0.35">
      <c r="A19">
        <v>50</v>
      </c>
      <c r="B19" t="s">
        <v>57</v>
      </c>
      <c r="C19" s="2">
        <f t="shared" si="0"/>
        <v>72</v>
      </c>
      <c r="D19" s="2" t="str">
        <f t="shared" si="1"/>
        <v>CCRCOL</v>
      </c>
      <c r="E19">
        <v>152</v>
      </c>
      <c r="F19">
        <v>2</v>
      </c>
      <c r="G19" t="s">
        <v>17</v>
      </c>
      <c r="H19">
        <v>230726</v>
      </c>
      <c r="I19">
        <v>230727</v>
      </c>
      <c r="J19">
        <v>1.2586999999999999</v>
      </c>
      <c r="K19">
        <v>0.40960000000000002</v>
      </c>
      <c r="L19">
        <v>2722.4050000000002</v>
      </c>
      <c r="M19">
        <v>0.45</v>
      </c>
      <c r="N19">
        <v>0.46</v>
      </c>
      <c r="O19" s="20">
        <v>1112</v>
      </c>
      <c r="P19" s="8">
        <f t="shared" si="2"/>
        <v>-2.7577600000000002</v>
      </c>
      <c r="Q19" s="8">
        <f t="shared" si="3"/>
        <v>-2.9254563200000003</v>
      </c>
      <c r="R19" s="8"/>
      <c r="S19" s="27">
        <f t="shared" si="6"/>
        <v>325.41511082863275</v>
      </c>
      <c r="T19" s="8">
        <f t="shared" si="9"/>
        <v>6646.49658203125</v>
      </c>
      <c r="U19" s="8">
        <f t="shared" si="8"/>
        <v>6.6464965820312498</v>
      </c>
    </row>
    <row r="20" spans="1:28" x14ac:dyDescent="0.35">
      <c r="A20">
        <v>51</v>
      </c>
      <c r="B20" t="s">
        <v>57</v>
      </c>
      <c r="C20" s="9">
        <f t="shared" si="0"/>
        <v>72</v>
      </c>
      <c r="D20" s="2" t="str">
        <f t="shared" si="1"/>
        <v>CCRCOL</v>
      </c>
      <c r="E20">
        <v>152</v>
      </c>
      <c r="F20">
        <v>1</v>
      </c>
      <c r="G20" t="s">
        <v>17</v>
      </c>
      <c r="H20">
        <v>230801</v>
      </c>
      <c r="I20">
        <v>230802</v>
      </c>
      <c r="J20">
        <v>0.93310000000000004</v>
      </c>
      <c r="K20">
        <v>0.2928</v>
      </c>
      <c r="L20">
        <v>1866.0350000000001</v>
      </c>
      <c r="M20">
        <v>0.46</v>
      </c>
      <c r="N20">
        <v>0.5</v>
      </c>
      <c r="O20" s="20">
        <v>1058</v>
      </c>
      <c r="P20" s="8">
        <f t="shared" si="2"/>
        <v>-2.62384</v>
      </c>
      <c r="Q20" s="8">
        <f t="shared" si="3"/>
        <v>-2.8140348799999995</v>
      </c>
      <c r="R20" s="8"/>
      <c r="S20" s="27">
        <f t="shared" si="6"/>
        <v>313.79273389776017</v>
      </c>
      <c r="T20" s="8">
        <f t="shared" si="9"/>
        <v>6373.0703551912566</v>
      </c>
      <c r="U20" s="8">
        <f t="shared" si="8"/>
        <v>6.3730703551912571</v>
      </c>
    </row>
    <row r="21" spans="1:28" x14ac:dyDescent="0.35">
      <c r="A21">
        <v>51</v>
      </c>
      <c r="B21" t="s">
        <v>57</v>
      </c>
      <c r="C21" s="9">
        <f t="shared" si="0"/>
        <v>72</v>
      </c>
      <c r="D21" s="2" t="str">
        <f t="shared" si="1"/>
        <v>CCRCOL</v>
      </c>
      <c r="E21">
        <v>152</v>
      </c>
      <c r="F21">
        <v>2</v>
      </c>
      <c r="G21" t="s">
        <v>17</v>
      </c>
      <c r="H21">
        <v>230801</v>
      </c>
      <c r="I21">
        <v>230802</v>
      </c>
      <c r="J21">
        <v>0.8478</v>
      </c>
      <c r="K21">
        <v>0.28649999999999998</v>
      </c>
      <c r="L21">
        <v>1899.5909999999999</v>
      </c>
      <c r="M21">
        <v>0.42</v>
      </c>
      <c r="N21">
        <v>0.41</v>
      </c>
      <c r="O21" s="20">
        <v>1061</v>
      </c>
      <c r="P21" s="8">
        <f t="shared" si="2"/>
        <v>-2.6312799999999998</v>
      </c>
      <c r="Q21" s="8">
        <f t="shared" si="3"/>
        <v>-2.82022496</v>
      </c>
      <c r="R21" s="8"/>
      <c r="S21" s="27">
        <f t="shared" si="6"/>
        <v>337.93347487615006</v>
      </c>
      <c r="T21" s="8">
        <f t="shared" si="9"/>
        <v>6630.3350785340317</v>
      </c>
      <c r="U21" s="8">
        <f t="shared" si="8"/>
        <v>6.6303350785340323</v>
      </c>
    </row>
    <row r="22" spans="1:28" x14ac:dyDescent="0.35">
      <c r="A22">
        <v>51</v>
      </c>
      <c r="B22" t="s">
        <v>57</v>
      </c>
      <c r="C22" s="9">
        <f t="shared" si="0"/>
        <v>72</v>
      </c>
      <c r="D22" s="2" t="str">
        <f t="shared" si="1"/>
        <v>CCRCOL</v>
      </c>
      <c r="E22">
        <v>152</v>
      </c>
      <c r="F22">
        <v>2</v>
      </c>
      <c r="G22" t="s">
        <v>40</v>
      </c>
      <c r="H22">
        <v>230801</v>
      </c>
      <c r="I22">
        <v>230802</v>
      </c>
      <c r="O22" s="20">
        <v>1071</v>
      </c>
      <c r="P22" s="8">
        <f t="shared" si="2"/>
        <v>-2.6560800000000002</v>
      </c>
      <c r="Q22" s="8">
        <f t="shared" si="3"/>
        <v>-2.84085856</v>
      </c>
      <c r="R22" s="8"/>
      <c r="S22" s="27"/>
      <c r="T22" s="8"/>
      <c r="U22" s="8"/>
    </row>
    <row r="23" spans="1:28" x14ac:dyDescent="0.35">
      <c r="A23">
        <v>49</v>
      </c>
      <c r="B23" t="s">
        <v>57</v>
      </c>
      <c r="C23" s="9">
        <f t="shared" si="0"/>
        <v>72</v>
      </c>
      <c r="D23" s="2" t="str">
        <f t="shared" si="1"/>
        <v>CCRCOL</v>
      </c>
      <c r="E23">
        <v>152</v>
      </c>
      <c r="F23">
        <v>1</v>
      </c>
      <c r="G23" t="s">
        <v>17</v>
      </c>
      <c r="H23">
        <v>230802</v>
      </c>
      <c r="I23">
        <v>230803</v>
      </c>
      <c r="J23">
        <v>1.046</v>
      </c>
      <c r="K23">
        <v>0.38969999999999999</v>
      </c>
      <c r="L23">
        <v>2530.6060000000002</v>
      </c>
      <c r="M23">
        <v>0.37</v>
      </c>
      <c r="N23">
        <v>0.36</v>
      </c>
      <c r="O23" s="20">
        <v>1095</v>
      </c>
      <c r="P23" s="8">
        <f t="shared" si="2"/>
        <v>-2.7155999999999998</v>
      </c>
      <c r="Q23" s="8">
        <f t="shared" si="3"/>
        <v>-2.8903791999999999</v>
      </c>
      <c r="R23" s="8"/>
      <c r="S23" s="27">
        <f t="shared" si="6"/>
        <v>372.56214149139578</v>
      </c>
      <c r="T23" s="8">
        <f t="shared" si="9"/>
        <v>6493.7285091095719</v>
      </c>
      <c r="U23" s="8">
        <f t="shared" si="8"/>
        <v>6.4937285091095722</v>
      </c>
    </row>
    <row r="24" spans="1:28" x14ac:dyDescent="0.35">
      <c r="A24">
        <v>49</v>
      </c>
      <c r="B24" t="s">
        <v>57</v>
      </c>
      <c r="C24" s="9">
        <f t="shared" si="0"/>
        <v>72</v>
      </c>
      <c r="D24" s="2" t="str">
        <f t="shared" si="1"/>
        <v>CCRCOL</v>
      </c>
      <c r="E24">
        <v>152</v>
      </c>
      <c r="F24">
        <v>2</v>
      </c>
      <c r="G24" t="s">
        <v>17</v>
      </c>
      <c r="H24">
        <v>230802</v>
      </c>
      <c r="I24">
        <v>230803</v>
      </c>
      <c r="J24">
        <v>1.0810999999999999</v>
      </c>
      <c r="K24">
        <v>0.38940000000000002</v>
      </c>
      <c r="L24">
        <v>2525.8580000000002</v>
      </c>
      <c r="M24">
        <v>0.38</v>
      </c>
      <c r="N24">
        <v>0.38</v>
      </c>
      <c r="O24" s="20">
        <v>999</v>
      </c>
      <c r="P24" s="8">
        <f t="shared" si="2"/>
        <v>-2.4775200000000002</v>
      </c>
      <c r="Q24" s="8">
        <f t="shared" si="3"/>
        <v>-2.6922966400000004</v>
      </c>
      <c r="R24" s="8"/>
      <c r="S24" s="27">
        <f t="shared" si="6"/>
        <v>360.18869669780781</v>
      </c>
      <c r="T24" s="8">
        <f t="shared" si="9"/>
        <v>6486.5382639958916</v>
      </c>
      <c r="U24" s="8">
        <f t="shared" si="8"/>
        <v>6.4865382639958922</v>
      </c>
    </row>
    <row r="25" spans="1:28" x14ac:dyDescent="0.35">
      <c r="A25">
        <v>60</v>
      </c>
      <c r="B25" t="s">
        <v>59</v>
      </c>
      <c r="C25" s="2">
        <f t="shared" si="0"/>
        <v>72</v>
      </c>
      <c r="D25" s="2" t="str">
        <f t="shared" si="1"/>
        <v>CCRCOL</v>
      </c>
      <c r="E25">
        <v>155</v>
      </c>
      <c r="F25">
        <v>1</v>
      </c>
      <c r="G25" t="s">
        <v>17</v>
      </c>
      <c r="H25">
        <v>230727</v>
      </c>
      <c r="I25">
        <v>230728</v>
      </c>
      <c r="J25">
        <v>0.57379999999999998</v>
      </c>
      <c r="K25">
        <v>0.1731</v>
      </c>
      <c r="L25">
        <v>1632.6110000000001</v>
      </c>
      <c r="M25">
        <v>0.36</v>
      </c>
      <c r="N25">
        <v>0.35</v>
      </c>
      <c r="O25" s="20">
        <v>1063</v>
      </c>
      <c r="P25" s="8">
        <f t="shared" si="2"/>
        <v>-2.6362399999999999</v>
      </c>
      <c r="Q25" s="8">
        <f t="shared" si="3"/>
        <v>-2.8243516799999995</v>
      </c>
      <c r="R25" s="8"/>
      <c r="S25" s="27">
        <f t="shared" si="6"/>
        <v>301.67305681422101</v>
      </c>
      <c r="T25" s="8">
        <f t="shared" si="9"/>
        <v>9431.6060080878106</v>
      </c>
      <c r="U25" s="8">
        <f t="shared" si="8"/>
        <v>9.4316060080878099</v>
      </c>
    </row>
    <row r="26" spans="1:28" x14ac:dyDescent="0.35">
      <c r="A26">
        <v>60</v>
      </c>
      <c r="B26" t="s">
        <v>59</v>
      </c>
      <c r="C26" s="2">
        <f t="shared" si="0"/>
        <v>72</v>
      </c>
      <c r="D26" s="2" t="str">
        <f t="shared" si="1"/>
        <v>CCRCOL</v>
      </c>
      <c r="E26">
        <v>155</v>
      </c>
      <c r="F26">
        <v>2</v>
      </c>
      <c r="G26" t="s">
        <v>17</v>
      </c>
      <c r="H26">
        <v>230727</v>
      </c>
      <c r="I26">
        <v>230728</v>
      </c>
      <c r="J26">
        <v>0.39119999999999999</v>
      </c>
      <c r="K26">
        <v>0.11990000000000001</v>
      </c>
      <c r="L26">
        <v>1027.4000000000001</v>
      </c>
      <c r="M26">
        <v>0.38</v>
      </c>
      <c r="N26">
        <v>0.38</v>
      </c>
      <c r="O26" s="20">
        <v>1104</v>
      </c>
      <c r="P26" s="8">
        <f t="shared" si="2"/>
        <v>-2.7379199999999999</v>
      </c>
      <c r="Q26" s="8">
        <f t="shared" si="3"/>
        <v>-2.9089494399999998</v>
      </c>
      <c r="R26" s="8"/>
      <c r="S26" s="27">
        <f t="shared" si="6"/>
        <v>306.49284253578736</v>
      </c>
      <c r="T26" s="8">
        <f t="shared" si="9"/>
        <v>8568.8073394495423</v>
      </c>
      <c r="U26" s="8">
        <f t="shared" si="8"/>
        <v>8.5688073394495419</v>
      </c>
    </row>
    <row r="27" spans="1:28" x14ac:dyDescent="0.35">
      <c r="A27">
        <v>58</v>
      </c>
      <c r="B27" t="s">
        <v>59</v>
      </c>
      <c r="C27" s="9">
        <f t="shared" si="0"/>
        <v>72</v>
      </c>
      <c r="D27" s="2" t="str">
        <f t="shared" si="1"/>
        <v>CCRCOL</v>
      </c>
      <c r="E27">
        <v>155</v>
      </c>
      <c r="F27">
        <v>1</v>
      </c>
      <c r="G27" t="s">
        <v>17</v>
      </c>
      <c r="H27">
        <v>230729</v>
      </c>
      <c r="I27">
        <v>230730</v>
      </c>
      <c r="J27">
        <v>0.81179999999999997</v>
      </c>
      <c r="K27">
        <v>0.2341</v>
      </c>
      <c r="L27">
        <v>1871.6790000000001</v>
      </c>
      <c r="M27">
        <v>0.43</v>
      </c>
      <c r="N27">
        <v>0.4</v>
      </c>
      <c r="O27" s="20">
        <v>960</v>
      </c>
      <c r="P27" s="8">
        <f t="shared" si="2"/>
        <v>-2.3807999999999998</v>
      </c>
      <c r="Q27" s="8">
        <f t="shared" si="3"/>
        <v>-2.6118255999999995</v>
      </c>
      <c r="R27" s="8" t="s">
        <v>63</v>
      </c>
      <c r="S27" s="27">
        <f t="shared" si="6"/>
        <v>288.37152007883714</v>
      </c>
      <c r="T27" s="8">
        <f t="shared" si="9"/>
        <v>7995.2114480991031</v>
      </c>
      <c r="U27" s="8">
        <f t="shared" si="8"/>
        <v>7.995211448099103</v>
      </c>
    </row>
    <row r="28" spans="1:28" x14ac:dyDescent="0.35">
      <c r="A28">
        <v>58</v>
      </c>
      <c r="B28" t="s">
        <v>59</v>
      </c>
      <c r="C28" s="9">
        <f t="shared" si="0"/>
        <v>72</v>
      </c>
      <c r="D28" s="2" t="str">
        <f t="shared" si="1"/>
        <v>CCRCOL</v>
      </c>
      <c r="E28">
        <v>155</v>
      </c>
      <c r="F28">
        <v>1</v>
      </c>
      <c r="G28" t="s">
        <v>40</v>
      </c>
      <c r="H28">
        <v>230729</v>
      </c>
      <c r="I28">
        <v>230730</v>
      </c>
      <c r="O28" s="20">
        <v>977</v>
      </c>
      <c r="P28" s="8">
        <f t="shared" si="2"/>
        <v>-2.4229599999999998</v>
      </c>
      <c r="Q28" s="8">
        <f t="shared" si="3"/>
        <v>-2.6469027199999999</v>
      </c>
      <c r="R28" s="8"/>
      <c r="S28" s="27"/>
      <c r="T28" s="8"/>
      <c r="U28" s="8"/>
    </row>
    <row r="29" spans="1:28" x14ac:dyDescent="0.35">
      <c r="A29">
        <v>58</v>
      </c>
      <c r="B29" t="s">
        <v>59</v>
      </c>
      <c r="C29" s="9">
        <f t="shared" si="0"/>
        <v>72</v>
      </c>
      <c r="D29" s="2" t="str">
        <f t="shared" si="1"/>
        <v>CCRCOL</v>
      </c>
      <c r="E29">
        <v>155</v>
      </c>
      <c r="F29">
        <v>2</v>
      </c>
      <c r="G29" t="s">
        <v>17</v>
      </c>
      <c r="H29">
        <v>230729</v>
      </c>
      <c r="I29">
        <v>230730</v>
      </c>
      <c r="J29">
        <v>0.54430000000000001</v>
      </c>
      <c r="K29">
        <v>0.1633</v>
      </c>
      <c r="L29">
        <v>1338.9960000000001</v>
      </c>
      <c r="M29">
        <v>0.41</v>
      </c>
      <c r="N29">
        <v>0.42</v>
      </c>
      <c r="O29" s="20">
        <v>1002</v>
      </c>
      <c r="P29" s="8">
        <f t="shared" si="2"/>
        <v>-2.4849600000000001</v>
      </c>
      <c r="Q29" s="8">
        <f t="shared" si="3"/>
        <v>-2.69848672</v>
      </c>
      <c r="R29" s="8"/>
      <c r="S29" s="27">
        <f t="shared" si="6"/>
        <v>300.01837222120156</v>
      </c>
      <c r="T29" s="8">
        <f t="shared" si="9"/>
        <v>8199.6080832823027</v>
      </c>
      <c r="U29" s="8">
        <f t="shared" si="8"/>
        <v>8.1996080832823033</v>
      </c>
    </row>
    <row r="30" spans="1:28" x14ac:dyDescent="0.35">
      <c r="A30" s="32">
        <v>59</v>
      </c>
      <c r="B30" s="32" t="s">
        <v>59</v>
      </c>
      <c r="C30" s="33">
        <f t="shared" si="0"/>
        <v>72</v>
      </c>
      <c r="D30" s="34" t="str">
        <f t="shared" si="1"/>
        <v>CCRCOL</v>
      </c>
      <c r="E30" s="32">
        <v>155</v>
      </c>
      <c r="F30" s="32">
        <v>1</v>
      </c>
      <c r="G30" t="s">
        <v>17</v>
      </c>
      <c r="H30">
        <v>230731</v>
      </c>
      <c r="I30">
        <v>230802</v>
      </c>
      <c r="J30">
        <v>1.4596</v>
      </c>
      <c r="K30">
        <v>0.4284</v>
      </c>
      <c r="L30">
        <v>3377.5169999999998</v>
      </c>
      <c r="M30">
        <v>0.41</v>
      </c>
      <c r="N30">
        <v>0.41</v>
      </c>
      <c r="O30" s="20">
        <v>1033</v>
      </c>
      <c r="P30" s="8">
        <f t="shared" si="2"/>
        <v>-2.5618400000000001</v>
      </c>
      <c r="Q30" s="8">
        <f t="shared" si="3"/>
        <v>-2.7624508800000003</v>
      </c>
      <c r="R30" s="8" t="s">
        <v>67</v>
      </c>
      <c r="S30" s="27">
        <f t="shared" si="6"/>
        <v>293.50506988215949</v>
      </c>
      <c r="T30" s="8">
        <f t="shared" si="9"/>
        <v>7884.0266106442568</v>
      </c>
      <c r="U30" s="31">
        <f t="shared" si="8"/>
        <v>7.8840266106442574</v>
      </c>
    </row>
    <row r="31" spans="1:28" x14ac:dyDescent="0.35">
      <c r="A31" s="32">
        <v>59</v>
      </c>
      <c r="B31" s="32" t="s">
        <v>59</v>
      </c>
      <c r="C31" s="33">
        <f t="shared" si="0"/>
        <v>72</v>
      </c>
      <c r="D31" s="34" t="str">
        <f t="shared" si="1"/>
        <v>CCRCOL</v>
      </c>
      <c r="E31" s="32">
        <v>155</v>
      </c>
      <c r="F31" s="32">
        <v>2</v>
      </c>
      <c r="G31" t="s">
        <v>17</v>
      </c>
      <c r="H31">
        <v>230731</v>
      </c>
      <c r="I31">
        <v>230802</v>
      </c>
      <c r="J31">
        <v>1.962</v>
      </c>
      <c r="K31">
        <v>0.59130000000000005</v>
      </c>
      <c r="L31">
        <v>3782.8029999999999</v>
      </c>
      <c r="M31">
        <v>0.49</v>
      </c>
      <c r="N31">
        <v>0.5</v>
      </c>
      <c r="O31" s="20">
        <v>1073</v>
      </c>
      <c r="P31" s="8">
        <f t="shared" si="2"/>
        <v>-2.6610399999999998</v>
      </c>
      <c r="Q31" s="8">
        <f t="shared" si="3"/>
        <v>-2.8449852799999995</v>
      </c>
      <c r="R31" s="8" t="s">
        <v>67</v>
      </c>
      <c r="S31" s="27">
        <f t="shared" si="6"/>
        <v>301.37614678899087</v>
      </c>
      <c r="T31" s="8">
        <f t="shared" si="9"/>
        <v>6397.4344664298997</v>
      </c>
      <c r="U31" s="31">
        <f t="shared" si="8"/>
        <v>6.3974344664298997</v>
      </c>
    </row>
    <row r="32" spans="1:28" x14ac:dyDescent="0.35">
      <c r="A32" s="32">
        <v>59</v>
      </c>
      <c r="B32" s="32" t="s">
        <v>59</v>
      </c>
      <c r="C32" s="33">
        <f t="shared" si="0"/>
        <v>72</v>
      </c>
      <c r="D32" s="34" t="str">
        <f t="shared" si="1"/>
        <v>CCRCOL</v>
      </c>
      <c r="E32" s="32">
        <v>155</v>
      </c>
      <c r="F32" s="32">
        <v>3</v>
      </c>
      <c r="G32" t="s">
        <v>17</v>
      </c>
      <c r="H32">
        <v>230731</v>
      </c>
      <c r="I32">
        <v>230802</v>
      </c>
      <c r="J32">
        <v>0.1489</v>
      </c>
      <c r="K32">
        <v>4.1599999999999998E-2</v>
      </c>
      <c r="L32">
        <v>548.86300000000006</v>
      </c>
      <c r="M32">
        <v>0.23</v>
      </c>
      <c r="N32">
        <v>0.24</v>
      </c>
      <c r="O32" s="20">
        <v>1150</v>
      </c>
      <c r="P32" s="8">
        <f t="shared" si="2"/>
        <v>-2.8519999999999999</v>
      </c>
      <c r="Q32" s="8">
        <f t="shared" si="3"/>
        <v>-3.0038640000000001</v>
      </c>
      <c r="R32" s="8" t="s">
        <v>68</v>
      </c>
      <c r="S32" s="27">
        <f t="shared" si="6"/>
        <v>279.38213566151779</v>
      </c>
      <c r="T32" s="8">
        <f>L32/K32</f>
        <v>13193.822115384617</v>
      </c>
      <c r="U32" s="31">
        <f>T32*(1/1000)</f>
        <v>13.193822115384616</v>
      </c>
      <c r="AA32" s="30">
        <v>1</v>
      </c>
      <c r="AB32" s="30" t="s">
        <v>64</v>
      </c>
    </row>
    <row r="33" spans="1:28" x14ac:dyDescent="0.35">
      <c r="A33" s="32">
        <v>59</v>
      </c>
      <c r="B33" s="32" t="s">
        <v>59</v>
      </c>
      <c r="C33" s="33">
        <f t="shared" si="0"/>
        <v>72</v>
      </c>
      <c r="D33" s="34" t="str">
        <f t="shared" si="1"/>
        <v>CCRCOL</v>
      </c>
      <c r="E33" s="32">
        <v>155</v>
      </c>
      <c r="F33" s="32">
        <v>4</v>
      </c>
      <c r="G33" t="s">
        <v>17</v>
      </c>
      <c r="H33">
        <v>230731</v>
      </c>
      <c r="I33">
        <v>230802</v>
      </c>
      <c r="J33">
        <v>0.1071</v>
      </c>
      <c r="K33">
        <v>0.03</v>
      </c>
      <c r="L33">
        <v>393.44499999999999</v>
      </c>
      <c r="M33">
        <v>0.26</v>
      </c>
      <c r="N33">
        <v>0.27</v>
      </c>
      <c r="O33" s="20">
        <v>1080</v>
      </c>
      <c r="P33" s="8">
        <f t="shared" si="2"/>
        <v>-2.6783999999999999</v>
      </c>
      <c r="Q33" s="8">
        <f t="shared" si="3"/>
        <v>-2.8594287999999999</v>
      </c>
      <c r="R33" s="8" t="s">
        <v>68</v>
      </c>
      <c r="S33" s="27">
        <f t="shared" si="6"/>
        <v>280.11204481792714</v>
      </c>
      <c r="T33" s="8">
        <f t="shared" si="9"/>
        <v>13114.833333333334</v>
      </c>
      <c r="U33" s="31">
        <f t="shared" si="8"/>
        <v>13.114833333333333</v>
      </c>
      <c r="AA33" s="30">
        <v>2</v>
      </c>
      <c r="AB33" s="30" t="s">
        <v>64</v>
      </c>
    </row>
    <row r="34" spans="1:28" x14ac:dyDescent="0.35">
      <c r="A34">
        <v>44</v>
      </c>
      <c r="B34" t="s">
        <v>47</v>
      </c>
      <c r="C34" s="2">
        <f t="shared" ref="C34:C65" si="10">IF(LEFT(B34,3)="CCR",72,IF(LEFT(B34,3)="NRV",666,IF(LEFT(B34,3)="TSZ",1219,IF(LEFT(B34,3)="JLA",1521,0))))</f>
        <v>72</v>
      </c>
      <c r="D34" s="2" t="str">
        <f t="shared" ref="D34:D65" si="11">IF(LEFT(B34,3)="CCR","CCRCOL",IF(LEFT(B34,3)="NRV","NRVNEW",IF(LEFT(B34,3)="TSZ","TSZSAN",IF(LEFT(B34,3)="JLA","JLAJAK",0))))</f>
        <v>CCRCOL</v>
      </c>
      <c r="E34">
        <v>156</v>
      </c>
      <c r="F34">
        <v>1</v>
      </c>
      <c r="G34" t="s">
        <v>17</v>
      </c>
      <c r="H34">
        <v>230615</v>
      </c>
      <c r="I34">
        <v>230616</v>
      </c>
      <c r="J34">
        <v>0.82630000000000003</v>
      </c>
      <c r="K34">
        <v>0.29089999999999999</v>
      </c>
      <c r="L34">
        <v>2257.049</v>
      </c>
      <c r="M34">
        <v>0.37</v>
      </c>
      <c r="N34">
        <v>0.37</v>
      </c>
      <c r="O34" s="20">
        <v>1376</v>
      </c>
      <c r="P34" s="8">
        <f t="shared" si="2"/>
        <v>-3.41248</v>
      </c>
      <c r="Q34" s="8">
        <f t="shared" si="3"/>
        <v>-3.4701833600000001</v>
      </c>
      <c r="R34" s="8"/>
      <c r="S34" s="27">
        <f t="shared" si="6"/>
        <v>352.05131308241556</v>
      </c>
      <c r="T34" s="8">
        <f t="shared" si="9"/>
        <v>7758.8484015125478</v>
      </c>
      <c r="U34" s="8">
        <f t="shared" si="8"/>
        <v>7.7588484015125481</v>
      </c>
      <c r="V34">
        <v>0</v>
      </c>
      <c r="W34" s="8">
        <f>0.832*V34-0.631</f>
        <v>-0.63100000000000001</v>
      </c>
      <c r="AA34" s="30">
        <v>3</v>
      </c>
      <c r="AB34" s="30" t="s">
        <v>64</v>
      </c>
    </row>
    <row r="35" spans="1:28" x14ac:dyDescent="0.35">
      <c r="A35">
        <v>44</v>
      </c>
      <c r="B35" t="s">
        <v>47</v>
      </c>
      <c r="C35" s="2">
        <f t="shared" si="10"/>
        <v>72</v>
      </c>
      <c r="D35" s="2" t="str">
        <f t="shared" si="11"/>
        <v>CCRCOL</v>
      </c>
      <c r="E35">
        <v>156</v>
      </c>
      <c r="F35">
        <v>2</v>
      </c>
      <c r="G35" t="s">
        <v>17</v>
      </c>
      <c r="H35">
        <v>230615</v>
      </c>
      <c r="I35">
        <v>230616</v>
      </c>
      <c r="J35">
        <v>0.83740000000000003</v>
      </c>
      <c r="K35">
        <v>0.28170000000000001</v>
      </c>
      <c r="L35">
        <v>2226.527</v>
      </c>
      <c r="M35">
        <v>0.38</v>
      </c>
      <c r="N35">
        <v>0.38</v>
      </c>
      <c r="O35" s="20">
        <v>1181</v>
      </c>
      <c r="P35" s="8">
        <f t="shared" si="2"/>
        <v>-2.9288799999999999</v>
      </c>
      <c r="Q35" s="8">
        <f t="shared" si="3"/>
        <v>-3.0678281599999995</v>
      </c>
      <c r="R35" s="8"/>
      <c r="S35" s="27">
        <f t="shared" si="6"/>
        <v>336.39837592548361</v>
      </c>
      <c r="T35" s="8">
        <f t="shared" si="9"/>
        <v>7903.8942137025206</v>
      </c>
      <c r="U35" s="8">
        <f t="shared" si="8"/>
        <v>7.9038942137025208</v>
      </c>
      <c r="V35" s="8">
        <v>-0.25</v>
      </c>
      <c r="W35" s="8">
        <f>0.832*V35-0.631</f>
        <v>-0.83899999999999997</v>
      </c>
      <c r="AA35" s="30">
        <v>7</v>
      </c>
      <c r="AB35" s="30" t="s">
        <v>61</v>
      </c>
    </row>
    <row r="36" spans="1:28" x14ac:dyDescent="0.35">
      <c r="A36">
        <v>45</v>
      </c>
      <c r="B36" t="s">
        <v>47</v>
      </c>
      <c r="C36" s="9">
        <f t="shared" si="10"/>
        <v>72</v>
      </c>
      <c r="D36" s="2" t="str">
        <f t="shared" si="11"/>
        <v>CCRCOL</v>
      </c>
      <c r="E36">
        <v>156</v>
      </c>
      <c r="F36">
        <v>1</v>
      </c>
      <c r="G36" t="s">
        <v>17</v>
      </c>
      <c r="H36">
        <v>230730</v>
      </c>
      <c r="I36">
        <v>230731</v>
      </c>
      <c r="J36">
        <v>1.1344000000000001</v>
      </c>
      <c r="K36">
        <v>0.40310000000000001</v>
      </c>
      <c r="L36">
        <v>2414.2669999999998</v>
      </c>
      <c r="M36">
        <v>0.45</v>
      </c>
      <c r="N36">
        <v>0.49</v>
      </c>
      <c r="O36" s="20">
        <v>1242</v>
      </c>
      <c r="P36" s="8">
        <f t="shared" si="2"/>
        <v>-3.0801599999999998</v>
      </c>
      <c r="Q36" s="8">
        <f t="shared" si="3"/>
        <v>-3.1936931199999998</v>
      </c>
      <c r="R36" s="8" t="s">
        <v>63</v>
      </c>
      <c r="S36" s="27">
        <f t="shared" si="6"/>
        <v>355.34203102961919</v>
      </c>
      <c r="T36" s="8">
        <f>L36/K36</f>
        <v>5989.2508062515499</v>
      </c>
      <c r="U36" s="8">
        <f t="shared" si="8"/>
        <v>5.9892508062515502</v>
      </c>
      <c r="V36" s="8">
        <v>-0.5</v>
      </c>
      <c r="W36" s="8">
        <f>0.832*V36-0.631</f>
        <v>-1.0469999999999999</v>
      </c>
      <c r="AA36" s="30">
        <v>8</v>
      </c>
      <c r="AB36" s="30" t="s">
        <v>61</v>
      </c>
    </row>
    <row r="37" spans="1:28" x14ac:dyDescent="0.35">
      <c r="A37">
        <v>45</v>
      </c>
      <c r="B37" t="s">
        <v>47</v>
      </c>
      <c r="C37" s="9">
        <f t="shared" si="10"/>
        <v>72</v>
      </c>
      <c r="D37" s="2" t="str">
        <f t="shared" si="11"/>
        <v>CCRCOL</v>
      </c>
      <c r="E37">
        <v>156</v>
      </c>
      <c r="F37">
        <v>2</v>
      </c>
      <c r="G37" t="s">
        <v>17</v>
      </c>
      <c r="H37">
        <v>0.63149999999999995</v>
      </c>
      <c r="I37">
        <v>230731</v>
      </c>
      <c r="J37">
        <v>0.63149999999999995</v>
      </c>
      <c r="K37">
        <v>0.22770000000000001</v>
      </c>
      <c r="L37">
        <v>1392.625</v>
      </c>
      <c r="M37">
        <v>0.47</v>
      </c>
      <c r="N37">
        <v>0.47</v>
      </c>
      <c r="O37" s="20">
        <v>1187</v>
      </c>
      <c r="P37" s="8">
        <f t="shared" si="2"/>
        <v>-2.9437600000000002</v>
      </c>
      <c r="Q37" s="8">
        <f t="shared" si="3"/>
        <v>-3.0802083199999997</v>
      </c>
      <c r="R37" s="8"/>
      <c r="S37" s="27">
        <f t="shared" si="6"/>
        <v>360.57007125890743</v>
      </c>
      <c r="T37" s="8">
        <f t="shared" si="9"/>
        <v>6116.0518225735614</v>
      </c>
      <c r="U37" s="8">
        <f t="shared" si="8"/>
        <v>6.1160518225735618</v>
      </c>
      <c r="V37" s="8">
        <v>-1</v>
      </c>
      <c r="W37" s="8">
        <f>0.832*V37-0.631</f>
        <v>-1.4630000000000001</v>
      </c>
      <c r="AA37" s="30">
        <v>9</v>
      </c>
      <c r="AB37" s="30" t="s">
        <v>61</v>
      </c>
    </row>
    <row r="38" spans="1:28" x14ac:dyDescent="0.35">
      <c r="A38" s="26">
        <v>45</v>
      </c>
      <c r="B38" s="26" t="s">
        <v>47</v>
      </c>
      <c r="C38" s="9">
        <f t="shared" si="10"/>
        <v>72</v>
      </c>
      <c r="D38" s="2" t="str">
        <f t="shared" si="11"/>
        <v>CCRCOL</v>
      </c>
      <c r="E38">
        <v>156</v>
      </c>
      <c r="F38">
        <v>3</v>
      </c>
      <c r="G38" t="s">
        <v>17</v>
      </c>
      <c r="H38">
        <v>230730</v>
      </c>
      <c r="I38">
        <v>230731</v>
      </c>
      <c r="O38" s="20">
        <v>1075</v>
      </c>
      <c r="P38" s="8">
        <f t="shared" si="2"/>
        <v>-2.6659999999999999</v>
      </c>
      <c r="Q38" s="8">
        <f t="shared" si="3"/>
        <v>-2.8491119999999999</v>
      </c>
      <c r="R38" s="25" t="s">
        <v>66</v>
      </c>
      <c r="S38" s="27"/>
      <c r="T38" s="8"/>
      <c r="U38" s="8"/>
      <c r="V38">
        <v>-1.25</v>
      </c>
      <c r="W38" s="8">
        <f t="shared" ref="W38:W47" si="12">0.832*V38-0.631</f>
        <v>-1.671</v>
      </c>
      <c r="AA38" s="30">
        <v>10</v>
      </c>
      <c r="AB38" s="30" t="s">
        <v>49</v>
      </c>
    </row>
    <row r="39" spans="1:28" x14ac:dyDescent="0.35">
      <c r="A39">
        <v>43</v>
      </c>
      <c r="B39" t="s">
        <v>47</v>
      </c>
      <c r="C39" s="9">
        <f t="shared" si="10"/>
        <v>72</v>
      </c>
      <c r="D39" s="2" t="str">
        <f t="shared" si="11"/>
        <v>CCRCOL</v>
      </c>
      <c r="E39">
        <v>156</v>
      </c>
      <c r="F39">
        <v>1</v>
      </c>
      <c r="G39" t="s">
        <v>17</v>
      </c>
      <c r="H39">
        <v>230731</v>
      </c>
      <c r="I39">
        <v>230801</v>
      </c>
      <c r="J39">
        <v>0.2029</v>
      </c>
      <c r="K39">
        <v>7.0000000000000007E-2</v>
      </c>
      <c r="L39">
        <v>579.22799999999995</v>
      </c>
      <c r="M39">
        <v>0.31</v>
      </c>
      <c r="N39">
        <v>0.32</v>
      </c>
      <c r="O39" s="20">
        <v>1173</v>
      </c>
      <c r="P39" s="8">
        <f t="shared" si="2"/>
        <v>-2.9090400000000001</v>
      </c>
      <c r="Q39" s="8">
        <f t="shared" si="3"/>
        <v>-3.0513212799999998</v>
      </c>
      <c r="R39" s="8"/>
      <c r="S39" s="27">
        <f t="shared" si="6"/>
        <v>344.99753573188764</v>
      </c>
      <c r="T39" s="8">
        <f>L39/K39</f>
        <v>8274.6857142857134</v>
      </c>
      <c r="U39" s="8">
        <f t="shared" si="8"/>
        <v>8.2746857142857131</v>
      </c>
      <c r="V39">
        <v>-1.5</v>
      </c>
      <c r="W39" s="8">
        <f t="shared" si="12"/>
        <v>-1.879</v>
      </c>
      <c r="AA39" s="30">
        <v>11</v>
      </c>
      <c r="AB39" s="30" t="s">
        <v>49</v>
      </c>
    </row>
    <row r="40" spans="1:28" x14ac:dyDescent="0.35">
      <c r="A40">
        <v>43</v>
      </c>
      <c r="B40" t="s">
        <v>47</v>
      </c>
      <c r="C40" s="9">
        <f t="shared" si="10"/>
        <v>72</v>
      </c>
      <c r="D40" s="2" t="str">
        <f t="shared" si="11"/>
        <v>CCRCOL</v>
      </c>
      <c r="E40">
        <v>156</v>
      </c>
      <c r="F40">
        <v>2</v>
      </c>
      <c r="G40" t="s">
        <v>17</v>
      </c>
      <c r="H40">
        <v>230731</v>
      </c>
      <c r="I40">
        <v>230801</v>
      </c>
      <c r="J40">
        <v>0.12509999999999999</v>
      </c>
      <c r="K40">
        <v>4.36E-2</v>
      </c>
      <c r="L40">
        <v>395.11599999999999</v>
      </c>
      <c r="M40">
        <v>0.28999999999999998</v>
      </c>
      <c r="N40">
        <v>0.31</v>
      </c>
      <c r="O40" s="20">
        <v>1169</v>
      </c>
      <c r="P40" s="8">
        <f t="shared" si="2"/>
        <v>-2.8991199999999999</v>
      </c>
      <c r="Q40" s="8">
        <f t="shared" si="3"/>
        <v>-3.04306784</v>
      </c>
      <c r="R40" s="8"/>
      <c r="S40" s="27">
        <f t="shared" si="6"/>
        <v>348.52118305355719</v>
      </c>
      <c r="T40" s="8">
        <f>L40/K40</f>
        <v>9062.2935779816507</v>
      </c>
      <c r="U40" s="8">
        <f>T40*(1/1000)</f>
        <v>9.0622935779816505</v>
      </c>
      <c r="V40">
        <v>-1.85</v>
      </c>
      <c r="W40" s="8">
        <f t="shared" si="12"/>
        <v>-2.1701999999999999</v>
      </c>
      <c r="AA40" s="30">
        <v>12</v>
      </c>
      <c r="AB40" s="30" t="s">
        <v>49</v>
      </c>
    </row>
    <row r="41" spans="1:28" x14ac:dyDescent="0.35">
      <c r="A41" s="24">
        <v>57</v>
      </c>
      <c r="B41" t="s">
        <v>50</v>
      </c>
      <c r="C41" s="2">
        <f t="shared" si="10"/>
        <v>72</v>
      </c>
      <c r="D41" s="2" t="str">
        <f t="shared" si="11"/>
        <v>CCRCOL</v>
      </c>
      <c r="E41">
        <v>157</v>
      </c>
      <c r="F41">
        <v>1</v>
      </c>
      <c r="G41" t="s">
        <v>17</v>
      </c>
      <c r="H41">
        <v>230615</v>
      </c>
      <c r="I41">
        <v>230616</v>
      </c>
      <c r="J41">
        <v>0.86</v>
      </c>
      <c r="K41">
        <v>0.3115</v>
      </c>
      <c r="L41">
        <v>2187.2829999999999</v>
      </c>
      <c r="M41">
        <v>0.39</v>
      </c>
      <c r="N41">
        <v>0.4</v>
      </c>
      <c r="O41" s="20">
        <v>1450</v>
      </c>
      <c r="P41" s="8">
        <f t="shared" si="2"/>
        <v>-3.5960000000000001</v>
      </c>
      <c r="Q41" s="8">
        <f t="shared" si="3"/>
        <v>-3.6228720000000001</v>
      </c>
      <c r="R41" s="8"/>
      <c r="S41" s="27">
        <f t="shared" si="6"/>
        <v>362.2093023255814</v>
      </c>
      <c r="T41" s="8">
        <f t="shared" ref="T41:T47" si="13">L41/K41</f>
        <v>7021.7752808988762</v>
      </c>
      <c r="U41" s="8">
        <f t="shared" ref="U41:U55" si="14">T41*(1/1000)</f>
        <v>7.0217752808988765</v>
      </c>
      <c r="V41" s="8">
        <v>-2</v>
      </c>
      <c r="W41" s="8">
        <f t="shared" si="12"/>
        <v>-2.2949999999999999</v>
      </c>
      <c r="AA41" s="30">
        <v>16</v>
      </c>
      <c r="AB41" s="30" t="s">
        <v>53</v>
      </c>
    </row>
    <row r="42" spans="1:28" x14ac:dyDescent="0.35">
      <c r="A42" s="24">
        <v>57</v>
      </c>
      <c r="B42" t="s">
        <v>50</v>
      </c>
      <c r="C42" s="2">
        <f t="shared" si="10"/>
        <v>72</v>
      </c>
      <c r="D42" s="2" t="str">
        <f t="shared" si="11"/>
        <v>CCRCOL</v>
      </c>
      <c r="E42">
        <v>157</v>
      </c>
      <c r="F42">
        <v>2</v>
      </c>
      <c r="G42" t="s">
        <v>17</v>
      </c>
      <c r="H42">
        <v>230615</v>
      </c>
      <c r="I42">
        <v>230616</v>
      </c>
      <c r="J42">
        <v>0.68</v>
      </c>
      <c r="K42">
        <v>0.2407</v>
      </c>
      <c r="L42">
        <v>1583.1479999999999</v>
      </c>
      <c r="M42">
        <v>0.42</v>
      </c>
      <c r="N42">
        <v>0.42</v>
      </c>
      <c r="O42" s="20"/>
      <c r="P42" s="8"/>
      <c r="Q42" s="8"/>
      <c r="R42" s="8" t="s">
        <v>48</v>
      </c>
      <c r="S42" s="27">
        <f t="shared" si="6"/>
        <v>353.97058823529409</v>
      </c>
      <c r="T42" s="8">
        <f t="shared" si="13"/>
        <v>6577.266306605733</v>
      </c>
      <c r="U42" s="8">
        <f t="shared" si="14"/>
        <v>6.5772663066057335</v>
      </c>
      <c r="V42" s="8">
        <v>-2.4785714285714202</v>
      </c>
      <c r="W42" s="8">
        <f t="shared" si="12"/>
        <v>-2.6931714285714214</v>
      </c>
      <c r="AA42" s="30">
        <v>17</v>
      </c>
      <c r="AB42" s="30" t="s">
        <v>53</v>
      </c>
    </row>
    <row r="43" spans="1:28" x14ac:dyDescent="0.35">
      <c r="A43" s="24">
        <v>55</v>
      </c>
      <c r="B43" t="s">
        <v>50</v>
      </c>
      <c r="C43" s="2">
        <f t="shared" si="10"/>
        <v>72</v>
      </c>
      <c r="D43" s="2" t="str">
        <f t="shared" si="11"/>
        <v>CCRCOL</v>
      </c>
      <c r="E43">
        <v>157</v>
      </c>
      <c r="F43">
        <v>1</v>
      </c>
      <c r="G43" t="s">
        <v>17</v>
      </c>
      <c r="H43">
        <v>230615</v>
      </c>
      <c r="I43">
        <v>230616</v>
      </c>
      <c r="J43">
        <v>1.4504999999999999</v>
      </c>
      <c r="K43">
        <v>0.51280000000000003</v>
      </c>
      <c r="L43">
        <v>3606.7660000000001</v>
      </c>
      <c r="M43">
        <v>0.41</v>
      </c>
      <c r="N43">
        <v>0.4</v>
      </c>
      <c r="O43" s="20">
        <v>1394</v>
      </c>
      <c r="P43" s="8">
        <f t="shared" ref="P43:P58" si="15">-O43*0.00248</f>
        <v>-3.4571200000000002</v>
      </c>
      <c r="Q43" s="8">
        <f t="shared" ref="Q43:Q58" si="16">0.832*P43-0.631</f>
        <v>-3.5073238399999997</v>
      </c>
      <c r="R43" s="8"/>
      <c r="S43" s="27">
        <f t="shared" si="6"/>
        <v>353.53326439158917</v>
      </c>
      <c r="T43" s="8">
        <f t="shared" si="13"/>
        <v>7033.4750390015597</v>
      </c>
      <c r="U43" s="8">
        <f t="shared" si="14"/>
        <v>7.0334750390015595</v>
      </c>
      <c r="V43" s="8">
        <v>-2.79285714285714</v>
      </c>
      <c r="W43" s="8">
        <f t="shared" si="12"/>
        <v>-2.9546571428571404</v>
      </c>
      <c r="AA43" s="30">
        <v>18</v>
      </c>
      <c r="AB43" s="30" t="s">
        <v>53</v>
      </c>
    </row>
    <row r="44" spans="1:28" x14ac:dyDescent="0.35">
      <c r="A44" s="24">
        <v>55</v>
      </c>
      <c r="B44" t="s">
        <v>50</v>
      </c>
      <c r="C44" s="2">
        <f t="shared" si="10"/>
        <v>72</v>
      </c>
      <c r="D44" s="2" t="str">
        <f t="shared" si="11"/>
        <v>CCRCOL</v>
      </c>
      <c r="E44">
        <v>157</v>
      </c>
      <c r="F44">
        <v>1</v>
      </c>
      <c r="G44" t="s">
        <v>40</v>
      </c>
      <c r="H44">
        <v>230615</v>
      </c>
      <c r="I44">
        <v>230616</v>
      </c>
      <c r="O44" s="20">
        <v>1348</v>
      </c>
      <c r="P44" s="8">
        <f t="shared" si="15"/>
        <v>-3.3430399999999998</v>
      </c>
      <c r="Q44" s="8">
        <f t="shared" si="16"/>
        <v>-3.4124092799999994</v>
      </c>
      <c r="R44" s="8"/>
      <c r="S44" s="27"/>
      <c r="T44" s="8"/>
      <c r="U44" s="8"/>
      <c r="V44" s="8">
        <v>-3</v>
      </c>
      <c r="W44" s="8">
        <f t="shared" si="12"/>
        <v>-3.1269999999999998</v>
      </c>
      <c r="AA44" s="30">
        <v>19</v>
      </c>
      <c r="AB44" s="30" t="s">
        <v>65</v>
      </c>
    </row>
    <row r="45" spans="1:28" x14ac:dyDescent="0.35">
      <c r="A45" s="24">
        <v>55</v>
      </c>
      <c r="B45" t="s">
        <v>50</v>
      </c>
      <c r="C45" s="2">
        <f t="shared" si="10"/>
        <v>72</v>
      </c>
      <c r="D45" s="2" t="str">
        <f t="shared" si="11"/>
        <v>CCRCOL</v>
      </c>
      <c r="E45">
        <v>157</v>
      </c>
      <c r="F45">
        <v>2</v>
      </c>
      <c r="G45" t="s">
        <v>17</v>
      </c>
      <c r="H45">
        <v>230615</v>
      </c>
      <c r="I45">
        <v>230616</v>
      </c>
      <c r="J45">
        <v>1.0323</v>
      </c>
      <c r="K45">
        <v>0.37180000000000002</v>
      </c>
      <c r="L45">
        <v>2504.0920000000001</v>
      </c>
      <c r="M45">
        <v>0.41</v>
      </c>
      <c r="N45">
        <v>0.4</v>
      </c>
      <c r="O45" s="20">
        <v>1255</v>
      </c>
      <c r="P45" s="8">
        <f t="shared" si="15"/>
        <v>-3.1124000000000001</v>
      </c>
      <c r="Q45" s="8">
        <f t="shared" si="16"/>
        <v>-3.2205167999999995</v>
      </c>
      <c r="R45" s="8"/>
      <c r="S45" s="27">
        <f t="shared" si="6"/>
        <v>360.16661823113435</v>
      </c>
      <c r="T45" s="8">
        <f t="shared" si="13"/>
        <v>6735.0511027434104</v>
      </c>
      <c r="U45" s="8">
        <f t="shared" si="14"/>
        <v>6.7350511027434106</v>
      </c>
      <c r="V45" s="8">
        <v>-4</v>
      </c>
      <c r="W45" s="8">
        <f t="shared" si="12"/>
        <v>-3.9589999999999996</v>
      </c>
      <c r="AA45" s="30">
        <v>20</v>
      </c>
      <c r="AB45" s="30" t="s">
        <v>65</v>
      </c>
    </row>
    <row r="46" spans="1:28" x14ac:dyDescent="0.35">
      <c r="A46">
        <v>1</v>
      </c>
      <c r="B46" t="s">
        <v>64</v>
      </c>
      <c r="C46" s="9">
        <f t="shared" si="10"/>
        <v>666</v>
      </c>
      <c r="D46" s="2" t="str">
        <f t="shared" si="11"/>
        <v>NRVNEW</v>
      </c>
      <c r="E46">
        <v>101</v>
      </c>
      <c r="F46">
        <v>1</v>
      </c>
      <c r="G46" t="s">
        <v>17</v>
      </c>
      <c r="H46">
        <v>230729</v>
      </c>
      <c r="I46">
        <v>230730</v>
      </c>
      <c r="J46">
        <v>0.30669999999999997</v>
      </c>
      <c r="K46">
        <v>0.1105</v>
      </c>
      <c r="L46">
        <v>941.67</v>
      </c>
      <c r="M46">
        <v>0.28999999999999998</v>
      </c>
      <c r="N46">
        <v>0.28999999999999998</v>
      </c>
      <c r="O46" s="20">
        <v>1196</v>
      </c>
      <c r="P46" s="8">
        <f t="shared" si="15"/>
        <v>-2.9660799999999998</v>
      </c>
      <c r="Q46" s="8">
        <f t="shared" si="16"/>
        <v>-3.0987785599999995</v>
      </c>
      <c r="R46" s="8"/>
      <c r="S46" s="27">
        <f t="shared" si="6"/>
        <v>360.28692533420286</v>
      </c>
      <c r="T46" s="8">
        <f t="shared" si="13"/>
        <v>8521.9004524886877</v>
      </c>
      <c r="U46" s="8">
        <f t="shared" si="14"/>
        <v>8.5219004524886888</v>
      </c>
      <c r="V46" s="8">
        <v>-5</v>
      </c>
      <c r="W46" s="8">
        <f t="shared" si="12"/>
        <v>-4.7910000000000004</v>
      </c>
      <c r="AA46" s="30">
        <v>21</v>
      </c>
      <c r="AB46" s="30" t="s">
        <v>45</v>
      </c>
    </row>
    <row r="47" spans="1:28" x14ac:dyDescent="0.35">
      <c r="A47">
        <v>1</v>
      </c>
      <c r="B47" t="s">
        <v>64</v>
      </c>
      <c r="C47" s="9">
        <f t="shared" si="10"/>
        <v>666</v>
      </c>
      <c r="D47" s="2" t="str">
        <f t="shared" si="11"/>
        <v>NRVNEW</v>
      </c>
      <c r="E47">
        <v>101</v>
      </c>
      <c r="F47">
        <v>2</v>
      </c>
      <c r="G47" t="s">
        <v>17</v>
      </c>
      <c r="H47">
        <v>230729</v>
      </c>
      <c r="I47">
        <v>230730</v>
      </c>
      <c r="J47">
        <v>0.27810000000000001</v>
      </c>
      <c r="K47">
        <v>0.10150000000000001</v>
      </c>
      <c r="L47">
        <v>878.09299999999996</v>
      </c>
      <c r="M47">
        <v>0.32</v>
      </c>
      <c r="N47">
        <v>0.33</v>
      </c>
      <c r="O47" s="20">
        <v>1162</v>
      </c>
      <c r="P47" s="8">
        <f t="shared" si="15"/>
        <v>-2.8817599999999999</v>
      </c>
      <c r="Q47" s="8">
        <f t="shared" si="16"/>
        <v>-3.0286243199999996</v>
      </c>
      <c r="R47" s="8"/>
      <c r="S47" s="27">
        <f t="shared" si="6"/>
        <v>364.97662711254941</v>
      </c>
      <c r="T47" s="8">
        <f t="shared" si="13"/>
        <v>8651.1625615763533</v>
      </c>
      <c r="U47" s="8">
        <f t="shared" si="14"/>
        <v>8.6511625615763528</v>
      </c>
      <c r="V47" s="8">
        <v>-6</v>
      </c>
      <c r="W47" s="8">
        <f t="shared" si="12"/>
        <v>-5.6230000000000002</v>
      </c>
      <c r="AA47" s="30">
        <v>22</v>
      </c>
      <c r="AB47" s="30" t="s">
        <v>65</v>
      </c>
    </row>
    <row r="48" spans="1:28" x14ac:dyDescent="0.35">
      <c r="A48">
        <v>3</v>
      </c>
      <c r="B48" t="s">
        <v>64</v>
      </c>
      <c r="C48" s="9">
        <f t="shared" si="10"/>
        <v>666</v>
      </c>
      <c r="D48" s="2" t="str">
        <f t="shared" si="11"/>
        <v>NRVNEW</v>
      </c>
      <c r="E48">
        <v>101</v>
      </c>
      <c r="F48">
        <v>1</v>
      </c>
      <c r="G48" t="s">
        <v>17</v>
      </c>
      <c r="H48">
        <v>230730</v>
      </c>
      <c r="I48">
        <v>230731</v>
      </c>
      <c r="J48">
        <v>0.34389999999999998</v>
      </c>
      <c r="K48">
        <v>0.1399</v>
      </c>
      <c r="L48">
        <v>1203.25</v>
      </c>
      <c r="M48">
        <v>0.27</v>
      </c>
      <c r="N48">
        <v>0.28999999999999998</v>
      </c>
      <c r="O48" s="20">
        <v>1279</v>
      </c>
      <c r="P48" s="8">
        <f t="shared" si="15"/>
        <v>-3.1719200000000001</v>
      </c>
      <c r="Q48" s="8">
        <f t="shared" si="16"/>
        <v>-3.2700374400000003</v>
      </c>
      <c r="R48" s="8"/>
      <c r="S48" s="27">
        <f>(K48*1000)/J48</f>
        <v>406.80430357662112</v>
      </c>
      <c r="T48" s="8">
        <f t="shared" ref="T48:T53" si="17">L48/K48</f>
        <v>8600.786275911365</v>
      </c>
      <c r="U48" s="8">
        <f t="shared" si="14"/>
        <v>8.600786275911366</v>
      </c>
      <c r="AA48" s="30">
        <v>29</v>
      </c>
      <c r="AB48" s="30" t="s">
        <v>56</v>
      </c>
    </row>
    <row r="49" spans="1:28" x14ac:dyDescent="0.35">
      <c r="A49">
        <v>3</v>
      </c>
      <c r="B49" t="s">
        <v>64</v>
      </c>
      <c r="C49" s="9">
        <f t="shared" si="10"/>
        <v>666</v>
      </c>
      <c r="D49" s="2" t="str">
        <f t="shared" si="11"/>
        <v>NRVNEW</v>
      </c>
      <c r="E49">
        <v>101</v>
      </c>
      <c r="F49">
        <v>2</v>
      </c>
      <c r="G49" t="s">
        <v>17</v>
      </c>
      <c r="H49">
        <v>230730</v>
      </c>
      <c r="I49">
        <v>230731</v>
      </c>
      <c r="J49">
        <v>0.25319999999999998</v>
      </c>
      <c r="K49">
        <v>9.9000000000000005E-2</v>
      </c>
      <c r="L49">
        <v>864.36699999999996</v>
      </c>
      <c r="M49">
        <v>0.28000000000000003</v>
      </c>
      <c r="N49">
        <v>0.28000000000000003</v>
      </c>
      <c r="O49" s="20">
        <v>1220</v>
      </c>
      <c r="P49" s="8">
        <f t="shared" si="15"/>
        <v>-3.0255999999999998</v>
      </c>
      <c r="Q49" s="8">
        <f t="shared" si="16"/>
        <v>-3.1482991999999994</v>
      </c>
      <c r="R49" s="8"/>
      <c r="S49" s="27">
        <f t="shared" si="6"/>
        <v>390.99526066350711</v>
      </c>
      <c r="T49" s="8">
        <f t="shared" si="17"/>
        <v>8730.9797979797968</v>
      </c>
      <c r="U49" s="8">
        <f t="shared" si="14"/>
        <v>8.7309797979797974</v>
      </c>
      <c r="AA49" s="30">
        <v>30</v>
      </c>
      <c r="AB49" s="30" t="s">
        <v>56</v>
      </c>
    </row>
    <row r="50" spans="1:28" x14ac:dyDescent="0.35">
      <c r="A50">
        <v>2</v>
      </c>
      <c r="B50" t="s">
        <v>64</v>
      </c>
      <c r="C50" s="9">
        <f t="shared" si="10"/>
        <v>666</v>
      </c>
      <c r="D50" s="2" t="str">
        <f t="shared" si="11"/>
        <v>NRVNEW</v>
      </c>
      <c r="E50">
        <v>101</v>
      </c>
      <c r="F50">
        <v>1</v>
      </c>
      <c r="G50" t="s">
        <v>17</v>
      </c>
      <c r="H50">
        <v>230730</v>
      </c>
      <c r="I50">
        <v>230731</v>
      </c>
      <c r="J50">
        <v>0.4027</v>
      </c>
      <c r="K50">
        <v>0.13009999999999999</v>
      </c>
      <c r="L50">
        <v>1113.1089999999999</v>
      </c>
      <c r="M50">
        <v>0.33</v>
      </c>
      <c r="N50">
        <v>0.32</v>
      </c>
      <c r="O50" s="20">
        <v>1037</v>
      </c>
      <c r="P50" s="8">
        <f t="shared" si="15"/>
        <v>-2.5717599999999998</v>
      </c>
      <c r="Q50" s="8">
        <f t="shared" si="16"/>
        <v>-2.7707043200000001</v>
      </c>
      <c r="R50" s="8"/>
      <c r="S50" s="27">
        <f t="shared" si="6"/>
        <v>323.06928234417677</v>
      </c>
      <c r="T50" s="8">
        <f t="shared" si="17"/>
        <v>8555.7955418908532</v>
      </c>
      <c r="U50" s="8">
        <f t="shared" si="14"/>
        <v>8.5557955418908538</v>
      </c>
      <c r="AA50" s="30">
        <v>31</v>
      </c>
      <c r="AB50" s="30" t="s">
        <v>56</v>
      </c>
    </row>
    <row r="51" spans="1:28" x14ac:dyDescent="0.35">
      <c r="A51">
        <v>2</v>
      </c>
      <c r="B51" t="s">
        <v>64</v>
      </c>
      <c r="C51" s="9">
        <f t="shared" si="10"/>
        <v>666</v>
      </c>
      <c r="D51" s="2" t="str">
        <f t="shared" si="11"/>
        <v>NRVNEW</v>
      </c>
      <c r="E51">
        <v>101</v>
      </c>
      <c r="F51">
        <v>2</v>
      </c>
      <c r="G51" t="s">
        <v>17</v>
      </c>
      <c r="H51">
        <v>230730</v>
      </c>
      <c r="I51">
        <v>230731</v>
      </c>
      <c r="J51">
        <v>0.36870000000000003</v>
      </c>
      <c r="K51">
        <v>0.1197</v>
      </c>
      <c r="L51">
        <v>1019.978</v>
      </c>
      <c r="M51">
        <v>0.34</v>
      </c>
      <c r="N51">
        <v>0.36</v>
      </c>
      <c r="O51" s="20">
        <v>1021</v>
      </c>
      <c r="P51" s="8">
        <f t="shared" si="15"/>
        <v>-2.5320800000000001</v>
      </c>
      <c r="Q51" s="8">
        <f t="shared" si="16"/>
        <v>-2.7376905599999999</v>
      </c>
      <c r="R51" s="8"/>
      <c r="S51" s="27">
        <f t="shared" si="6"/>
        <v>324.65419039869812</v>
      </c>
      <c r="T51" s="8">
        <f t="shared" si="17"/>
        <v>8521.1194653299917</v>
      </c>
      <c r="U51" s="8">
        <f t="shared" si="14"/>
        <v>8.521119465329992</v>
      </c>
      <c r="AA51" s="30">
        <v>32</v>
      </c>
      <c r="AB51" s="30" t="s">
        <v>51</v>
      </c>
    </row>
    <row r="52" spans="1:28" x14ac:dyDescent="0.35">
      <c r="A52">
        <v>9</v>
      </c>
      <c r="B52" t="s">
        <v>61</v>
      </c>
      <c r="C52" s="2">
        <f t="shared" si="10"/>
        <v>666</v>
      </c>
      <c r="D52" s="2" t="str">
        <f t="shared" si="11"/>
        <v>NRVNEW</v>
      </c>
      <c r="E52">
        <v>105</v>
      </c>
      <c r="F52">
        <v>1</v>
      </c>
      <c r="G52" t="s">
        <v>17</v>
      </c>
      <c r="H52">
        <v>230727</v>
      </c>
      <c r="I52">
        <v>230728</v>
      </c>
      <c r="J52">
        <v>0.33810000000000001</v>
      </c>
      <c r="K52">
        <v>0.125</v>
      </c>
      <c r="L52">
        <v>1062.3910000000001</v>
      </c>
      <c r="M52">
        <v>0.3</v>
      </c>
      <c r="N52">
        <v>0.31</v>
      </c>
      <c r="O52" s="20">
        <v>1020</v>
      </c>
      <c r="P52" s="8">
        <f t="shared" si="15"/>
        <v>-2.5295999999999998</v>
      </c>
      <c r="Q52" s="8">
        <f t="shared" si="16"/>
        <v>-2.7356271999999997</v>
      </c>
      <c r="R52" s="8"/>
      <c r="S52" s="27">
        <f t="shared" si="6"/>
        <v>369.71310263235728</v>
      </c>
      <c r="T52" s="8">
        <f t="shared" si="17"/>
        <v>8499.1280000000006</v>
      </c>
      <c r="U52" s="8">
        <f t="shared" si="14"/>
        <v>8.4991280000000007</v>
      </c>
      <c r="AA52" s="30">
        <v>33</v>
      </c>
      <c r="AB52" s="30" t="s">
        <v>51</v>
      </c>
    </row>
    <row r="53" spans="1:28" x14ac:dyDescent="0.35">
      <c r="A53">
        <v>9</v>
      </c>
      <c r="B53" t="s">
        <v>61</v>
      </c>
      <c r="C53" s="2">
        <f t="shared" si="10"/>
        <v>666</v>
      </c>
      <c r="D53" s="2" t="str">
        <f t="shared" si="11"/>
        <v>NRVNEW</v>
      </c>
      <c r="E53">
        <v>105</v>
      </c>
      <c r="F53">
        <v>2</v>
      </c>
      <c r="G53" t="s">
        <v>17</v>
      </c>
      <c r="H53">
        <v>230727</v>
      </c>
      <c r="I53">
        <v>230728</v>
      </c>
      <c r="J53">
        <v>0.30409999999999998</v>
      </c>
      <c r="K53">
        <v>0.1139</v>
      </c>
      <c r="L53">
        <v>939.62599999999998</v>
      </c>
      <c r="M53">
        <v>0.28999999999999998</v>
      </c>
      <c r="N53">
        <v>0.3</v>
      </c>
      <c r="O53" s="20">
        <v>994</v>
      </c>
      <c r="P53" s="8">
        <f t="shared" si="15"/>
        <v>-2.4651200000000002</v>
      </c>
      <c r="Q53" s="8">
        <f t="shared" si="16"/>
        <v>-2.6819798400000003</v>
      </c>
      <c r="R53" s="8"/>
      <c r="S53" s="27">
        <f t="shared" si="6"/>
        <v>374.54784610325555</v>
      </c>
      <c r="T53" s="8">
        <f t="shared" si="17"/>
        <v>8249.5697980684799</v>
      </c>
      <c r="U53" s="8">
        <f t="shared" si="14"/>
        <v>8.2495697980684799</v>
      </c>
      <c r="AA53" s="30">
        <v>34</v>
      </c>
      <c r="AB53" s="30" t="s">
        <v>51</v>
      </c>
    </row>
    <row r="54" spans="1:28" x14ac:dyDescent="0.35">
      <c r="A54">
        <v>8</v>
      </c>
      <c r="B54" t="s">
        <v>61</v>
      </c>
      <c r="C54" s="9">
        <f t="shared" si="10"/>
        <v>666</v>
      </c>
      <c r="D54" s="2" t="str">
        <f t="shared" si="11"/>
        <v>NRVNEW</v>
      </c>
      <c r="E54">
        <v>105</v>
      </c>
      <c r="F54">
        <v>1</v>
      </c>
      <c r="G54" t="s">
        <v>17</v>
      </c>
      <c r="H54">
        <v>230801</v>
      </c>
      <c r="I54">
        <v>230802</v>
      </c>
      <c r="J54">
        <v>0.192</v>
      </c>
      <c r="K54">
        <v>7.51E-2</v>
      </c>
      <c r="L54">
        <v>590.26499999999999</v>
      </c>
      <c r="M54">
        <v>0.28000000000000003</v>
      </c>
      <c r="N54">
        <v>0.28000000000000003</v>
      </c>
      <c r="O54" s="20">
        <v>1125</v>
      </c>
      <c r="P54" s="8">
        <f t="shared" si="15"/>
        <v>-2.79</v>
      </c>
      <c r="Q54" s="8">
        <f t="shared" si="16"/>
        <v>-2.95228</v>
      </c>
      <c r="R54" s="8"/>
      <c r="S54" s="27">
        <f t="shared" si="6"/>
        <v>391.14583333333331</v>
      </c>
      <c r="T54" s="8">
        <f t="shared" ref="T54:T55" si="18">L54/K54</f>
        <v>7859.7203728362183</v>
      </c>
      <c r="U54" s="8">
        <f t="shared" si="14"/>
        <v>7.8597203728362182</v>
      </c>
      <c r="AA54" s="30">
        <v>36</v>
      </c>
      <c r="AB54" s="30" t="s">
        <v>62</v>
      </c>
    </row>
    <row r="55" spans="1:28" x14ac:dyDescent="0.35">
      <c r="A55">
        <v>8</v>
      </c>
      <c r="B55" t="s">
        <v>61</v>
      </c>
      <c r="C55" s="9">
        <f t="shared" si="10"/>
        <v>666</v>
      </c>
      <c r="D55" s="2" t="str">
        <f t="shared" si="11"/>
        <v>NRVNEW</v>
      </c>
      <c r="E55">
        <v>105</v>
      </c>
      <c r="F55">
        <v>2</v>
      </c>
      <c r="G55" t="s">
        <v>17</v>
      </c>
      <c r="H55">
        <v>230801</v>
      </c>
      <c r="I55">
        <v>230802</v>
      </c>
      <c r="J55">
        <v>0.1769</v>
      </c>
      <c r="K55">
        <v>6.7100000000000007E-2</v>
      </c>
      <c r="L55">
        <v>549.81700000000001</v>
      </c>
      <c r="M55">
        <v>0.28000000000000003</v>
      </c>
      <c r="N55">
        <v>0.28999999999999998</v>
      </c>
      <c r="O55" s="20">
        <v>1065</v>
      </c>
      <c r="P55" s="8">
        <f t="shared" si="15"/>
        <v>-2.6412</v>
      </c>
      <c r="Q55" s="8">
        <f t="shared" si="16"/>
        <v>-2.8284783999999998</v>
      </c>
      <c r="R55" s="8"/>
      <c r="S55" s="27">
        <f t="shared" si="6"/>
        <v>379.31034482758628</v>
      </c>
      <c r="T55" s="8">
        <f t="shared" si="18"/>
        <v>8193.9940387481365</v>
      </c>
      <c r="U55" s="8">
        <f t="shared" si="14"/>
        <v>8.1939940387481371</v>
      </c>
      <c r="AA55" s="30">
        <v>37</v>
      </c>
      <c r="AB55" s="30" t="s">
        <v>62</v>
      </c>
    </row>
    <row r="56" spans="1:28" x14ac:dyDescent="0.35">
      <c r="A56">
        <v>7</v>
      </c>
      <c r="B56" t="s">
        <v>69</v>
      </c>
      <c r="C56" s="9">
        <f t="shared" si="10"/>
        <v>666</v>
      </c>
      <c r="D56" s="2" t="str">
        <f t="shared" si="11"/>
        <v>NRVNEW</v>
      </c>
      <c r="E56">
        <v>109</v>
      </c>
      <c r="F56">
        <v>1</v>
      </c>
      <c r="G56" t="s">
        <v>17</v>
      </c>
      <c r="H56">
        <v>230801</v>
      </c>
      <c r="I56">
        <v>230802</v>
      </c>
      <c r="J56">
        <v>0.3906</v>
      </c>
      <c r="K56">
        <v>0.15570000000000001</v>
      </c>
      <c r="L56">
        <v>1094.771</v>
      </c>
      <c r="M56">
        <v>0.31</v>
      </c>
      <c r="N56">
        <v>0.31</v>
      </c>
      <c r="O56" s="20">
        <v>1122</v>
      </c>
      <c r="P56" s="8">
        <f t="shared" si="15"/>
        <v>-2.7825600000000001</v>
      </c>
      <c r="Q56" s="8">
        <f t="shared" si="16"/>
        <v>-2.9460899200000004</v>
      </c>
      <c r="R56" s="8"/>
      <c r="S56" s="27">
        <f t="shared" si="6"/>
        <v>398.61751152073737</v>
      </c>
      <c r="T56" s="8">
        <f t="shared" ref="T56" si="19">L56/K56</f>
        <v>7031.2845215157349</v>
      </c>
      <c r="U56" s="8">
        <f t="shared" ref="U56:U106" si="20">T56*(1/1000)</f>
        <v>7.0312845215157349</v>
      </c>
      <c r="AA56" s="30">
        <v>38</v>
      </c>
      <c r="AB56" s="30" t="s">
        <v>41</v>
      </c>
    </row>
    <row r="57" spans="1:28" x14ac:dyDescent="0.35">
      <c r="A57">
        <v>7</v>
      </c>
      <c r="B57" t="s">
        <v>69</v>
      </c>
      <c r="C57" s="9">
        <f t="shared" si="10"/>
        <v>666</v>
      </c>
      <c r="D57" s="2" t="str">
        <f t="shared" si="11"/>
        <v>NRVNEW</v>
      </c>
      <c r="E57">
        <v>109</v>
      </c>
      <c r="F57">
        <v>2</v>
      </c>
      <c r="G57" t="s">
        <v>17</v>
      </c>
      <c r="H57">
        <v>230801</v>
      </c>
      <c r="I57">
        <v>230802</v>
      </c>
      <c r="J57">
        <v>0.45760000000000001</v>
      </c>
      <c r="K57">
        <v>0.18629999999999999</v>
      </c>
      <c r="L57">
        <v>1270.3340000000001</v>
      </c>
      <c r="M57">
        <v>0.32</v>
      </c>
      <c r="N57">
        <v>0.32</v>
      </c>
      <c r="O57" s="20">
        <v>1170</v>
      </c>
      <c r="P57" s="8">
        <f t="shared" si="15"/>
        <v>-2.9016000000000002</v>
      </c>
      <c r="Q57" s="8">
        <f t="shared" si="16"/>
        <v>-3.0451312000000001</v>
      </c>
      <c r="R57" s="8"/>
      <c r="S57" s="27">
        <f t="shared" si="6"/>
        <v>407.12412587412581</v>
      </c>
      <c r="T57" s="8">
        <f t="shared" ref="T57:T92" si="21">L57/K57</f>
        <v>6818.7546967257122</v>
      </c>
      <c r="U57" s="8">
        <f t="shared" si="20"/>
        <v>6.818754696725712</v>
      </c>
      <c r="AA57" s="30">
        <v>39</v>
      </c>
      <c r="AB57" s="30" t="s">
        <v>41</v>
      </c>
    </row>
    <row r="58" spans="1:28" x14ac:dyDescent="0.35">
      <c r="A58" s="23">
        <v>10</v>
      </c>
      <c r="B58" t="s">
        <v>49</v>
      </c>
      <c r="C58" s="2">
        <f t="shared" si="10"/>
        <v>666</v>
      </c>
      <c r="D58" s="2" t="str">
        <f t="shared" si="11"/>
        <v>NRVNEW</v>
      </c>
      <c r="E58">
        <v>118</v>
      </c>
      <c r="F58">
        <v>1</v>
      </c>
      <c r="G58" t="s">
        <v>17</v>
      </c>
      <c r="H58">
        <v>230615</v>
      </c>
      <c r="I58">
        <v>230616</v>
      </c>
      <c r="J58">
        <v>0.38090000000000002</v>
      </c>
      <c r="K58">
        <v>0.13750000000000001</v>
      </c>
      <c r="L58">
        <v>1362.3030000000001</v>
      </c>
      <c r="M58">
        <v>0.28000000000000003</v>
      </c>
      <c r="N58">
        <v>0.28000000000000003</v>
      </c>
      <c r="O58" s="20">
        <v>1269</v>
      </c>
      <c r="P58" s="8">
        <f t="shared" si="15"/>
        <v>-3.1471200000000001</v>
      </c>
      <c r="Q58" s="8">
        <f t="shared" si="16"/>
        <v>-3.2494038400000003</v>
      </c>
      <c r="R58" s="8"/>
      <c r="S58" s="27">
        <f t="shared" si="6"/>
        <v>360.98713573116299</v>
      </c>
      <c r="T58" s="8">
        <f t="shared" si="21"/>
        <v>9907.6581818181821</v>
      </c>
      <c r="U58" s="8">
        <f t="shared" si="20"/>
        <v>9.9076581818181815</v>
      </c>
      <c r="AA58" s="30">
        <v>40</v>
      </c>
      <c r="AB58" s="30" t="s">
        <v>41</v>
      </c>
    </row>
    <row r="59" spans="1:28" x14ac:dyDescent="0.35">
      <c r="A59" s="23">
        <v>10</v>
      </c>
      <c r="B59" t="s">
        <v>49</v>
      </c>
      <c r="C59" s="2">
        <f t="shared" si="10"/>
        <v>666</v>
      </c>
      <c r="D59" s="2" t="str">
        <f t="shared" si="11"/>
        <v>NRVNEW</v>
      </c>
      <c r="E59">
        <v>118</v>
      </c>
      <c r="F59">
        <v>2</v>
      </c>
      <c r="G59" t="s">
        <v>17</v>
      </c>
      <c r="H59">
        <v>230615</v>
      </c>
      <c r="I59">
        <v>230616</v>
      </c>
      <c r="J59">
        <v>0.32669999999999999</v>
      </c>
      <c r="K59">
        <v>0.1077</v>
      </c>
      <c r="L59">
        <v>1182.2729999999999</v>
      </c>
      <c r="M59">
        <v>0.27</v>
      </c>
      <c r="N59">
        <v>0.28000000000000003</v>
      </c>
      <c r="O59" s="20"/>
      <c r="P59" s="8"/>
      <c r="Q59" s="8"/>
      <c r="R59" s="8" t="s">
        <v>48</v>
      </c>
      <c r="S59" s="27">
        <f t="shared" si="6"/>
        <v>329.66023875114786</v>
      </c>
      <c r="T59" s="8">
        <f t="shared" si="21"/>
        <v>10977.465181058495</v>
      </c>
      <c r="U59" s="8">
        <f t="shared" si="20"/>
        <v>10.977465181058495</v>
      </c>
      <c r="AA59" s="30">
        <v>41</v>
      </c>
      <c r="AB59" s="30" t="s">
        <v>45</v>
      </c>
    </row>
    <row r="60" spans="1:28" x14ac:dyDescent="0.35">
      <c r="A60">
        <v>11</v>
      </c>
      <c r="B60" t="s">
        <v>49</v>
      </c>
      <c r="C60" s="2">
        <f t="shared" si="10"/>
        <v>666</v>
      </c>
      <c r="D60" s="2" t="str">
        <f t="shared" si="11"/>
        <v>NRVNEW</v>
      </c>
      <c r="E60">
        <v>118</v>
      </c>
      <c r="F60">
        <v>1</v>
      </c>
      <c r="G60" t="s">
        <v>17</v>
      </c>
      <c r="H60">
        <v>230726</v>
      </c>
      <c r="I60">
        <v>230727</v>
      </c>
      <c r="J60">
        <v>0.38600000000000001</v>
      </c>
      <c r="K60">
        <v>0.13539999999999999</v>
      </c>
      <c r="L60">
        <v>1240.837</v>
      </c>
      <c r="M60">
        <v>0.32</v>
      </c>
      <c r="N60">
        <v>0.31</v>
      </c>
      <c r="O60" s="20">
        <v>1189</v>
      </c>
      <c r="P60" s="8">
        <f t="shared" ref="P60:P91" si="22">-O60*0.00248</f>
        <v>-2.9487199999999998</v>
      </c>
      <c r="Q60" s="8">
        <f t="shared" ref="Q60:Q91" si="23">0.832*P60-0.631</f>
        <v>-3.08433504</v>
      </c>
      <c r="R60" s="8"/>
      <c r="S60" s="27">
        <f t="shared" si="6"/>
        <v>350.77720207253884</v>
      </c>
      <c r="T60" s="8">
        <f t="shared" si="21"/>
        <v>9164.2319054652889</v>
      </c>
      <c r="U60" s="8">
        <f t="shared" si="20"/>
        <v>9.1642319054652894</v>
      </c>
      <c r="AA60" s="30">
        <v>42</v>
      </c>
      <c r="AB60" s="30" t="s">
        <v>45</v>
      </c>
    </row>
    <row r="61" spans="1:28" x14ac:dyDescent="0.35">
      <c r="A61">
        <v>11</v>
      </c>
      <c r="B61" t="s">
        <v>49</v>
      </c>
      <c r="C61" s="2">
        <f t="shared" si="10"/>
        <v>666</v>
      </c>
      <c r="D61" s="2" t="str">
        <f t="shared" si="11"/>
        <v>NRVNEW</v>
      </c>
      <c r="E61">
        <v>118</v>
      </c>
      <c r="F61">
        <v>2</v>
      </c>
      <c r="G61" t="s">
        <v>17</v>
      </c>
      <c r="H61">
        <v>230726</v>
      </c>
      <c r="I61">
        <v>230727</v>
      </c>
      <c r="J61">
        <v>0.3831</v>
      </c>
      <c r="K61">
        <v>0.13250000000000001</v>
      </c>
      <c r="L61">
        <v>1227.211</v>
      </c>
      <c r="M61">
        <v>0.31</v>
      </c>
      <c r="N61">
        <v>0.3</v>
      </c>
      <c r="O61" s="20">
        <v>1222</v>
      </c>
      <c r="P61" s="8">
        <f t="shared" si="22"/>
        <v>-3.0305599999999999</v>
      </c>
      <c r="Q61" s="8">
        <f t="shared" si="23"/>
        <v>-3.1524259199999998</v>
      </c>
      <c r="R61" s="8"/>
      <c r="S61" s="27">
        <f t="shared" si="6"/>
        <v>345.86269903419475</v>
      </c>
      <c r="T61" s="8">
        <f t="shared" si="21"/>
        <v>9261.9698113207542</v>
      </c>
      <c r="U61" s="8">
        <f t="shared" si="20"/>
        <v>9.2619698113207551</v>
      </c>
      <c r="AA61" s="30">
        <v>43</v>
      </c>
      <c r="AB61" s="30" t="s">
        <v>47</v>
      </c>
    </row>
    <row r="62" spans="1:28" x14ac:dyDescent="0.35">
      <c r="A62">
        <v>12</v>
      </c>
      <c r="B62" t="s">
        <v>49</v>
      </c>
      <c r="C62" s="9">
        <f t="shared" si="10"/>
        <v>666</v>
      </c>
      <c r="D62" s="2" t="str">
        <f t="shared" si="11"/>
        <v>NRVNEW</v>
      </c>
      <c r="E62">
        <v>118</v>
      </c>
      <c r="F62">
        <v>1</v>
      </c>
      <c r="G62" t="s">
        <v>17</v>
      </c>
      <c r="H62">
        <v>230731</v>
      </c>
      <c r="I62">
        <v>230801</v>
      </c>
      <c r="J62">
        <v>0.40760000000000002</v>
      </c>
      <c r="K62">
        <v>0.16470000000000001</v>
      </c>
      <c r="L62">
        <v>1232.1089999999999</v>
      </c>
      <c r="M62">
        <v>0.3</v>
      </c>
      <c r="N62">
        <v>0.3</v>
      </c>
      <c r="O62" s="20">
        <v>1116</v>
      </c>
      <c r="P62" s="8">
        <f t="shared" si="22"/>
        <v>-2.7676799999999999</v>
      </c>
      <c r="Q62" s="8">
        <f t="shared" si="23"/>
        <v>-2.9337097600000002</v>
      </c>
      <c r="R62" s="8"/>
      <c r="S62" s="27">
        <f t="shared" si="6"/>
        <v>404.07262021589798</v>
      </c>
      <c r="T62" s="8">
        <f t="shared" si="21"/>
        <v>7480.9289617486329</v>
      </c>
      <c r="U62" s="8">
        <f t="shared" si="20"/>
        <v>7.4809289617486332</v>
      </c>
      <c r="AA62" s="30">
        <v>44</v>
      </c>
      <c r="AB62" s="30" t="s">
        <v>47</v>
      </c>
    </row>
    <row r="63" spans="1:28" x14ac:dyDescent="0.35">
      <c r="A63">
        <v>12</v>
      </c>
      <c r="B63" t="s">
        <v>49</v>
      </c>
      <c r="C63" s="9">
        <f t="shared" si="10"/>
        <v>666</v>
      </c>
      <c r="D63" s="2" t="str">
        <f t="shared" si="11"/>
        <v>NRVNEW</v>
      </c>
      <c r="E63">
        <v>118</v>
      </c>
      <c r="F63">
        <v>2</v>
      </c>
      <c r="G63" t="s">
        <v>17</v>
      </c>
      <c r="H63">
        <v>230731</v>
      </c>
      <c r="I63">
        <v>230801</v>
      </c>
      <c r="J63">
        <v>0.25750000000000001</v>
      </c>
      <c r="K63">
        <v>0.10249999999999999</v>
      </c>
      <c r="L63">
        <v>873.41700000000003</v>
      </c>
      <c r="M63">
        <v>0.3</v>
      </c>
      <c r="N63">
        <v>0.3</v>
      </c>
      <c r="O63" s="20">
        <v>1063</v>
      </c>
      <c r="P63" s="8">
        <f t="shared" si="22"/>
        <v>-2.6362399999999999</v>
      </c>
      <c r="Q63" s="8">
        <f t="shared" si="23"/>
        <v>-2.8243516799999995</v>
      </c>
      <c r="R63" s="8"/>
      <c r="S63" s="27">
        <f t="shared" si="6"/>
        <v>398.05825242718447</v>
      </c>
      <c r="T63" s="8">
        <f t="shared" si="21"/>
        <v>8521.1414634146349</v>
      </c>
      <c r="U63" s="8">
        <f t="shared" si="20"/>
        <v>8.5211414634146347</v>
      </c>
      <c r="AA63" s="30">
        <v>45</v>
      </c>
      <c r="AB63" s="30" t="s">
        <v>47</v>
      </c>
    </row>
    <row r="64" spans="1:28" x14ac:dyDescent="0.35">
      <c r="A64" s="23">
        <v>10</v>
      </c>
      <c r="B64" t="s">
        <v>49</v>
      </c>
      <c r="C64" s="9">
        <f t="shared" si="10"/>
        <v>666</v>
      </c>
      <c r="D64" s="2" t="str">
        <f t="shared" si="11"/>
        <v>NRVNEW</v>
      </c>
      <c r="E64">
        <v>118</v>
      </c>
      <c r="F64">
        <v>3</v>
      </c>
      <c r="G64" t="s">
        <v>17</v>
      </c>
      <c r="H64">
        <v>230802</v>
      </c>
      <c r="I64">
        <v>230803</v>
      </c>
      <c r="J64">
        <v>0.4173</v>
      </c>
      <c r="K64">
        <v>0.16669999999999999</v>
      </c>
      <c r="L64">
        <v>1195</v>
      </c>
      <c r="M64">
        <v>0.34</v>
      </c>
      <c r="N64">
        <v>0.33</v>
      </c>
      <c r="O64" s="20">
        <v>1042</v>
      </c>
      <c r="P64" s="8">
        <f t="shared" si="22"/>
        <v>-2.5841599999999998</v>
      </c>
      <c r="Q64" s="8">
        <f t="shared" si="23"/>
        <v>-2.7810211200000001</v>
      </c>
      <c r="R64" s="8" t="s">
        <v>70</v>
      </c>
      <c r="S64" s="27">
        <f t="shared" si="6"/>
        <v>399.47280134196018</v>
      </c>
      <c r="T64" s="8">
        <f t="shared" si="21"/>
        <v>7168.5662867426518</v>
      </c>
      <c r="U64" s="8">
        <f t="shared" si="20"/>
        <v>7.1685662867426521</v>
      </c>
      <c r="AA64" s="30">
        <v>46</v>
      </c>
      <c r="AB64" s="30" t="s">
        <v>54</v>
      </c>
    </row>
    <row r="65" spans="1:28" x14ac:dyDescent="0.35">
      <c r="A65" s="23">
        <v>10</v>
      </c>
      <c r="B65" t="s">
        <v>49</v>
      </c>
      <c r="C65" s="9">
        <f t="shared" si="10"/>
        <v>666</v>
      </c>
      <c r="D65" s="2" t="str">
        <f t="shared" si="11"/>
        <v>NRVNEW</v>
      </c>
      <c r="E65">
        <v>118</v>
      </c>
      <c r="F65">
        <v>4</v>
      </c>
      <c r="G65" t="s">
        <v>17</v>
      </c>
      <c r="H65">
        <v>230802</v>
      </c>
      <c r="I65">
        <v>230803</v>
      </c>
      <c r="J65">
        <v>0.2883</v>
      </c>
      <c r="K65">
        <v>0.1048</v>
      </c>
      <c r="L65">
        <v>838.298</v>
      </c>
      <c r="M65">
        <v>0.34</v>
      </c>
      <c r="N65">
        <v>0.33</v>
      </c>
      <c r="O65" s="20">
        <v>1022</v>
      </c>
      <c r="P65" s="8">
        <f t="shared" si="22"/>
        <v>-2.5345599999999999</v>
      </c>
      <c r="Q65" s="8">
        <f t="shared" si="23"/>
        <v>-2.7397539200000001</v>
      </c>
      <c r="R65" s="8"/>
      <c r="S65" s="27">
        <f t="shared" si="6"/>
        <v>363.51023239680893</v>
      </c>
      <c r="T65" s="8">
        <f t="shared" si="21"/>
        <v>7999.0267175572517</v>
      </c>
      <c r="U65" s="8">
        <f t="shared" si="20"/>
        <v>7.9990267175572516</v>
      </c>
      <c r="AA65" s="30">
        <v>47</v>
      </c>
      <c r="AB65" s="30" t="s">
        <v>54</v>
      </c>
    </row>
    <row r="66" spans="1:28" x14ac:dyDescent="0.35">
      <c r="A66">
        <v>17</v>
      </c>
      <c r="B66" t="s">
        <v>53</v>
      </c>
      <c r="C66" s="2">
        <f t="shared" ref="C66:C97" si="24">IF(LEFT(B66,3)="CCR",72,IF(LEFT(B66,3)="NRV",666,IF(LEFT(B66,3)="TSZ",1219,IF(LEFT(B66,3)="JLA",1521,0))))</f>
        <v>666</v>
      </c>
      <c r="D66" s="2" t="str">
        <f t="shared" ref="D66:D97" si="25">IF(LEFT(B66,3)="CCR","CCRCOL",IF(LEFT(B66,3)="NRV","NRVNEW",IF(LEFT(B66,3)="TSZ","TSZSAN",IF(LEFT(B66,3)="JLA","JLAJAK",0))))</f>
        <v>NRVNEW</v>
      </c>
      <c r="E66">
        <v>122</v>
      </c>
      <c r="F66">
        <v>1</v>
      </c>
      <c r="G66" t="s">
        <v>17</v>
      </c>
      <c r="H66">
        <v>230720</v>
      </c>
      <c r="I66">
        <v>230721</v>
      </c>
      <c r="J66">
        <v>0.5091</v>
      </c>
      <c r="K66">
        <v>0.17879999999999999</v>
      </c>
      <c r="L66">
        <v>1513.0809999999999</v>
      </c>
      <c r="M66">
        <v>0.36</v>
      </c>
      <c r="N66">
        <v>0.38</v>
      </c>
      <c r="O66" s="20">
        <v>1139</v>
      </c>
      <c r="P66" s="8">
        <f t="shared" si="22"/>
        <v>-2.8247200000000001</v>
      </c>
      <c r="Q66" s="8">
        <f t="shared" si="23"/>
        <v>-2.9811670399999999</v>
      </c>
      <c r="R66" s="8"/>
      <c r="S66" s="27">
        <f t="shared" si="6"/>
        <v>351.20801414260455</v>
      </c>
      <c r="T66" s="8">
        <f t="shared" si="21"/>
        <v>8462.4217002237128</v>
      </c>
      <c r="U66" s="8">
        <f t="shared" si="20"/>
        <v>8.4624217002237128</v>
      </c>
      <c r="AA66" s="30">
        <v>48</v>
      </c>
      <c r="AB66" s="30" t="s">
        <v>54</v>
      </c>
    </row>
    <row r="67" spans="1:28" x14ac:dyDescent="0.35">
      <c r="A67">
        <v>17</v>
      </c>
      <c r="B67" t="s">
        <v>53</v>
      </c>
      <c r="C67" s="2">
        <f t="shared" si="24"/>
        <v>666</v>
      </c>
      <c r="D67" s="2" t="str">
        <f t="shared" si="25"/>
        <v>NRVNEW</v>
      </c>
      <c r="E67">
        <v>122</v>
      </c>
      <c r="F67">
        <v>2</v>
      </c>
      <c r="G67" t="s">
        <v>17</v>
      </c>
      <c r="H67">
        <v>230720</v>
      </c>
      <c r="I67">
        <v>230721</v>
      </c>
      <c r="J67">
        <v>0.45760000000000001</v>
      </c>
      <c r="K67">
        <v>0.16450000000000001</v>
      </c>
      <c r="L67">
        <v>1347.537</v>
      </c>
      <c r="M67">
        <v>0.35</v>
      </c>
      <c r="N67">
        <v>0.36</v>
      </c>
      <c r="O67" s="20">
        <v>1218</v>
      </c>
      <c r="P67" s="8">
        <f t="shared" si="22"/>
        <v>-3.0206400000000002</v>
      </c>
      <c r="Q67" s="8">
        <f t="shared" si="23"/>
        <v>-3.1441724799999999</v>
      </c>
      <c r="R67" s="8"/>
      <c r="S67" s="27">
        <f t="shared" ref="S67:S130" si="26">(K67*1000)/J67</f>
        <v>359.4842657342657</v>
      </c>
      <c r="T67" s="8">
        <f t="shared" si="21"/>
        <v>8191.7142857142853</v>
      </c>
      <c r="U67" s="8">
        <f t="shared" si="20"/>
        <v>8.1917142857142853</v>
      </c>
      <c r="AA67" s="30">
        <v>49</v>
      </c>
      <c r="AB67" s="30" t="s">
        <v>57</v>
      </c>
    </row>
    <row r="68" spans="1:28" x14ac:dyDescent="0.35">
      <c r="A68">
        <v>16</v>
      </c>
      <c r="B68" t="s">
        <v>53</v>
      </c>
      <c r="C68" s="2">
        <f t="shared" si="24"/>
        <v>666</v>
      </c>
      <c r="D68" s="2" t="str">
        <f t="shared" si="25"/>
        <v>NRVNEW</v>
      </c>
      <c r="E68">
        <v>122</v>
      </c>
      <c r="F68">
        <v>1</v>
      </c>
      <c r="G68" t="s">
        <v>17</v>
      </c>
      <c r="H68">
        <v>230724</v>
      </c>
      <c r="I68">
        <v>230726</v>
      </c>
      <c r="J68">
        <v>0.27829999999999999</v>
      </c>
      <c r="K68">
        <v>9.2100000000000001E-2</v>
      </c>
      <c r="L68">
        <v>807.85400000000004</v>
      </c>
      <c r="M68">
        <v>0.33</v>
      </c>
      <c r="N68">
        <v>0.33</v>
      </c>
      <c r="O68" s="20">
        <v>1289</v>
      </c>
      <c r="P68" s="8">
        <f t="shared" si="22"/>
        <v>-3.19672</v>
      </c>
      <c r="Q68" s="8">
        <f t="shared" si="23"/>
        <v>-3.2906710400000003</v>
      </c>
      <c r="R68" s="8"/>
      <c r="S68" s="27">
        <f t="shared" si="26"/>
        <v>330.93783686669059</v>
      </c>
      <c r="T68" s="8">
        <f t="shared" si="21"/>
        <v>8771.487513572205</v>
      </c>
      <c r="U68" s="8">
        <f t="shared" si="20"/>
        <v>8.7714875135722057</v>
      </c>
      <c r="AA68" s="30">
        <v>50</v>
      </c>
      <c r="AB68" s="30" t="s">
        <v>57</v>
      </c>
    </row>
    <row r="69" spans="1:28" x14ac:dyDescent="0.35">
      <c r="A69">
        <v>16</v>
      </c>
      <c r="B69" t="s">
        <v>53</v>
      </c>
      <c r="C69" s="2">
        <f t="shared" si="24"/>
        <v>666</v>
      </c>
      <c r="D69" s="2" t="str">
        <f t="shared" si="25"/>
        <v>NRVNEW</v>
      </c>
      <c r="E69">
        <v>122</v>
      </c>
      <c r="F69">
        <v>2</v>
      </c>
      <c r="G69" t="s">
        <v>17</v>
      </c>
      <c r="H69">
        <v>230724</v>
      </c>
      <c r="I69">
        <v>230726</v>
      </c>
      <c r="J69">
        <v>0.29099999999999998</v>
      </c>
      <c r="K69">
        <v>0.1026</v>
      </c>
      <c r="L69">
        <v>790.20399999999995</v>
      </c>
      <c r="M69">
        <v>0.35</v>
      </c>
      <c r="N69">
        <v>0.35</v>
      </c>
      <c r="O69" s="20">
        <v>1335</v>
      </c>
      <c r="P69" s="8">
        <f t="shared" si="22"/>
        <v>-3.3108</v>
      </c>
      <c r="Q69" s="8">
        <f t="shared" si="23"/>
        <v>-3.3855855999999998</v>
      </c>
      <c r="R69" s="8"/>
      <c r="S69" s="27">
        <f t="shared" si="26"/>
        <v>352.57731958762889</v>
      </c>
      <c r="T69" s="8">
        <f t="shared" si="21"/>
        <v>7701.7933723196875</v>
      </c>
      <c r="U69" s="8">
        <f t="shared" si="20"/>
        <v>7.7017933723196874</v>
      </c>
      <c r="AA69" s="30">
        <v>51</v>
      </c>
      <c r="AB69" s="30" t="s">
        <v>57</v>
      </c>
    </row>
    <row r="70" spans="1:28" x14ac:dyDescent="0.35">
      <c r="A70">
        <v>18</v>
      </c>
      <c r="B70" t="s">
        <v>53</v>
      </c>
      <c r="C70" s="9">
        <f t="shared" si="24"/>
        <v>666</v>
      </c>
      <c r="D70" s="2" t="str">
        <f t="shared" si="25"/>
        <v>NRVNEW</v>
      </c>
      <c r="E70">
        <v>122</v>
      </c>
      <c r="F70">
        <v>1</v>
      </c>
      <c r="G70" t="s">
        <v>17</v>
      </c>
      <c r="H70">
        <v>230730</v>
      </c>
      <c r="I70">
        <v>230731</v>
      </c>
      <c r="J70">
        <v>0.18509999999999999</v>
      </c>
      <c r="K70">
        <v>6.6400000000000001E-2</v>
      </c>
      <c r="L70">
        <v>551.91800000000001</v>
      </c>
      <c r="M70">
        <v>0.27</v>
      </c>
      <c r="N70">
        <v>0.28999999999999998</v>
      </c>
      <c r="O70" s="20">
        <v>1203</v>
      </c>
      <c r="P70" s="8">
        <f t="shared" si="22"/>
        <v>-2.9834399999999999</v>
      </c>
      <c r="Q70" s="8">
        <f t="shared" si="23"/>
        <v>-3.1132220799999999</v>
      </c>
      <c r="R70" s="8"/>
      <c r="S70" s="27">
        <f t="shared" si="26"/>
        <v>358.72501350621292</v>
      </c>
      <c r="T70" s="8">
        <f t="shared" si="21"/>
        <v>8312.0180722891564</v>
      </c>
      <c r="U70" s="8">
        <f t="shared" si="20"/>
        <v>8.3120180722891561</v>
      </c>
      <c r="AA70" s="30">
        <v>58</v>
      </c>
      <c r="AB70" s="30" t="s">
        <v>59</v>
      </c>
    </row>
    <row r="71" spans="1:28" x14ac:dyDescent="0.35">
      <c r="A71">
        <v>18</v>
      </c>
      <c r="B71" t="s">
        <v>53</v>
      </c>
      <c r="C71" s="9">
        <f t="shared" si="24"/>
        <v>666</v>
      </c>
      <c r="D71" s="2" t="str">
        <f t="shared" si="25"/>
        <v>NRVNEW</v>
      </c>
      <c r="E71">
        <v>122</v>
      </c>
      <c r="F71">
        <v>2</v>
      </c>
      <c r="G71" t="s">
        <v>17</v>
      </c>
      <c r="H71">
        <v>230730</v>
      </c>
      <c r="I71">
        <v>230731</v>
      </c>
      <c r="J71">
        <v>0.2094</v>
      </c>
      <c r="K71">
        <v>7.7600000000000002E-2</v>
      </c>
      <c r="L71">
        <v>656.88300000000004</v>
      </c>
      <c r="M71">
        <v>0.28999999999999998</v>
      </c>
      <c r="N71">
        <v>0.31</v>
      </c>
      <c r="O71" s="20">
        <v>1191</v>
      </c>
      <c r="P71" s="8">
        <f t="shared" si="22"/>
        <v>-2.9536799999999999</v>
      </c>
      <c r="Q71" s="8">
        <f t="shared" si="23"/>
        <v>-3.0884617599999995</v>
      </c>
      <c r="R71" s="8"/>
      <c r="S71" s="27">
        <f t="shared" si="26"/>
        <v>370.58261700095517</v>
      </c>
      <c r="T71" s="8">
        <f t="shared" si="21"/>
        <v>8464.9871134020614</v>
      </c>
      <c r="U71" s="8">
        <f t="shared" si="20"/>
        <v>8.4649871134020618</v>
      </c>
      <c r="AA71" s="30">
        <v>59</v>
      </c>
      <c r="AB71" s="30" t="s">
        <v>59</v>
      </c>
    </row>
    <row r="72" spans="1:28" x14ac:dyDescent="0.35">
      <c r="A72">
        <v>22</v>
      </c>
      <c r="B72" t="s">
        <v>65</v>
      </c>
      <c r="C72" s="9">
        <f t="shared" si="24"/>
        <v>666</v>
      </c>
      <c r="D72" s="2" t="str">
        <f t="shared" si="25"/>
        <v>NRVNEW</v>
      </c>
      <c r="E72">
        <v>123</v>
      </c>
      <c r="F72">
        <v>1</v>
      </c>
      <c r="G72" t="s">
        <v>17</v>
      </c>
      <c r="H72">
        <v>230730</v>
      </c>
      <c r="I72">
        <v>230731</v>
      </c>
      <c r="J72">
        <v>0.3382</v>
      </c>
      <c r="K72">
        <v>0.1343</v>
      </c>
      <c r="L72">
        <v>919.23</v>
      </c>
      <c r="M72">
        <v>0.31</v>
      </c>
      <c r="N72">
        <v>0.33</v>
      </c>
      <c r="O72" s="20">
        <v>1256</v>
      </c>
      <c r="P72" s="8">
        <f t="shared" si="22"/>
        <v>-3.1148799999999999</v>
      </c>
      <c r="Q72" s="8">
        <f t="shared" si="23"/>
        <v>-3.2225801599999997</v>
      </c>
      <c r="R72" s="8"/>
      <c r="S72" s="27">
        <f t="shared" si="26"/>
        <v>397.10230632761682</v>
      </c>
      <c r="T72" s="8">
        <f t="shared" si="21"/>
        <v>6844.6016381236041</v>
      </c>
      <c r="U72" s="8">
        <f t="shared" si="20"/>
        <v>6.8446016381236046</v>
      </c>
      <c r="AA72" s="30">
        <v>60</v>
      </c>
      <c r="AB72" s="30" t="s">
        <v>59</v>
      </c>
    </row>
    <row r="73" spans="1:28" x14ac:dyDescent="0.35">
      <c r="A73">
        <v>22</v>
      </c>
      <c r="B73" t="s">
        <v>65</v>
      </c>
      <c r="C73" s="9">
        <f t="shared" si="24"/>
        <v>666</v>
      </c>
      <c r="D73" s="2" t="str">
        <f t="shared" si="25"/>
        <v>NRVNEW</v>
      </c>
      <c r="E73">
        <v>123</v>
      </c>
      <c r="F73">
        <v>2</v>
      </c>
      <c r="G73" t="s">
        <v>17</v>
      </c>
      <c r="H73">
        <v>230730</v>
      </c>
      <c r="I73">
        <v>230731</v>
      </c>
      <c r="J73">
        <v>0.38940000000000002</v>
      </c>
      <c r="K73">
        <v>0.15559999999999999</v>
      </c>
      <c r="L73">
        <v>976.76800000000003</v>
      </c>
      <c r="M73">
        <v>0.34</v>
      </c>
      <c r="N73">
        <v>0.34</v>
      </c>
      <c r="O73" s="20">
        <v>1264</v>
      </c>
      <c r="P73" s="8">
        <f t="shared" si="22"/>
        <v>-3.1347200000000002</v>
      </c>
      <c r="Q73" s="8">
        <f t="shared" si="23"/>
        <v>-3.2390870400000003</v>
      </c>
      <c r="R73" s="8"/>
      <c r="S73" s="27">
        <f t="shared" si="26"/>
        <v>399.58911145351817</v>
      </c>
      <c r="T73" s="8">
        <f t="shared" si="21"/>
        <v>6277.4293059125966</v>
      </c>
      <c r="U73" s="8">
        <f t="shared" si="20"/>
        <v>6.2774293059125972</v>
      </c>
      <c r="AA73" s="30">
        <v>61</v>
      </c>
      <c r="AB73" s="30" t="s">
        <v>52</v>
      </c>
    </row>
    <row r="74" spans="1:28" x14ac:dyDescent="0.35">
      <c r="A74">
        <v>19</v>
      </c>
      <c r="B74" t="s">
        <v>65</v>
      </c>
      <c r="C74" s="9">
        <f t="shared" si="24"/>
        <v>666</v>
      </c>
      <c r="D74" s="2" t="str">
        <f t="shared" si="25"/>
        <v>NRVNEW</v>
      </c>
      <c r="E74">
        <v>123</v>
      </c>
      <c r="F74">
        <v>1</v>
      </c>
      <c r="G74" t="s">
        <v>17</v>
      </c>
      <c r="H74">
        <v>230802</v>
      </c>
      <c r="I74">
        <v>230803</v>
      </c>
      <c r="J74">
        <v>0.24129999999999999</v>
      </c>
      <c r="K74">
        <v>9.1600000000000001E-2</v>
      </c>
      <c r="L74">
        <v>675.45699999999999</v>
      </c>
      <c r="M74">
        <v>0.34</v>
      </c>
      <c r="N74">
        <v>0.35</v>
      </c>
      <c r="O74" s="20">
        <v>1112</v>
      </c>
      <c r="P74" s="8">
        <f t="shared" si="22"/>
        <v>-2.7577600000000002</v>
      </c>
      <c r="Q74" s="8">
        <f t="shared" si="23"/>
        <v>-2.9254563200000003</v>
      </c>
      <c r="R74" s="8"/>
      <c r="S74" s="27">
        <f t="shared" si="26"/>
        <v>379.61044343141316</v>
      </c>
      <c r="T74" s="8">
        <f t="shared" si="21"/>
        <v>7373.9847161572052</v>
      </c>
      <c r="U74" s="8">
        <f t="shared" si="20"/>
        <v>7.3739847161572056</v>
      </c>
      <c r="AA74" s="30">
        <v>62</v>
      </c>
      <c r="AB74" s="30" t="s">
        <v>34</v>
      </c>
    </row>
    <row r="75" spans="1:28" x14ac:dyDescent="0.35">
      <c r="A75">
        <v>19</v>
      </c>
      <c r="B75" t="s">
        <v>65</v>
      </c>
      <c r="C75" s="9">
        <f t="shared" si="24"/>
        <v>666</v>
      </c>
      <c r="D75" s="2" t="str">
        <f t="shared" si="25"/>
        <v>NRVNEW</v>
      </c>
      <c r="E75">
        <v>123</v>
      </c>
      <c r="F75">
        <v>2</v>
      </c>
      <c r="G75" t="s">
        <v>17</v>
      </c>
      <c r="H75">
        <v>230802</v>
      </c>
      <c r="I75">
        <v>230803</v>
      </c>
      <c r="J75">
        <v>0.19439999999999999</v>
      </c>
      <c r="K75">
        <v>7.4300000000000005E-2</v>
      </c>
      <c r="L75">
        <v>544.34500000000003</v>
      </c>
      <c r="M75">
        <v>0.33</v>
      </c>
      <c r="N75">
        <v>0.33</v>
      </c>
      <c r="O75" s="20">
        <v>1119</v>
      </c>
      <c r="P75" s="8">
        <f t="shared" si="22"/>
        <v>-2.7751199999999998</v>
      </c>
      <c r="Q75" s="8">
        <f t="shared" si="23"/>
        <v>-2.9398998399999998</v>
      </c>
      <c r="R75" s="8"/>
      <c r="S75" s="27">
        <f t="shared" si="26"/>
        <v>382.20164609053506</v>
      </c>
      <c r="T75" s="8">
        <f t="shared" si="21"/>
        <v>7326.3122476446833</v>
      </c>
      <c r="U75" s="8">
        <f t="shared" si="20"/>
        <v>7.3263122476446831</v>
      </c>
      <c r="AA75" s="30">
        <v>63</v>
      </c>
      <c r="AB75" s="30" t="s">
        <v>52</v>
      </c>
    </row>
    <row r="76" spans="1:28" x14ac:dyDescent="0.35">
      <c r="A76">
        <v>20</v>
      </c>
      <c r="B76" t="s">
        <v>65</v>
      </c>
      <c r="C76" s="9">
        <f t="shared" si="24"/>
        <v>666</v>
      </c>
      <c r="D76" s="2" t="str">
        <f t="shared" si="25"/>
        <v>NRVNEW</v>
      </c>
      <c r="E76">
        <v>123</v>
      </c>
      <c r="F76">
        <v>1</v>
      </c>
      <c r="G76" t="s">
        <v>17</v>
      </c>
      <c r="H76">
        <v>230802</v>
      </c>
      <c r="I76">
        <v>230803</v>
      </c>
      <c r="J76">
        <v>0.32829999999999998</v>
      </c>
      <c r="K76">
        <v>0.1244</v>
      </c>
      <c r="L76">
        <v>921.45299999999997</v>
      </c>
      <c r="M76">
        <v>0.31</v>
      </c>
      <c r="N76">
        <v>0.32</v>
      </c>
      <c r="O76" s="20">
        <v>1060</v>
      </c>
      <c r="P76" s="8">
        <f t="shared" si="22"/>
        <v>-2.6288</v>
      </c>
      <c r="Q76" s="8">
        <f t="shared" si="23"/>
        <v>-2.8181615999999998</v>
      </c>
      <c r="R76" s="8"/>
      <c r="S76" s="27">
        <f t="shared" si="26"/>
        <v>378.92171794090768</v>
      </c>
      <c r="T76" s="8">
        <f t="shared" si="21"/>
        <v>7407.1784565916396</v>
      </c>
      <c r="U76" s="8">
        <f t="shared" si="20"/>
        <v>7.4071784565916401</v>
      </c>
      <c r="AA76" s="30">
        <v>64</v>
      </c>
      <c r="AB76" s="30" t="s">
        <v>34</v>
      </c>
    </row>
    <row r="77" spans="1:28" x14ac:dyDescent="0.35">
      <c r="A77">
        <v>20</v>
      </c>
      <c r="B77" t="s">
        <v>65</v>
      </c>
      <c r="C77" s="9">
        <f t="shared" si="24"/>
        <v>666</v>
      </c>
      <c r="D77" s="2" t="str">
        <f t="shared" si="25"/>
        <v>NRVNEW</v>
      </c>
      <c r="E77">
        <v>123</v>
      </c>
      <c r="F77">
        <v>2</v>
      </c>
      <c r="G77" t="s">
        <v>17</v>
      </c>
      <c r="H77">
        <v>230802</v>
      </c>
      <c r="I77">
        <v>230803</v>
      </c>
      <c r="J77">
        <v>0.28770000000000001</v>
      </c>
      <c r="K77">
        <v>0.1105</v>
      </c>
      <c r="L77">
        <v>761.74</v>
      </c>
      <c r="M77">
        <v>0.34</v>
      </c>
      <c r="N77">
        <v>0.34</v>
      </c>
      <c r="O77" s="20">
        <v>1103</v>
      </c>
      <c r="P77" s="8">
        <f t="shared" si="22"/>
        <v>-2.7354400000000001</v>
      </c>
      <c r="Q77" s="8">
        <f t="shared" si="23"/>
        <v>-2.9068860799999996</v>
      </c>
      <c r="R77" s="8"/>
      <c r="S77" s="27">
        <f t="shared" si="26"/>
        <v>384.08063955509209</v>
      </c>
      <c r="T77" s="8">
        <f t="shared" si="21"/>
        <v>6893.5746606334842</v>
      </c>
      <c r="U77" s="8">
        <f t="shared" si="20"/>
        <v>6.893574660633484</v>
      </c>
      <c r="AA77" s="30">
        <v>66</v>
      </c>
      <c r="AB77" s="30" t="s">
        <v>34</v>
      </c>
    </row>
    <row r="78" spans="1:28" x14ac:dyDescent="0.35">
      <c r="A78">
        <v>31</v>
      </c>
      <c r="B78" t="s">
        <v>56</v>
      </c>
      <c r="C78" s="2">
        <f t="shared" si="24"/>
        <v>1219</v>
      </c>
      <c r="D78" s="2" t="str">
        <f t="shared" si="25"/>
        <v>TSZSAN</v>
      </c>
      <c r="E78">
        <v>3</v>
      </c>
      <c r="F78">
        <v>1</v>
      </c>
      <c r="G78" t="s">
        <v>17</v>
      </c>
      <c r="H78">
        <v>230726</v>
      </c>
      <c r="I78">
        <v>230727</v>
      </c>
      <c r="J78">
        <v>0.54690000000000005</v>
      </c>
      <c r="K78">
        <v>0.19259999999999999</v>
      </c>
      <c r="L78">
        <v>1677.922</v>
      </c>
      <c r="M78">
        <v>0.28999999999999998</v>
      </c>
      <c r="N78">
        <v>0.3</v>
      </c>
      <c r="O78" s="20">
        <v>1174</v>
      </c>
      <c r="P78" s="8">
        <f t="shared" si="22"/>
        <v>-2.9115199999999999</v>
      </c>
      <c r="Q78" s="8">
        <f t="shared" si="23"/>
        <v>-3.05338464</v>
      </c>
      <c r="R78" s="8"/>
      <c r="S78" s="27">
        <f t="shared" si="26"/>
        <v>352.16675809105863</v>
      </c>
      <c r="T78" s="8">
        <f t="shared" si="21"/>
        <v>8711.952232606438</v>
      </c>
      <c r="U78" s="8">
        <f t="shared" si="20"/>
        <v>8.7119522326064374</v>
      </c>
      <c r="AA78" s="30">
        <v>67</v>
      </c>
      <c r="AB78" s="30" t="s">
        <v>58</v>
      </c>
    </row>
    <row r="79" spans="1:28" x14ac:dyDescent="0.35">
      <c r="A79">
        <v>31</v>
      </c>
      <c r="B79" t="s">
        <v>56</v>
      </c>
      <c r="C79" s="2">
        <f t="shared" si="24"/>
        <v>1219</v>
      </c>
      <c r="D79" s="2" t="str">
        <f t="shared" si="25"/>
        <v>TSZSAN</v>
      </c>
      <c r="E79">
        <v>3</v>
      </c>
      <c r="F79">
        <v>2</v>
      </c>
      <c r="G79" t="s">
        <v>17</v>
      </c>
      <c r="H79">
        <v>230726</v>
      </c>
      <c r="I79">
        <v>230727</v>
      </c>
      <c r="J79">
        <v>0.44209999999999999</v>
      </c>
      <c r="K79">
        <v>0.15110000000000001</v>
      </c>
      <c r="L79">
        <v>1330.7909999999999</v>
      </c>
      <c r="M79">
        <v>0.32</v>
      </c>
      <c r="N79">
        <v>0.34</v>
      </c>
      <c r="O79" s="20">
        <v>1130</v>
      </c>
      <c r="P79" s="8">
        <f t="shared" si="22"/>
        <v>-2.8024</v>
      </c>
      <c r="Q79" s="8">
        <f t="shared" si="23"/>
        <v>-2.9625968</v>
      </c>
      <c r="R79" s="8"/>
      <c r="S79" s="27">
        <f t="shared" si="26"/>
        <v>341.77787830807517</v>
      </c>
      <c r="T79" s="8">
        <f t="shared" si="21"/>
        <v>8807.3527465254792</v>
      </c>
      <c r="U79" s="8">
        <f t="shared" si="20"/>
        <v>8.8073527465254795</v>
      </c>
      <c r="AA79" s="30">
        <v>68</v>
      </c>
      <c r="AB79" s="30" t="s">
        <v>58</v>
      </c>
    </row>
    <row r="80" spans="1:28" x14ac:dyDescent="0.35">
      <c r="A80">
        <v>30</v>
      </c>
      <c r="B80" t="s">
        <v>56</v>
      </c>
      <c r="C80" s="9">
        <f t="shared" si="24"/>
        <v>1219</v>
      </c>
      <c r="D80" s="2" t="str">
        <f t="shared" si="25"/>
        <v>TSZSAN</v>
      </c>
      <c r="E80">
        <v>3</v>
      </c>
      <c r="F80">
        <v>1</v>
      </c>
      <c r="G80" t="s">
        <v>17</v>
      </c>
      <c r="H80">
        <v>230729</v>
      </c>
      <c r="I80">
        <v>230730</v>
      </c>
      <c r="J80">
        <v>0.3538</v>
      </c>
      <c r="K80">
        <v>0.12659999999999999</v>
      </c>
      <c r="L80">
        <v>1064.894</v>
      </c>
      <c r="M80">
        <v>0.3</v>
      </c>
      <c r="N80">
        <v>0.31</v>
      </c>
      <c r="O80" s="20">
        <v>1127</v>
      </c>
      <c r="P80" s="8">
        <f t="shared" si="22"/>
        <v>-2.7949600000000001</v>
      </c>
      <c r="Q80" s="8">
        <f t="shared" si="23"/>
        <v>-2.9564067200000004</v>
      </c>
      <c r="R80" s="8"/>
      <c r="S80" s="27">
        <f t="shared" si="26"/>
        <v>357.8292820802713</v>
      </c>
      <c r="T80" s="8">
        <f t="shared" si="21"/>
        <v>8411.4849921011064</v>
      </c>
      <c r="U80" s="8">
        <f t="shared" si="20"/>
        <v>8.4114849921011068</v>
      </c>
      <c r="AA80" s="30">
        <v>69</v>
      </c>
      <c r="AB80" s="30" t="s">
        <v>55</v>
      </c>
    </row>
    <row r="81" spans="1:28" x14ac:dyDescent="0.35">
      <c r="A81">
        <v>30</v>
      </c>
      <c r="B81" t="s">
        <v>56</v>
      </c>
      <c r="C81" s="9">
        <f t="shared" si="24"/>
        <v>1219</v>
      </c>
      <c r="D81" s="2" t="str">
        <f t="shared" si="25"/>
        <v>TSZSAN</v>
      </c>
      <c r="E81">
        <v>3</v>
      </c>
      <c r="F81">
        <v>2</v>
      </c>
      <c r="G81" t="s">
        <v>17</v>
      </c>
      <c r="H81">
        <v>230729</v>
      </c>
      <c r="I81">
        <v>230730</v>
      </c>
      <c r="J81">
        <v>0.33750000000000002</v>
      </c>
      <c r="K81">
        <v>0.1192</v>
      </c>
      <c r="L81">
        <v>1026.21</v>
      </c>
      <c r="M81">
        <v>0.31</v>
      </c>
      <c r="N81">
        <v>0.31</v>
      </c>
      <c r="O81" s="20">
        <v>1187</v>
      </c>
      <c r="P81" s="8">
        <f t="shared" si="22"/>
        <v>-2.9437600000000002</v>
      </c>
      <c r="Q81" s="8">
        <f t="shared" si="23"/>
        <v>-3.0802083199999997</v>
      </c>
      <c r="R81" s="8"/>
      <c r="S81" s="27">
        <f t="shared" si="26"/>
        <v>353.18518518518516</v>
      </c>
      <c r="T81" s="8">
        <f t="shared" si="21"/>
        <v>8609.1442953020141</v>
      </c>
      <c r="U81" s="8">
        <f t="shared" si="20"/>
        <v>8.6091442953020145</v>
      </c>
      <c r="AA81" s="30">
        <v>70</v>
      </c>
      <c r="AB81" s="30" t="s">
        <v>46</v>
      </c>
    </row>
    <row r="82" spans="1:28" x14ac:dyDescent="0.35">
      <c r="A82">
        <v>29</v>
      </c>
      <c r="B82" t="s">
        <v>56</v>
      </c>
      <c r="C82" s="9">
        <f t="shared" si="24"/>
        <v>1219</v>
      </c>
      <c r="D82" s="2" t="str">
        <f t="shared" si="25"/>
        <v>TSZSAN</v>
      </c>
      <c r="E82">
        <v>3</v>
      </c>
      <c r="F82">
        <v>1</v>
      </c>
      <c r="G82" t="s">
        <v>17</v>
      </c>
      <c r="H82">
        <v>230731</v>
      </c>
      <c r="I82">
        <v>230801</v>
      </c>
      <c r="J82">
        <v>0.37780000000000002</v>
      </c>
      <c r="K82">
        <v>0.1331</v>
      </c>
      <c r="L82">
        <v>1125.846</v>
      </c>
      <c r="M82">
        <v>0.33</v>
      </c>
      <c r="N82">
        <v>0.34</v>
      </c>
      <c r="O82" s="20">
        <v>1007</v>
      </c>
      <c r="P82" s="8">
        <f t="shared" si="22"/>
        <v>-2.49736</v>
      </c>
      <c r="Q82" s="8">
        <f t="shared" si="23"/>
        <v>-2.70880352</v>
      </c>
      <c r="R82" s="8"/>
      <c r="S82" s="27">
        <f t="shared" si="26"/>
        <v>352.30280571731072</v>
      </c>
      <c r="T82" s="8">
        <f t="shared" si="21"/>
        <v>8458.6476333583778</v>
      </c>
      <c r="U82" s="8">
        <f t="shared" si="20"/>
        <v>8.4586476333583782</v>
      </c>
      <c r="AA82" s="30">
        <v>71</v>
      </c>
      <c r="AB82" s="30" t="s">
        <v>42</v>
      </c>
    </row>
    <row r="83" spans="1:28" x14ac:dyDescent="0.35">
      <c r="A83">
        <v>29</v>
      </c>
      <c r="B83" t="s">
        <v>56</v>
      </c>
      <c r="C83" s="9">
        <f t="shared" si="24"/>
        <v>1219</v>
      </c>
      <c r="D83" s="2" t="str">
        <f t="shared" si="25"/>
        <v>TSZSAN</v>
      </c>
      <c r="E83">
        <v>3</v>
      </c>
      <c r="F83">
        <v>2</v>
      </c>
      <c r="G83" t="s">
        <v>17</v>
      </c>
      <c r="H83">
        <v>230731</v>
      </c>
      <c r="I83">
        <v>230801</v>
      </c>
      <c r="J83">
        <v>0.2913</v>
      </c>
      <c r="K83">
        <v>0.1019</v>
      </c>
      <c r="L83">
        <v>851</v>
      </c>
      <c r="M83">
        <v>0.33</v>
      </c>
      <c r="N83">
        <v>0.35</v>
      </c>
      <c r="O83" s="20">
        <v>975</v>
      </c>
      <c r="P83" s="8">
        <f t="shared" si="22"/>
        <v>-2.4180000000000001</v>
      </c>
      <c r="Q83" s="8">
        <f t="shared" si="23"/>
        <v>-2.6427760000000005</v>
      </c>
      <c r="R83" s="8"/>
      <c r="S83" s="27">
        <f t="shared" si="26"/>
        <v>349.81119121180916</v>
      </c>
      <c r="T83" s="8">
        <f t="shared" si="21"/>
        <v>8351.3248282630029</v>
      </c>
      <c r="U83" s="8">
        <f t="shared" si="20"/>
        <v>8.351324828263003</v>
      </c>
      <c r="AA83" s="30">
        <v>72</v>
      </c>
      <c r="AB83" s="30" t="s">
        <v>58</v>
      </c>
    </row>
    <row r="84" spans="1:28" x14ac:dyDescent="0.35">
      <c r="A84">
        <v>33</v>
      </c>
      <c r="B84" t="s">
        <v>51</v>
      </c>
      <c r="C84" s="2">
        <f t="shared" si="24"/>
        <v>1219</v>
      </c>
      <c r="D84" s="2" t="str">
        <f t="shared" si="25"/>
        <v>TSZSAN</v>
      </c>
      <c r="E84">
        <v>4</v>
      </c>
      <c r="F84">
        <v>1</v>
      </c>
      <c r="G84" t="s">
        <v>17</v>
      </c>
      <c r="H84">
        <v>230720</v>
      </c>
      <c r="I84">
        <v>230721</v>
      </c>
      <c r="J84">
        <v>0.28870000000000001</v>
      </c>
      <c r="K84">
        <v>0.1129</v>
      </c>
      <c r="L84">
        <v>870.47699999999998</v>
      </c>
      <c r="M84">
        <v>0.28999999999999998</v>
      </c>
      <c r="N84">
        <v>0.3</v>
      </c>
      <c r="O84" s="20">
        <v>1151</v>
      </c>
      <c r="P84" s="8">
        <f t="shared" si="22"/>
        <v>-2.8544800000000001</v>
      </c>
      <c r="Q84" s="8">
        <f t="shared" si="23"/>
        <v>-3.0059273600000003</v>
      </c>
      <c r="R84" s="8"/>
      <c r="S84" s="27">
        <f t="shared" si="26"/>
        <v>391.06338759958436</v>
      </c>
      <c r="T84" s="8">
        <f t="shared" si="21"/>
        <v>7710.1594331266606</v>
      </c>
      <c r="U84" s="8">
        <f t="shared" si="20"/>
        <v>7.7101594331266607</v>
      </c>
      <c r="AA84" s="30">
        <v>73</v>
      </c>
      <c r="AB84" s="30" t="s">
        <v>46</v>
      </c>
    </row>
    <row r="85" spans="1:28" x14ac:dyDescent="0.35">
      <c r="A85">
        <v>33</v>
      </c>
      <c r="B85" t="s">
        <v>51</v>
      </c>
      <c r="C85" s="2">
        <f t="shared" si="24"/>
        <v>1219</v>
      </c>
      <c r="D85" s="2" t="str">
        <f t="shared" si="25"/>
        <v>TSZSAN</v>
      </c>
      <c r="E85">
        <v>4</v>
      </c>
      <c r="F85">
        <v>2</v>
      </c>
      <c r="G85" t="s">
        <v>17</v>
      </c>
      <c r="H85">
        <v>230720</v>
      </c>
      <c r="I85">
        <v>230721</v>
      </c>
      <c r="J85">
        <v>0.29559999999999997</v>
      </c>
      <c r="K85">
        <v>0.1192</v>
      </c>
      <c r="L85">
        <v>909.27599999999995</v>
      </c>
      <c r="M85">
        <v>0.31</v>
      </c>
      <c r="N85">
        <v>0.32</v>
      </c>
      <c r="O85" s="20">
        <v>1144</v>
      </c>
      <c r="P85" s="8">
        <f t="shared" si="22"/>
        <v>-2.8371200000000001</v>
      </c>
      <c r="Q85" s="8">
        <f t="shared" si="23"/>
        <v>-2.9914838399999999</v>
      </c>
      <c r="R85" s="8"/>
      <c r="S85" s="27">
        <f t="shared" si="26"/>
        <v>403.24763193504742</v>
      </c>
      <c r="T85" s="8">
        <f t="shared" si="21"/>
        <v>7628.1543624161068</v>
      </c>
      <c r="U85" s="8">
        <f t="shared" si="20"/>
        <v>7.6281543624161072</v>
      </c>
      <c r="AA85" s="30">
        <v>74</v>
      </c>
      <c r="AB85" s="30" t="s">
        <v>42</v>
      </c>
    </row>
    <row r="86" spans="1:28" x14ac:dyDescent="0.35">
      <c r="A86">
        <v>34</v>
      </c>
      <c r="B86" t="s">
        <v>51</v>
      </c>
      <c r="C86" s="9">
        <f t="shared" si="24"/>
        <v>1219</v>
      </c>
      <c r="D86" s="2" t="str">
        <f t="shared" si="25"/>
        <v>TSZSAN</v>
      </c>
      <c r="E86">
        <v>4</v>
      </c>
      <c r="F86">
        <v>1</v>
      </c>
      <c r="G86" t="s">
        <v>17</v>
      </c>
      <c r="H86">
        <v>230729</v>
      </c>
      <c r="I86">
        <v>230730</v>
      </c>
      <c r="J86">
        <v>0.3589</v>
      </c>
      <c r="K86">
        <v>0.13100000000000001</v>
      </c>
      <c r="L86">
        <v>974.41600000000005</v>
      </c>
      <c r="M86">
        <v>0.34</v>
      </c>
      <c r="N86">
        <v>0.35</v>
      </c>
      <c r="O86" s="20">
        <v>1173</v>
      </c>
      <c r="P86" s="8">
        <f t="shared" si="22"/>
        <v>-2.9090400000000001</v>
      </c>
      <c r="Q86" s="8">
        <f t="shared" si="23"/>
        <v>-3.0513212799999998</v>
      </c>
      <c r="R86" s="8"/>
      <c r="S86" s="27">
        <f t="shared" si="26"/>
        <v>365.00417943716911</v>
      </c>
      <c r="T86" s="8">
        <f t="shared" si="21"/>
        <v>7438.2900763358775</v>
      </c>
      <c r="U86" s="8">
        <f t="shared" si="20"/>
        <v>7.4382900763358775</v>
      </c>
      <c r="AA86" s="30">
        <v>75</v>
      </c>
      <c r="AB86" s="30" t="s">
        <v>42</v>
      </c>
    </row>
    <row r="87" spans="1:28" x14ac:dyDescent="0.35">
      <c r="A87">
        <v>34</v>
      </c>
      <c r="B87" t="s">
        <v>51</v>
      </c>
      <c r="C87" s="9">
        <f t="shared" si="24"/>
        <v>1219</v>
      </c>
      <c r="D87" s="2" t="str">
        <f t="shared" si="25"/>
        <v>TSZSAN</v>
      </c>
      <c r="E87">
        <v>4</v>
      </c>
      <c r="F87">
        <v>2</v>
      </c>
      <c r="G87" t="s">
        <v>17</v>
      </c>
      <c r="H87">
        <v>230729</v>
      </c>
      <c r="I87">
        <v>230730</v>
      </c>
      <c r="J87">
        <v>0.25990000000000002</v>
      </c>
      <c r="K87">
        <v>9.4399999999999998E-2</v>
      </c>
      <c r="L87">
        <v>757.64499999999998</v>
      </c>
      <c r="M87">
        <v>0.31</v>
      </c>
      <c r="N87">
        <v>0.31</v>
      </c>
      <c r="O87" s="20">
        <v>1165</v>
      </c>
      <c r="P87" s="8">
        <f t="shared" si="22"/>
        <v>-2.8892000000000002</v>
      </c>
      <c r="Q87" s="8">
        <f t="shared" si="23"/>
        <v>-3.0348144000000001</v>
      </c>
      <c r="R87" s="8"/>
      <c r="S87" s="27">
        <f t="shared" si="26"/>
        <v>363.21662177760669</v>
      </c>
      <c r="T87" s="8">
        <f t="shared" si="21"/>
        <v>8025.9004237288136</v>
      </c>
      <c r="U87" s="8">
        <f t="shared" si="20"/>
        <v>8.0259004237288138</v>
      </c>
      <c r="AA87" s="30">
        <v>76</v>
      </c>
      <c r="AB87" s="30" t="s">
        <v>55</v>
      </c>
    </row>
    <row r="88" spans="1:28" x14ac:dyDescent="0.35">
      <c r="A88">
        <v>32</v>
      </c>
      <c r="B88" t="s">
        <v>51</v>
      </c>
      <c r="C88" s="9">
        <f t="shared" si="24"/>
        <v>1219</v>
      </c>
      <c r="D88" s="2" t="str">
        <f t="shared" si="25"/>
        <v>TSZSAN</v>
      </c>
      <c r="E88">
        <v>4</v>
      </c>
      <c r="F88">
        <v>1</v>
      </c>
      <c r="G88" t="s">
        <v>17</v>
      </c>
      <c r="H88">
        <v>230731</v>
      </c>
      <c r="I88">
        <v>230802</v>
      </c>
      <c r="J88">
        <v>0.24149999999999999</v>
      </c>
      <c r="K88">
        <v>8.5000000000000006E-2</v>
      </c>
      <c r="L88">
        <v>649.84299999999996</v>
      </c>
      <c r="M88">
        <v>0.32</v>
      </c>
      <c r="N88">
        <v>0.32</v>
      </c>
      <c r="O88" s="20">
        <v>1119</v>
      </c>
      <c r="P88" s="8">
        <f t="shared" si="22"/>
        <v>-2.7751199999999998</v>
      </c>
      <c r="Q88" s="8">
        <f t="shared" si="23"/>
        <v>-2.9398998399999998</v>
      </c>
      <c r="R88" s="8"/>
      <c r="S88" s="27">
        <f t="shared" si="26"/>
        <v>351.96687370600415</v>
      </c>
      <c r="T88" s="8">
        <f t="shared" si="21"/>
        <v>7645.2117647058813</v>
      </c>
      <c r="U88" s="8">
        <f t="shared" si="20"/>
        <v>7.6452117647058815</v>
      </c>
      <c r="AA88" s="30">
        <v>81</v>
      </c>
      <c r="AB88" s="30" t="s">
        <v>46</v>
      </c>
    </row>
    <row r="89" spans="1:28" x14ac:dyDescent="0.35">
      <c r="A89">
        <v>32</v>
      </c>
      <c r="B89" t="s">
        <v>51</v>
      </c>
      <c r="C89" s="9">
        <f t="shared" si="24"/>
        <v>1219</v>
      </c>
      <c r="D89" s="2" t="str">
        <f t="shared" si="25"/>
        <v>TSZSAN</v>
      </c>
      <c r="E89">
        <v>4</v>
      </c>
      <c r="F89">
        <v>2</v>
      </c>
      <c r="G89" t="s">
        <v>17</v>
      </c>
      <c r="H89">
        <v>230731</v>
      </c>
      <c r="I89">
        <v>230802</v>
      </c>
      <c r="J89">
        <v>0.2</v>
      </c>
      <c r="K89">
        <v>6.4500000000000002E-2</v>
      </c>
      <c r="L89">
        <v>532</v>
      </c>
      <c r="M89">
        <v>0.35</v>
      </c>
      <c r="N89">
        <v>0.34</v>
      </c>
      <c r="O89" s="20">
        <v>1128</v>
      </c>
      <c r="P89" s="8">
        <f t="shared" si="22"/>
        <v>-2.7974399999999999</v>
      </c>
      <c r="Q89" s="8">
        <f t="shared" si="23"/>
        <v>-2.9584700799999997</v>
      </c>
      <c r="R89" s="8"/>
      <c r="S89" s="27">
        <f t="shared" si="26"/>
        <v>322.5</v>
      </c>
      <c r="T89" s="8">
        <f t="shared" si="21"/>
        <v>8248.062015503876</v>
      </c>
      <c r="U89" s="8">
        <f t="shared" si="20"/>
        <v>8.2480620155038764</v>
      </c>
      <c r="AA89" s="30">
        <v>83</v>
      </c>
      <c r="AB89" s="30" t="s">
        <v>62</v>
      </c>
    </row>
    <row r="90" spans="1:28" x14ac:dyDescent="0.35">
      <c r="A90">
        <v>36</v>
      </c>
      <c r="B90" t="s">
        <v>62</v>
      </c>
      <c r="C90" s="9">
        <f t="shared" si="24"/>
        <v>1219</v>
      </c>
      <c r="D90" s="2" t="str">
        <f t="shared" si="25"/>
        <v>TSZSAN</v>
      </c>
      <c r="E90">
        <v>7</v>
      </c>
      <c r="F90">
        <v>1</v>
      </c>
      <c r="G90" t="s">
        <v>17</v>
      </c>
      <c r="H90">
        <v>230729</v>
      </c>
      <c r="I90">
        <v>230730</v>
      </c>
      <c r="J90">
        <v>0.187</v>
      </c>
      <c r="K90">
        <v>6.2799999999999995E-2</v>
      </c>
      <c r="L90">
        <v>670.25800000000004</v>
      </c>
      <c r="M90">
        <v>0.24</v>
      </c>
      <c r="N90">
        <v>0.26</v>
      </c>
      <c r="O90" s="18">
        <v>1088</v>
      </c>
      <c r="P90" s="13">
        <f t="shared" si="22"/>
        <v>-2.6982400000000002</v>
      </c>
      <c r="Q90" s="13">
        <f t="shared" si="23"/>
        <v>-2.8759356800000004</v>
      </c>
      <c r="R90" s="13"/>
      <c r="S90" s="27">
        <f t="shared" si="26"/>
        <v>335.82887700534758</v>
      </c>
      <c r="T90" s="13">
        <f t="shared" si="21"/>
        <v>10672.898089171977</v>
      </c>
      <c r="U90" s="8">
        <f t="shared" si="20"/>
        <v>10.672898089171976</v>
      </c>
      <c r="AA90" s="30">
        <v>85</v>
      </c>
      <c r="AB90" s="30" t="s">
        <v>52</v>
      </c>
    </row>
    <row r="91" spans="1:28" x14ac:dyDescent="0.35">
      <c r="A91">
        <v>36</v>
      </c>
      <c r="B91" t="s">
        <v>62</v>
      </c>
      <c r="C91" s="9">
        <f t="shared" si="24"/>
        <v>1219</v>
      </c>
      <c r="D91" s="2" t="str">
        <f t="shared" si="25"/>
        <v>TSZSAN</v>
      </c>
      <c r="E91">
        <v>7</v>
      </c>
      <c r="F91">
        <v>2</v>
      </c>
      <c r="G91" t="s">
        <v>17</v>
      </c>
      <c r="H91">
        <v>230729</v>
      </c>
      <c r="I91">
        <v>230730</v>
      </c>
      <c r="J91">
        <v>0.192</v>
      </c>
      <c r="K91">
        <v>6.54E-2</v>
      </c>
      <c r="L91">
        <v>665.86900000000003</v>
      </c>
      <c r="M91">
        <v>0.24</v>
      </c>
      <c r="N91">
        <v>0.25</v>
      </c>
      <c r="O91" s="20">
        <v>1088</v>
      </c>
      <c r="P91" s="8">
        <f t="shared" si="22"/>
        <v>-2.6982400000000002</v>
      </c>
      <c r="Q91" s="8">
        <f t="shared" si="23"/>
        <v>-2.8759356800000004</v>
      </c>
      <c r="R91" s="8"/>
      <c r="S91" s="27">
        <f t="shared" si="26"/>
        <v>340.625</v>
      </c>
      <c r="T91" s="8">
        <f t="shared" si="21"/>
        <v>10181.483180428135</v>
      </c>
      <c r="U91" s="8">
        <f t="shared" si="20"/>
        <v>10.181483180428135</v>
      </c>
      <c r="AA91" s="30">
        <v>90</v>
      </c>
      <c r="AB91" s="30" t="s">
        <v>55</v>
      </c>
    </row>
    <row r="92" spans="1:28" x14ac:dyDescent="0.35">
      <c r="A92">
        <v>37</v>
      </c>
      <c r="B92" t="s">
        <v>62</v>
      </c>
      <c r="C92" s="9">
        <f t="shared" si="24"/>
        <v>1219</v>
      </c>
      <c r="D92" s="2" t="str">
        <f t="shared" si="25"/>
        <v>TSZSAN</v>
      </c>
      <c r="E92">
        <v>7</v>
      </c>
      <c r="F92">
        <v>1</v>
      </c>
      <c r="G92" t="s">
        <v>17</v>
      </c>
      <c r="H92">
        <v>230729</v>
      </c>
      <c r="I92">
        <v>230730</v>
      </c>
      <c r="J92">
        <v>0.40620000000000001</v>
      </c>
      <c r="K92">
        <v>0.1343</v>
      </c>
      <c r="L92">
        <v>973</v>
      </c>
      <c r="M92">
        <v>0.36</v>
      </c>
      <c r="N92">
        <v>0.37</v>
      </c>
      <c r="O92" s="20">
        <v>1174</v>
      </c>
      <c r="P92" s="8">
        <f t="shared" ref="P92:P123" si="27">-O92*0.00248</f>
        <v>-2.9115199999999999</v>
      </c>
      <c r="Q92" s="8">
        <f t="shared" ref="Q92:Q123" si="28">0.832*P92-0.631</f>
        <v>-3.05338464</v>
      </c>
      <c r="R92" s="8"/>
      <c r="S92" s="27">
        <f t="shared" si="26"/>
        <v>330.62530773018221</v>
      </c>
      <c r="T92" s="8">
        <f t="shared" si="21"/>
        <v>7244.9739389426659</v>
      </c>
      <c r="U92" s="8">
        <f t="shared" si="20"/>
        <v>7.2449739389426657</v>
      </c>
    </row>
    <row r="93" spans="1:28" x14ac:dyDescent="0.35">
      <c r="A93">
        <v>37</v>
      </c>
      <c r="B93" t="s">
        <v>62</v>
      </c>
      <c r="C93" s="9">
        <f t="shared" si="24"/>
        <v>1219</v>
      </c>
      <c r="D93" s="2" t="str">
        <f t="shared" si="25"/>
        <v>TSZSAN</v>
      </c>
      <c r="E93">
        <v>7</v>
      </c>
      <c r="F93">
        <v>1</v>
      </c>
      <c r="G93" t="s">
        <v>40</v>
      </c>
      <c r="H93">
        <v>230729</v>
      </c>
      <c r="I93">
        <v>230730</v>
      </c>
      <c r="O93" s="20">
        <v>1203</v>
      </c>
      <c r="P93" s="8">
        <f t="shared" si="27"/>
        <v>-2.9834399999999999</v>
      </c>
      <c r="Q93" s="8">
        <f t="shared" si="28"/>
        <v>-3.1132220799999999</v>
      </c>
      <c r="R93" s="8"/>
      <c r="S93" s="27"/>
      <c r="T93" s="8"/>
    </row>
    <row r="94" spans="1:28" x14ac:dyDescent="0.35">
      <c r="A94">
        <v>37</v>
      </c>
      <c r="B94" t="s">
        <v>62</v>
      </c>
      <c r="C94" s="9">
        <f t="shared" si="24"/>
        <v>1219</v>
      </c>
      <c r="D94" s="2" t="str">
        <f t="shared" si="25"/>
        <v>TSZSAN</v>
      </c>
      <c r="E94">
        <v>7</v>
      </c>
      <c r="F94">
        <v>2</v>
      </c>
      <c r="G94" t="s">
        <v>17</v>
      </c>
      <c r="H94">
        <v>230729</v>
      </c>
      <c r="I94">
        <v>230730</v>
      </c>
      <c r="J94">
        <v>0.25169999999999998</v>
      </c>
      <c r="K94">
        <v>8.0199999999999994E-2</v>
      </c>
      <c r="L94">
        <v>695.976</v>
      </c>
      <c r="M94">
        <v>0.35</v>
      </c>
      <c r="N94">
        <v>0.35</v>
      </c>
      <c r="O94" s="20">
        <v>1165</v>
      </c>
      <c r="P94" s="8">
        <f t="shared" si="27"/>
        <v>-2.8892000000000002</v>
      </c>
      <c r="Q94" s="8">
        <f t="shared" si="28"/>
        <v>-3.0348144000000001</v>
      </c>
      <c r="R94" s="8"/>
      <c r="S94" s="27">
        <f t="shared" si="26"/>
        <v>318.63329360349621</v>
      </c>
      <c r="T94" s="8">
        <f t="shared" ref="T94:T106" si="29">L94/K94</f>
        <v>8678.0049875311724</v>
      </c>
      <c r="U94" s="8">
        <f t="shared" si="20"/>
        <v>8.6780049875311729</v>
      </c>
    </row>
    <row r="95" spans="1:28" x14ac:dyDescent="0.35">
      <c r="A95">
        <v>83</v>
      </c>
      <c r="B95" t="s">
        <v>62</v>
      </c>
      <c r="C95" s="9">
        <f t="shared" si="24"/>
        <v>1219</v>
      </c>
      <c r="D95" s="2" t="str">
        <f t="shared" si="25"/>
        <v>TSZSAN</v>
      </c>
      <c r="E95">
        <v>7</v>
      </c>
      <c r="F95">
        <v>1</v>
      </c>
      <c r="G95" t="s">
        <v>17</v>
      </c>
      <c r="H95">
        <v>230731</v>
      </c>
      <c r="I95">
        <v>230801</v>
      </c>
      <c r="J95">
        <v>0.1804</v>
      </c>
      <c r="K95">
        <v>6.6799999999999998E-2</v>
      </c>
      <c r="L95">
        <v>611.19899999999996</v>
      </c>
      <c r="M95">
        <v>0.26</v>
      </c>
      <c r="N95">
        <v>0.26</v>
      </c>
      <c r="O95" s="20">
        <v>1105</v>
      </c>
      <c r="P95" s="8">
        <f t="shared" si="27"/>
        <v>-2.7404000000000002</v>
      </c>
      <c r="Q95" s="8">
        <f t="shared" si="28"/>
        <v>-2.9110128</v>
      </c>
      <c r="R95" s="8"/>
      <c r="S95" s="27">
        <f t="shared" si="26"/>
        <v>370.28824833702879</v>
      </c>
      <c r="T95" s="8">
        <f t="shared" si="29"/>
        <v>9149.6856287425144</v>
      </c>
      <c r="U95" s="8">
        <f t="shared" si="20"/>
        <v>9.1496856287425139</v>
      </c>
    </row>
    <row r="96" spans="1:28" x14ac:dyDescent="0.35">
      <c r="A96">
        <v>83</v>
      </c>
      <c r="B96" t="s">
        <v>62</v>
      </c>
      <c r="C96" s="9">
        <f t="shared" si="24"/>
        <v>1219</v>
      </c>
      <c r="D96" s="2" t="str">
        <f t="shared" si="25"/>
        <v>TSZSAN</v>
      </c>
      <c r="E96">
        <v>7</v>
      </c>
      <c r="F96">
        <v>2</v>
      </c>
      <c r="G96" t="s">
        <v>17</v>
      </c>
      <c r="H96">
        <v>230731</v>
      </c>
      <c r="I96">
        <v>230801</v>
      </c>
      <c r="J96">
        <v>0.193</v>
      </c>
      <c r="K96">
        <v>7.17E-2</v>
      </c>
      <c r="L96">
        <v>614.03200000000004</v>
      </c>
      <c r="M96">
        <v>0.28999999999999998</v>
      </c>
      <c r="N96">
        <v>0.3</v>
      </c>
      <c r="O96" s="20">
        <v>1119</v>
      </c>
      <c r="P96" s="8">
        <f t="shared" si="27"/>
        <v>-2.7751199999999998</v>
      </c>
      <c r="Q96" s="8">
        <f t="shared" si="28"/>
        <v>-2.9398998399999998</v>
      </c>
      <c r="R96" s="8"/>
      <c r="S96" s="27">
        <f t="shared" si="26"/>
        <v>371.50259067357513</v>
      </c>
      <c r="T96" s="8">
        <f t="shared" si="29"/>
        <v>8563.9051603905173</v>
      </c>
      <c r="U96" s="8">
        <f t="shared" si="20"/>
        <v>8.563905160390517</v>
      </c>
    </row>
    <row r="97" spans="1:21" x14ac:dyDescent="0.35">
      <c r="A97">
        <v>39</v>
      </c>
      <c r="B97" t="s">
        <v>41</v>
      </c>
      <c r="C97" s="2">
        <f t="shared" si="24"/>
        <v>1219</v>
      </c>
      <c r="D97" s="2" t="str">
        <f t="shared" si="25"/>
        <v>TSZSAN</v>
      </c>
      <c r="E97">
        <v>8</v>
      </c>
      <c r="F97">
        <v>1</v>
      </c>
      <c r="G97" t="s">
        <v>17</v>
      </c>
      <c r="H97">
        <v>230615</v>
      </c>
      <c r="I97">
        <v>230616</v>
      </c>
      <c r="J97">
        <v>0.44940000000000002</v>
      </c>
      <c r="K97">
        <v>0.14879999999999999</v>
      </c>
      <c r="L97">
        <v>1616.5450000000001</v>
      </c>
      <c r="M97">
        <v>0.3</v>
      </c>
      <c r="N97">
        <v>0.26</v>
      </c>
      <c r="O97" s="20">
        <v>1180</v>
      </c>
      <c r="P97" s="8">
        <f t="shared" si="27"/>
        <v>-2.9264000000000001</v>
      </c>
      <c r="Q97" s="8">
        <f t="shared" si="28"/>
        <v>-3.0657648000000002</v>
      </c>
      <c r="S97" s="27">
        <f t="shared" si="26"/>
        <v>331.1081441922563</v>
      </c>
      <c r="T97" s="8">
        <f t="shared" si="29"/>
        <v>10863.877688172044</v>
      </c>
      <c r="U97" s="8">
        <f t="shared" si="20"/>
        <v>10.863877688172044</v>
      </c>
    </row>
    <row r="98" spans="1:21" x14ac:dyDescent="0.35">
      <c r="A98">
        <v>39</v>
      </c>
      <c r="B98" t="s">
        <v>41</v>
      </c>
      <c r="C98" s="2">
        <f t="shared" ref="C98:C129" si="30">IF(LEFT(B98,3)="CCR",72,IF(LEFT(B98,3)="NRV",666,IF(LEFT(B98,3)="TSZ",1219,IF(LEFT(B98,3)="JLA",1521,0))))</f>
        <v>1219</v>
      </c>
      <c r="D98" s="2" t="str">
        <f t="shared" ref="D98:D129" si="31">IF(LEFT(B98,3)="CCR","CCRCOL",IF(LEFT(B98,3)="NRV","NRVNEW",IF(LEFT(B98,3)="TSZ","TSZSAN",IF(LEFT(B98,3)="JLA","JLAJAK",0))))</f>
        <v>TSZSAN</v>
      </c>
      <c r="E98">
        <v>8</v>
      </c>
      <c r="F98">
        <v>2</v>
      </c>
      <c r="G98" t="s">
        <v>17</v>
      </c>
      <c r="H98">
        <v>230615</v>
      </c>
      <c r="I98">
        <v>230616</v>
      </c>
      <c r="J98">
        <v>0.3821</v>
      </c>
      <c r="K98">
        <v>0.12429999999999999</v>
      </c>
      <c r="L98">
        <v>1471.3989999999999</v>
      </c>
      <c r="M98">
        <v>0.26</v>
      </c>
      <c r="N98">
        <v>0.26</v>
      </c>
      <c r="O98" s="20">
        <v>1153</v>
      </c>
      <c r="P98" s="8">
        <f t="shared" si="27"/>
        <v>-2.8594400000000002</v>
      </c>
      <c r="Q98" s="8">
        <f t="shared" si="28"/>
        <v>-3.0100540799999997</v>
      </c>
      <c r="S98" s="27">
        <f t="shared" si="26"/>
        <v>325.30751112274271</v>
      </c>
      <c r="T98" s="8">
        <f t="shared" si="29"/>
        <v>11837.481898632341</v>
      </c>
      <c r="U98" s="8">
        <f t="shared" si="20"/>
        <v>11.83748189863234</v>
      </c>
    </row>
    <row r="99" spans="1:21" x14ac:dyDescent="0.35">
      <c r="A99">
        <v>40</v>
      </c>
      <c r="B99" t="s">
        <v>41</v>
      </c>
      <c r="C99" s="2">
        <f t="shared" si="30"/>
        <v>1219</v>
      </c>
      <c r="D99" s="2" t="str">
        <f t="shared" si="31"/>
        <v>TSZSAN</v>
      </c>
      <c r="E99">
        <v>8</v>
      </c>
      <c r="F99">
        <v>1</v>
      </c>
      <c r="G99" t="s">
        <v>17</v>
      </c>
      <c r="H99">
        <v>230726</v>
      </c>
      <c r="I99">
        <v>230727</v>
      </c>
      <c r="J99">
        <v>0.29549999999999998</v>
      </c>
      <c r="K99">
        <v>9.6100000000000005E-2</v>
      </c>
      <c r="L99">
        <v>772.94200000000001</v>
      </c>
      <c r="M99">
        <v>0.4</v>
      </c>
      <c r="N99">
        <v>0.41</v>
      </c>
      <c r="O99" s="20">
        <v>1113</v>
      </c>
      <c r="P99" s="8">
        <f t="shared" si="27"/>
        <v>-2.76024</v>
      </c>
      <c r="Q99" s="8">
        <f t="shared" si="28"/>
        <v>-2.9275196799999996</v>
      </c>
      <c r="R99" s="8"/>
      <c r="S99" s="27">
        <f t="shared" si="26"/>
        <v>325.21150592216588</v>
      </c>
      <c r="T99" s="8">
        <f t="shared" si="29"/>
        <v>8043.1009365244536</v>
      </c>
      <c r="U99" s="8">
        <f t="shared" si="20"/>
        <v>8.0431009365244535</v>
      </c>
    </row>
    <row r="100" spans="1:21" x14ac:dyDescent="0.35">
      <c r="A100">
        <v>40</v>
      </c>
      <c r="B100" t="s">
        <v>41</v>
      </c>
      <c r="C100" s="2">
        <f t="shared" si="30"/>
        <v>1219</v>
      </c>
      <c r="D100" s="2" t="str">
        <f t="shared" si="31"/>
        <v>TSZSAN</v>
      </c>
      <c r="E100">
        <v>8</v>
      </c>
      <c r="F100">
        <v>2</v>
      </c>
      <c r="G100" t="s">
        <v>17</v>
      </c>
      <c r="H100">
        <v>230726</v>
      </c>
      <c r="I100">
        <v>230727</v>
      </c>
      <c r="J100">
        <v>0.13769999999999999</v>
      </c>
      <c r="K100">
        <v>4.5199999999999997E-2</v>
      </c>
      <c r="L100">
        <v>407.12900000000002</v>
      </c>
      <c r="M100">
        <v>0.32</v>
      </c>
      <c r="N100">
        <v>0.33</v>
      </c>
      <c r="O100" s="20">
        <v>1206</v>
      </c>
      <c r="P100" s="8">
        <f t="shared" si="27"/>
        <v>-2.9908800000000002</v>
      </c>
      <c r="Q100" s="8">
        <f t="shared" si="28"/>
        <v>-3.1194121600000004</v>
      </c>
      <c r="R100" s="8"/>
      <c r="S100" s="27">
        <f t="shared" si="26"/>
        <v>328.24981844589689</v>
      </c>
      <c r="T100" s="8">
        <f t="shared" si="29"/>
        <v>9007.2787610619471</v>
      </c>
      <c r="U100" s="8">
        <f t="shared" si="20"/>
        <v>9.0072787610619471</v>
      </c>
    </row>
    <row r="101" spans="1:21" x14ac:dyDescent="0.35">
      <c r="A101">
        <v>38</v>
      </c>
      <c r="B101" t="s">
        <v>41</v>
      </c>
      <c r="C101" s="9">
        <f t="shared" si="30"/>
        <v>1219</v>
      </c>
      <c r="D101" s="2" t="str">
        <f t="shared" si="31"/>
        <v>TSZSAN</v>
      </c>
      <c r="E101">
        <v>8</v>
      </c>
      <c r="F101">
        <v>1</v>
      </c>
      <c r="G101" t="s">
        <v>17</v>
      </c>
      <c r="H101">
        <v>230801</v>
      </c>
      <c r="I101">
        <v>230802</v>
      </c>
      <c r="J101">
        <v>0.27</v>
      </c>
      <c r="K101">
        <v>0.104</v>
      </c>
      <c r="L101">
        <v>711.71</v>
      </c>
      <c r="M101">
        <v>0.32</v>
      </c>
      <c r="N101">
        <v>0.32</v>
      </c>
      <c r="O101" s="20">
        <v>1169</v>
      </c>
      <c r="P101" s="8">
        <f t="shared" si="27"/>
        <v>-2.8991199999999999</v>
      </c>
      <c r="Q101" s="8">
        <f t="shared" si="28"/>
        <v>-3.04306784</v>
      </c>
      <c r="R101" s="8"/>
      <c r="S101" s="27">
        <f t="shared" si="26"/>
        <v>385.18518518518516</v>
      </c>
      <c r="T101" s="8">
        <f t="shared" si="29"/>
        <v>6843.3653846153857</v>
      </c>
      <c r="U101" s="8">
        <f t="shared" si="20"/>
        <v>6.8433653846153861</v>
      </c>
    </row>
    <row r="102" spans="1:21" x14ac:dyDescent="0.35">
      <c r="A102">
        <v>38</v>
      </c>
      <c r="B102" t="s">
        <v>41</v>
      </c>
      <c r="C102" s="9">
        <f t="shared" si="30"/>
        <v>1219</v>
      </c>
      <c r="D102" s="2" t="str">
        <f t="shared" si="31"/>
        <v>TSZSAN</v>
      </c>
      <c r="E102">
        <v>8</v>
      </c>
      <c r="F102">
        <v>2</v>
      </c>
      <c r="G102" t="s">
        <v>17</v>
      </c>
      <c r="H102">
        <v>230801</v>
      </c>
      <c r="I102">
        <v>230802</v>
      </c>
      <c r="J102">
        <v>0.26910000000000001</v>
      </c>
      <c r="K102">
        <v>0.10639999999999999</v>
      </c>
      <c r="L102">
        <v>718.26499999999999</v>
      </c>
      <c r="M102">
        <v>0.34</v>
      </c>
      <c r="N102">
        <v>0.32</v>
      </c>
      <c r="O102" s="20">
        <v>1220</v>
      </c>
      <c r="P102" s="8">
        <f t="shared" si="27"/>
        <v>-3.0255999999999998</v>
      </c>
      <c r="Q102" s="8">
        <f t="shared" si="28"/>
        <v>-3.1482991999999994</v>
      </c>
      <c r="R102" s="8"/>
      <c r="S102" s="27">
        <f t="shared" si="26"/>
        <v>395.39204756596058</v>
      </c>
      <c r="T102" s="8">
        <f t="shared" si="29"/>
        <v>6750.6109022556393</v>
      </c>
      <c r="U102" s="8">
        <f t="shared" si="20"/>
        <v>6.7506109022556391</v>
      </c>
    </row>
    <row r="103" spans="1:21" x14ac:dyDescent="0.35">
      <c r="A103">
        <v>41</v>
      </c>
      <c r="B103" t="s">
        <v>45</v>
      </c>
      <c r="C103" s="2">
        <f t="shared" si="30"/>
        <v>1219</v>
      </c>
      <c r="D103" s="2" t="str">
        <f t="shared" si="31"/>
        <v>TSZSAN</v>
      </c>
      <c r="E103">
        <v>10</v>
      </c>
      <c r="F103">
        <v>1</v>
      </c>
      <c r="G103" t="s">
        <v>17</v>
      </c>
      <c r="H103">
        <v>230615</v>
      </c>
      <c r="I103">
        <v>230616</v>
      </c>
      <c r="J103">
        <v>1.0993999999999999</v>
      </c>
      <c r="K103">
        <v>0.37709999999999999</v>
      </c>
      <c r="L103">
        <v>2792</v>
      </c>
      <c r="M103">
        <v>0.36</v>
      </c>
      <c r="N103">
        <v>0.36</v>
      </c>
      <c r="O103" s="20">
        <v>1153</v>
      </c>
      <c r="P103" s="8">
        <f t="shared" si="27"/>
        <v>-2.8594400000000002</v>
      </c>
      <c r="Q103" s="8">
        <f t="shared" si="28"/>
        <v>-3.0100540799999997</v>
      </c>
      <c r="R103" s="8"/>
      <c r="S103" s="27">
        <f t="shared" si="26"/>
        <v>343.00527560487535</v>
      </c>
      <c r="T103" s="8">
        <f t="shared" si="29"/>
        <v>7403.8716520816761</v>
      </c>
      <c r="U103" s="8">
        <f t="shared" si="20"/>
        <v>7.4038716520816763</v>
      </c>
    </row>
    <row r="104" spans="1:21" x14ac:dyDescent="0.35">
      <c r="A104">
        <v>41</v>
      </c>
      <c r="B104" t="s">
        <v>45</v>
      </c>
      <c r="C104" s="2">
        <f t="shared" si="30"/>
        <v>1219</v>
      </c>
      <c r="D104" s="2" t="str">
        <f t="shared" si="31"/>
        <v>TSZSAN</v>
      </c>
      <c r="E104">
        <v>10</v>
      </c>
      <c r="F104">
        <v>2</v>
      </c>
      <c r="G104" t="s">
        <v>17</v>
      </c>
      <c r="H104">
        <v>230615</v>
      </c>
      <c r="I104">
        <v>230616</v>
      </c>
      <c r="J104">
        <v>0.96779999999999999</v>
      </c>
      <c r="K104">
        <v>0.33550000000000002</v>
      </c>
      <c r="L104">
        <v>2384.21</v>
      </c>
      <c r="M104">
        <v>0.37</v>
      </c>
      <c r="N104">
        <v>0.37</v>
      </c>
      <c r="O104" s="20">
        <v>1265</v>
      </c>
      <c r="P104" s="8">
        <f t="shared" si="27"/>
        <v>-3.1372</v>
      </c>
      <c r="Q104" s="8">
        <f t="shared" si="28"/>
        <v>-3.2411503999999995</v>
      </c>
      <c r="R104" s="8"/>
      <c r="S104" s="27">
        <f t="shared" si="26"/>
        <v>346.66253358131848</v>
      </c>
      <c r="T104" s="8">
        <f t="shared" si="29"/>
        <v>7106.4381520119223</v>
      </c>
      <c r="U104" s="8">
        <f t="shared" si="20"/>
        <v>7.1064381520119229</v>
      </c>
    </row>
    <row r="105" spans="1:21" x14ac:dyDescent="0.35">
      <c r="A105">
        <v>42</v>
      </c>
      <c r="B105" t="s">
        <v>45</v>
      </c>
      <c r="C105" s="2">
        <f t="shared" si="30"/>
        <v>1219</v>
      </c>
      <c r="D105" s="2" t="str">
        <f t="shared" si="31"/>
        <v>TSZSAN</v>
      </c>
      <c r="E105">
        <v>10</v>
      </c>
      <c r="F105">
        <v>1</v>
      </c>
      <c r="G105" t="s">
        <v>17</v>
      </c>
      <c r="H105">
        <v>230720</v>
      </c>
      <c r="I105">
        <v>230721</v>
      </c>
      <c r="J105">
        <v>0.63590000000000002</v>
      </c>
      <c r="K105">
        <v>0.23860000000000001</v>
      </c>
      <c r="L105">
        <v>1727.12</v>
      </c>
      <c r="M105">
        <v>0.33</v>
      </c>
      <c r="N105">
        <v>0.32</v>
      </c>
      <c r="O105" s="20">
        <v>1155</v>
      </c>
      <c r="P105" s="8">
        <f t="shared" si="27"/>
        <v>-2.8643999999999998</v>
      </c>
      <c r="Q105" s="8">
        <f t="shared" si="28"/>
        <v>-3.0141808000000001</v>
      </c>
      <c r="R105" s="8"/>
      <c r="S105" s="27">
        <f t="shared" si="26"/>
        <v>375.21622896681868</v>
      </c>
      <c r="T105" s="8">
        <f t="shared" si="29"/>
        <v>7238.5582564962269</v>
      </c>
      <c r="U105" s="8">
        <f t="shared" si="20"/>
        <v>7.2385582564962272</v>
      </c>
    </row>
    <row r="106" spans="1:21" x14ac:dyDescent="0.35">
      <c r="A106">
        <v>42</v>
      </c>
      <c r="B106" t="s">
        <v>45</v>
      </c>
      <c r="C106" s="2">
        <f t="shared" si="30"/>
        <v>1219</v>
      </c>
      <c r="D106" s="2" t="str">
        <f t="shared" si="31"/>
        <v>TSZSAN</v>
      </c>
      <c r="E106">
        <v>10</v>
      </c>
      <c r="F106">
        <v>2</v>
      </c>
      <c r="G106" t="s">
        <v>17</v>
      </c>
      <c r="H106">
        <v>230720</v>
      </c>
      <c r="I106">
        <v>230721</v>
      </c>
      <c r="J106">
        <v>0.64490000000000003</v>
      </c>
      <c r="K106">
        <v>0.2442</v>
      </c>
      <c r="L106">
        <v>1845.3520000000001</v>
      </c>
      <c r="M106">
        <v>0.33</v>
      </c>
      <c r="N106">
        <v>0.33</v>
      </c>
      <c r="O106" s="20">
        <v>1302</v>
      </c>
      <c r="P106" s="8">
        <f t="shared" si="27"/>
        <v>-3.2289599999999998</v>
      </c>
      <c r="Q106" s="8">
        <f t="shared" si="28"/>
        <v>-3.31749472</v>
      </c>
      <c r="R106" s="8"/>
      <c r="S106" s="27">
        <f t="shared" si="26"/>
        <v>378.66335866025736</v>
      </c>
      <c r="T106" s="8">
        <f t="shared" si="29"/>
        <v>7556.7239967239975</v>
      </c>
      <c r="U106" s="8">
        <f t="shared" si="20"/>
        <v>7.5567239967239974</v>
      </c>
    </row>
    <row r="107" spans="1:21" x14ac:dyDescent="0.35">
      <c r="A107">
        <v>42</v>
      </c>
      <c r="B107" t="s">
        <v>45</v>
      </c>
      <c r="C107" s="2">
        <f t="shared" si="30"/>
        <v>1219</v>
      </c>
      <c r="D107" s="2" t="str">
        <f t="shared" si="31"/>
        <v>TSZSAN</v>
      </c>
      <c r="E107">
        <v>10</v>
      </c>
      <c r="F107">
        <v>2</v>
      </c>
      <c r="G107" t="s">
        <v>40</v>
      </c>
      <c r="H107">
        <v>230720</v>
      </c>
      <c r="I107">
        <v>230721</v>
      </c>
      <c r="O107" s="20">
        <v>1277</v>
      </c>
      <c r="P107" s="8">
        <f t="shared" si="27"/>
        <v>-3.16696</v>
      </c>
      <c r="Q107" s="8">
        <f t="shared" si="28"/>
        <v>-3.2659107199999999</v>
      </c>
      <c r="R107" s="8"/>
      <c r="S107" s="27"/>
      <c r="T107" s="8"/>
    </row>
    <row r="108" spans="1:21" x14ac:dyDescent="0.35">
      <c r="A108">
        <v>21</v>
      </c>
      <c r="B108" t="s">
        <v>45</v>
      </c>
      <c r="C108" s="9">
        <f t="shared" si="30"/>
        <v>1219</v>
      </c>
      <c r="D108" s="2" t="str">
        <f t="shared" si="31"/>
        <v>TSZSAN</v>
      </c>
      <c r="E108">
        <v>10</v>
      </c>
      <c r="F108">
        <v>1</v>
      </c>
      <c r="G108" t="s">
        <v>17</v>
      </c>
      <c r="H108">
        <v>230730</v>
      </c>
      <c r="I108">
        <v>230731</v>
      </c>
      <c r="J108">
        <v>0.58679999999999999</v>
      </c>
      <c r="K108">
        <v>0.20760000000000001</v>
      </c>
      <c r="L108">
        <v>1557.5809999999999</v>
      </c>
      <c r="M108">
        <v>0.35</v>
      </c>
      <c r="N108">
        <v>0.35</v>
      </c>
      <c r="O108" s="20">
        <v>1195</v>
      </c>
      <c r="P108" s="8">
        <f t="shared" si="27"/>
        <v>-2.9636</v>
      </c>
      <c r="Q108" s="8">
        <f t="shared" si="28"/>
        <v>-3.0967152000000002</v>
      </c>
      <c r="R108" s="8"/>
      <c r="S108" s="27">
        <f t="shared" si="26"/>
        <v>353.78323108384456</v>
      </c>
      <c r="T108" s="8">
        <f t="shared" ref="T108:T111" si="32">L108/K108</f>
        <v>7502.7986512524076</v>
      </c>
      <c r="U108" s="8">
        <f t="shared" ref="U108:U111" si="33">T108*(1/1000)</f>
        <v>7.5027986512524079</v>
      </c>
    </row>
    <row r="109" spans="1:21" x14ac:dyDescent="0.35">
      <c r="A109">
        <v>21</v>
      </c>
      <c r="B109" t="s">
        <v>45</v>
      </c>
      <c r="C109" s="9">
        <f t="shared" si="30"/>
        <v>1219</v>
      </c>
      <c r="D109" s="2" t="str">
        <f t="shared" si="31"/>
        <v>TSZSAN</v>
      </c>
      <c r="E109">
        <v>10</v>
      </c>
      <c r="F109">
        <v>2</v>
      </c>
      <c r="G109" t="s">
        <v>17</v>
      </c>
      <c r="H109">
        <v>230730</v>
      </c>
      <c r="I109">
        <v>230731</v>
      </c>
      <c r="J109">
        <v>0.6492</v>
      </c>
      <c r="K109">
        <v>0.2346</v>
      </c>
      <c r="L109">
        <v>1583.134</v>
      </c>
      <c r="M109">
        <v>0.41</v>
      </c>
      <c r="N109">
        <v>0.4</v>
      </c>
      <c r="O109" s="20">
        <v>1122</v>
      </c>
      <c r="P109" s="8">
        <f t="shared" si="27"/>
        <v>-2.7825600000000001</v>
      </c>
      <c r="Q109" s="8">
        <f t="shared" si="28"/>
        <v>-2.9460899200000004</v>
      </c>
      <c r="R109" s="8"/>
      <c r="S109" s="27">
        <f t="shared" si="26"/>
        <v>361.36783733826246</v>
      </c>
      <c r="T109" s="8">
        <f t="shared" si="32"/>
        <v>6748.2267689684568</v>
      </c>
      <c r="U109" s="8">
        <f t="shared" si="33"/>
        <v>6.7482267689684567</v>
      </c>
    </row>
    <row r="110" spans="1:21" x14ac:dyDescent="0.35">
      <c r="A110">
        <v>76</v>
      </c>
      <c r="B110" t="s">
        <v>55</v>
      </c>
      <c r="C110" s="2">
        <f t="shared" si="30"/>
        <v>1521</v>
      </c>
      <c r="D110" s="2" t="str">
        <f t="shared" si="31"/>
        <v>JLAJAK</v>
      </c>
      <c r="E110">
        <v>153</v>
      </c>
      <c r="F110">
        <v>1</v>
      </c>
      <c r="G110" t="s">
        <v>17</v>
      </c>
      <c r="H110">
        <v>230724</v>
      </c>
      <c r="I110">
        <v>230726</v>
      </c>
      <c r="J110">
        <v>0.95150000000000001</v>
      </c>
      <c r="K110">
        <v>0.35589999999999999</v>
      </c>
      <c r="L110">
        <v>2504.0990000000002</v>
      </c>
      <c r="M110">
        <v>0.35</v>
      </c>
      <c r="N110">
        <v>0.34</v>
      </c>
      <c r="O110" s="20">
        <v>1277</v>
      </c>
      <c r="P110" s="8">
        <f t="shared" si="27"/>
        <v>-3.16696</v>
      </c>
      <c r="Q110" s="8">
        <f t="shared" si="28"/>
        <v>-3.2659107199999999</v>
      </c>
      <c r="R110" s="8"/>
      <c r="S110" s="27">
        <f t="shared" si="26"/>
        <v>374.04098791382023</v>
      </c>
      <c r="T110" s="8">
        <f t="shared" si="32"/>
        <v>7035.9623489744317</v>
      </c>
      <c r="U110" s="8">
        <f t="shared" si="33"/>
        <v>7.0359623489744321</v>
      </c>
    </row>
    <row r="111" spans="1:21" x14ac:dyDescent="0.35">
      <c r="A111">
        <v>76</v>
      </c>
      <c r="B111" t="s">
        <v>55</v>
      </c>
      <c r="C111" s="2">
        <f t="shared" si="30"/>
        <v>1521</v>
      </c>
      <c r="D111" s="2" t="str">
        <f t="shared" si="31"/>
        <v>JLAJAK</v>
      </c>
      <c r="E111">
        <v>153</v>
      </c>
      <c r="F111">
        <v>2</v>
      </c>
      <c r="G111" t="s">
        <v>17</v>
      </c>
      <c r="H111">
        <v>230724</v>
      </c>
      <c r="I111">
        <v>230726</v>
      </c>
      <c r="J111">
        <v>0.57399999999999995</v>
      </c>
      <c r="K111">
        <v>0.19800000000000001</v>
      </c>
      <c r="L111">
        <v>1552.59</v>
      </c>
      <c r="M111">
        <v>0.36</v>
      </c>
      <c r="N111">
        <v>0.36</v>
      </c>
      <c r="O111" s="20">
        <v>1264</v>
      </c>
      <c r="P111" s="8">
        <f t="shared" si="27"/>
        <v>-3.1347200000000002</v>
      </c>
      <c r="Q111" s="8">
        <f t="shared" si="28"/>
        <v>-3.2390870400000003</v>
      </c>
      <c r="R111" s="8"/>
      <c r="S111" s="27">
        <f t="shared" si="26"/>
        <v>344.94773519163766</v>
      </c>
      <c r="T111" s="8">
        <f t="shared" si="32"/>
        <v>7841.363636363636</v>
      </c>
      <c r="U111" s="8">
        <f t="shared" si="33"/>
        <v>7.8413636363636359</v>
      </c>
    </row>
    <row r="112" spans="1:21" x14ac:dyDescent="0.35">
      <c r="A112">
        <v>76</v>
      </c>
      <c r="B112" t="s">
        <v>55</v>
      </c>
      <c r="C112" s="2">
        <f t="shared" si="30"/>
        <v>1521</v>
      </c>
      <c r="D112" s="2" t="str">
        <f t="shared" si="31"/>
        <v>JLAJAK</v>
      </c>
      <c r="E112">
        <v>153</v>
      </c>
      <c r="F112">
        <v>2</v>
      </c>
      <c r="G112" t="s">
        <v>40</v>
      </c>
      <c r="H112">
        <v>230724</v>
      </c>
      <c r="I112">
        <v>230726</v>
      </c>
      <c r="O112" s="20">
        <v>1239</v>
      </c>
      <c r="P112" s="8">
        <f t="shared" si="27"/>
        <v>-3.0727199999999999</v>
      </c>
      <c r="Q112" s="8">
        <f t="shared" si="28"/>
        <v>-3.1875030400000002</v>
      </c>
      <c r="R112" s="8"/>
      <c r="S112" s="27"/>
      <c r="T112" s="8"/>
    </row>
    <row r="113" spans="1:24" x14ac:dyDescent="0.35">
      <c r="A113">
        <v>69</v>
      </c>
      <c r="B113" t="s">
        <v>55</v>
      </c>
      <c r="C113" s="2">
        <f t="shared" si="30"/>
        <v>1521</v>
      </c>
      <c r="D113" s="2" t="str">
        <f t="shared" si="31"/>
        <v>JLAJAK</v>
      </c>
      <c r="E113">
        <v>153</v>
      </c>
      <c r="F113">
        <v>1</v>
      </c>
      <c r="G113" t="s">
        <v>17</v>
      </c>
      <c r="H113">
        <v>230724</v>
      </c>
      <c r="I113">
        <v>230726</v>
      </c>
      <c r="J113">
        <v>0.51349999999999996</v>
      </c>
      <c r="K113">
        <v>0.17</v>
      </c>
      <c r="L113">
        <v>1441.12</v>
      </c>
      <c r="M113">
        <v>0.33</v>
      </c>
      <c r="N113">
        <v>0.33</v>
      </c>
      <c r="O113" s="20">
        <v>1090</v>
      </c>
      <c r="P113" s="8">
        <f t="shared" si="27"/>
        <v>-2.7031999999999998</v>
      </c>
      <c r="Q113" s="8">
        <f t="shared" si="28"/>
        <v>-2.8800623999999999</v>
      </c>
      <c r="R113" s="8"/>
      <c r="S113" s="27">
        <f t="shared" si="26"/>
        <v>331.0613437195716</v>
      </c>
      <c r="T113" s="8">
        <f t="shared" ref="T113" si="34">L113/K113</f>
        <v>8477.1764705882342</v>
      </c>
      <c r="U113" s="8">
        <f t="shared" ref="U113:U118" si="35">T113*(1/1000)</f>
        <v>8.4771764705882351</v>
      </c>
    </row>
    <row r="114" spans="1:24" x14ac:dyDescent="0.35">
      <c r="A114">
        <v>69</v>
      </c>
      <c r="B114" t="s">
        <v>55</v>
      </c>
      <c r="C114" s="2">
        <f t="shared" si="30"/>
        <v>1521</v>
      </c>
      <c r="D114" s="2" t="str">
        <f t="shared" si="31"/>
        <v>JLAJAK</v>
      </c>
      <c r="E114">
        <v>153</v>
      </c>
      <c r="F114">
        <v>1</v>
      </c>
      <c r="G114" t="s">
        <v>40</v>
      </c>
      <c r="H114">
        <v>230724</v>
      </c>
      <c r="I114">
        <v>230726</v>
      </c>
      <c r="O114" s="20">
        <v>1080</v>
      </c>
      <c r="P114" s="8">
        <f t="shared" si="27"/>
        <v>-2.6783999999999999</v>
      </c>
      <c r="Q114" s="8">
        <f t="shared" si="28"/>
        <v>-2.8594287999999999</v>
      </c>
      <c r="R114" s="8"/>
      <c r="S114" s="27"/>
      <c r="T114" s="8"/>
    </row>
    <row r="115" spans="1:24" x14ac:dyDescent="0.35">
      <c r="A115">
        <v>69</v>
      </c>
      <c r="B115" t="s">
        <v>55</v>
      </c>
      <c r="C115" s="2">
        <f t="shared" si="30"/>
        <v>1521</v>
      </c>
      <c r="D115" s="2" t="str">
        <f t="shared" si="31"/>
        <v>JLAJAK</v>
      </c>
      <c r="E115">
        <v>153</v>
      </c>
      <c r="F115">
        <v>2</v>
      </c>
      <c r="G115" t="s">
        <v>17</v>
      </c>
      <c r="H115">
        <v>230724</v>
      </c>
      <c r="I115">
        <v>230726</v>
      </c>
      <c r="J115">
        <v>0.56940000000000002</v>
      </c>
      <c r="K115">
        <v>0.1983</v>
      </c>
      <c r="L115">
        <v>1495.6320000000001</v>
      </c>
      <c r="M115">
        <v>0.36</v>
      </c>
      <c r="N115">
        <v>0.35</v>
      </c>
      <c r="O115" s="20">
        <v>1213</v>
      </c>
      <c r="P115" s="8">
        <f t="shared" si="27"/>
        <v>-3.0082399999999998</v>
      </c>
      <c r="Q115" s="8">
        <f t="shared" si="28"/>
        <v>-3.1338556799999999</v>
      </c>
      <c r="R115" s="8"/>
      <c r="S115" s="27">
        <f t="shared" si="26"/>
        <v>348.26132771338251</v>
      </c>
      <c r="T115" s="8">
        <f t="shared" ref="T115:T118" si="36">L115/K115</f>
        <v>7542.2692889561276</v>
      </c>
      <c r="U115" s="8">
        <f t="shared" si="35"/>
        <v>7.5422692889561276</v>
      </c>
    </row>
    <row r="116" spans="1:24" x14ac:dyDescent="0.35">
      <c r="A116">
        <v>90</v>
      </c>
      <c r="B116" t="s">
        <v>55</v>
      </c>
      <c r="C116" s="9">
        <f t="shared" si="30"/>
        <v>1521</v>
      </c>
      <c r="D116" s="2" t="str">
        <f t="shared" si="31"/>
        <v>JLAJAK</v>
      </c>
      <c r="E116">
        <v>153</v>
      </c>
      <c r="F116">
        <v>1</v>
      </c>
      <c r="G116" t="s">
        <v>17</v>
      </c>
      <c r="H116">
        <v>230730</v>
      </c>
      <c r="I116">
        <v>230731</v>
      </c>
      <c r="J116">
        <v>0.747</v>
      </c>
      <c r="K116">
        <v>0.2787</v>
      </c>
      <c r="L116">
        <v>2180.8359999999998</v>
      </c>
      <c r="M116">
        <v>0.33</v>
      </c>
      <c r="N116">
        <v>0.32</v>
      </c>
      <c r="O116" s="20">
        <v>1172</v>
      </c>
      <c r="P116" s="8">
        <f t="shared" si="27"/>
        <v>-2.9065599999999998</v>
      </c>
      <c r="Q116" s="8">
        <f t="shared" si="28"/>
        <v>-3.0492579199999996</v>
      </c>
      <c r="R116" s="8"/>
      <c r="S116" s="27">
        <f t="shared" si="26"/>
        <v>373.09236947791163</v>
      </c>
      <c r="T116" s="8">
        <f t="shared" si="36"/>
        <v>7825.0304987441687</v>
      </c>
      <c r="U116" s="8">
        <f t="shared" si="35"/>
        <v>7.8250304987441686</v>
      </c>
    </row>
    <row r="117" spans="1:24" x14ac:dyDescent="0.35">
      <c r="A117">
        <v>90</v>
      </c>
      <c r="B117" t="s">
        <v>55</v>
      </c>
      <c r="C117" s="9">
        <f t="shared" si="30"/>
        <v>1521</v>
      </c>
      <c r="D117" s="2" t="str">
        <f t="shared" si="31"/>
        <v>JLAJAK</v>
      </c>
      <c r="E117">
        <v>153</v>
      </c>
      <c r="F117">
        <v>2</v>
      </c>
      <c r="G117" t="s">
        <v>17</v>
      </c>
      <c r="H117">
        <v>230730</v>
      </c>
      <c r="I117">
        <v>230731</v>
      </c>
      <c r="J117">
        <v>0.51890000000000003</v>
      </c>
      <c r="K117">
        <v>0.19289999999999999</v>
      </c>
      <c r="L117">
        <v>1569.838</v>
      </c>
      <c r="M117">
        <v>0.32</v>
      </c>
      <c r="N117">
        <v>0.28999999999999998</v>
      </c>
      <c r="O117" s="20">
        <v>1193</v>
      </c>
      <c r="P117" s="8">
        <f t="shared" si="27"/>
        <v>-2.9586399999999999</v>
      </c>
      <c r="Q117" s="8">
        <f t="shared" si="28"/>
        <v>-3.0925884799999999</v>
      </c>
      <c r="R117" s="8"/>
      <c r="S117" s="27">
        <f t="shared" si="26"/>
        <v>371.74792830988622</v>
      </c>
      <c r="T117" s="8">
        <f t="shared" si="36"/>
        <v>8138.0922757905655</v>
      </c>
      <c r="U117" s="8">
        <f t="shared" si="35"/>
        <v>8.1380922757905658</v>
      </c>
    </row>
    <row r="118" spans="1:24" x14ac:dyDescent="0.35">
      <c r="A118">
        <v>66</v>
      </c>
      <c r="B118" t="s">
        <v>34</v>
      </c>
      <c r="C118" s="2">
        <f t="shared" si="30"/>
        <v>1521</v>
      </c>
      <c r="D118" s="2" t="str">
        <f t="shared" si="31"/>
        <v>JLAJAK</v>
      </c>
      <c r="E118">
        <v>155</v>
      </c>
      <c r="F118">
        <v>1</v>
      </c>
      <c r="G118" t="s">
        <v>17</v>
      </c>
      <c r="H118">
        <v>230615</v>
      </c>
      <c r="I118">
        <v>230616</v>
      </c>
      <c r="J118">
        <v>1.0931999999999999</v>
      </c>
      <c r="K118">
        <v>0.378</v>
      </c>
      <c r="L118">
        <v>2987.384</v>
      </c>
      <c r="M118">
        <v>0.39</v>
      </c>
      <c r="N118">
        <v>0.43</v>
      </c>
      <c r="O118" s="20">
        <v>1339</v>
      </c>
      <c r="P118" s="8">
        <f t="shared" si="27"/>
        <v>-3.3207200000000001</v>
      </c>
      <c r="Q118" s="8">
        <f t="shared" si="28"/>
        <v>-3.3938390399999996</v>
      </c>
      <c r="S118" s="27">
        <f t="shared" si="26"/>
        <v>345.77387486278815</v>
      </c>
      <c r="T118" s="8">
        <f t="shared" si="36"/>
        <v>7903.132275132275</v>
      </c>
      <c r="U118" s="8">
        <f t="shared" si="35"/>
        <v>7.9031322751322755</v>
      </c>
    </row>
    <row r="119" spans="1:24" x14ac:dyDescent="0.35">
      <c r="A119">
        <v>66</v>
      </c>
      <c r="B119" t="s">
        <v>34</v>
      </c>
      <c r="C119" s="2">
        <f t="shared" si="30"/>
        <v>1521</v>
      </c>
      <c r="D119" s="2" t="str">
        <f t="shared" si="31"/>
        <v>JLAJAK</v>
      </c>
      <c r="E119">
        <v>155</v>
      </c>
      <c r="F119">
        <v>1</v>
      </c>
      <c r="G119" t="s">
        <v>40</v>
      </c>
      <c r="H119">
        <v>230615</v>
      </c>
      <c r="I119">
        <v>230616</v>
      </c>
      <c r="O119" s="20">
        <v>1318</v>
      </c>
      <c r="P119" s="8">
        <f t="shared" si="27"/>
        <v>-3.26864</v>
      </c>
      <c r="Q119" s="8">
        <f t="shared" si="28"/>
        <v>-3.3505084800000002</v>
      </c>
      <c r="S119" s="27"/>
    </row>
    <row r="120" spans="1:24" x14ac:dyDescent="0.35">
      <c r="A120">
        <v>66</v>
      </c>
      <c r="B120" t="s">
        <v>34</v>
      </c>
      <c r="C120" s="2">
        <f t="shared" si="30"/>
        <v>1521</v>
      </c>
      <c r="D120" s="2" t="str">
        <f t="shared" si="31"/>
        <v>JLAJAK</v>
      </c>
      <c r="E120">
        <v>155</v>
      </c>
      <c r="F120">
        <v>2</v>
      </c>
      <c r="G120" t="s">
        <v>17</v>
      </c>
      <c r="H120">
        <v>230615</v>
      </c>
      <c r="I120">
        <v>230616</v>
      </c>
      <c r="J120">
        <v>0.55079999999999996</v>
      </c>
      <c r="K120">
        <v>0.189</v>
      </c>
      <c r="L120">
        <v>1673.518</v>
      </c>
      <c r="M120">
        <v>0.35</v>
      </c>
      <c r="N120">
        <v>0.38</v>
      </c>
      <c r="O120" s="20">
        <v>1210</v>
      </c>
      <c r="P120" s="8">
        <f t="shared" si="27"/>
        <v>-3.0007999999999999</v>
      </c>
      <c r="Q120" s="8">
        <f t="shared" si="28"/>
        <v>-3.1276655999999994</v>
      </c>
      <c r="S120" s="27">
        <f t="shared" si="26"/>
        <v>343.13725490196083</v>
      </c>
      <c r="T120" s="8">
        <f>L120/K120</f>
        <v>8854.5925925925931</v>
      </c>
      <c r="U120" s="8">
        <f>T120*(1/1000)</f>
        <v>8.8545925925925939</v>
      </c>
    </row>
    <row r="121" spans="1:24" x14ac:dyDescent="0.35">
      <c r="A121">
        <v>62</v>
      </c>
      <c r="B121" t="s">
        <v>34</v>
      </c>
      <c r="C121" s="9">
        <f t="shared" si="30"/>
        <v>1521</v>
      </c>
      <c r="D121" s="2" t="str">
        <f t="shared" si="31"/>
        <v>JLAJAK</v>
      </c>
      <c r="E121">
        <v>155</v>
      </c>
      <c r="F121">
        <v>1</v>
      </c>
      <c r="G121" t="s">
        <v>17</v>
      </c>
      <c r="H121">
        <v>230801</v>
      </c>
      <c r="I121">
        <v>230802</v>
      </c>
      <c r="J121">
        <v>0.72899999999999998</v>
      </c>
      <c r="K121">
        <v>0.25900000000000001</v>
      </c>
      <c r="L121">
        <v>1716.9929999999999</v>
      </c>
      <c r="M121">
        <v>0.41</v>
      </c>
      <c r="N121">
        <v>0.41</v>
      </c>
      <c r="O121" s="20">
        <v>1135</v>
      </c>
      <c r="P121" s="8">
        <f t="shared" si="27"/>
        <v>-2.8148</v>
      </c>
      <c r="Q121" s="8">
        <f t="shared" si="28"/>
        <v>-2.9729136</v>
      </c>
      <c r="R121" s="8"/>
      <c r="S121" s="27">
        <f t="shared" si="26"/>
        <v>355.28120713305901</v>
      </c>
      <c r="T121" s="8">
        <f>L121/K121</f>
        <v>6629.3166023166023</v>
      </c>
      <c r="U121" s="8">
        <f>T121*(1/1000)</f>
        <v>6.6293166023166021</v>
      </c>
    </row>
    <row r="122" spans="1:24" x14ac:dyDescent="0.35">
      <c r="A122">
        <v>62</v>
      </c>
      <c r="B122" t="s">
        <v>34</v>
      </c>
      <c r="C122" s="9">
        <f t="shared" si="30"/>
        <v>1521</v>
      </c>
      <c r="D122" s="2" t="str">
        <f t="shared" si="31"/>
        <v>JLAJAK</v>
      </c>
      <c r="E122">
        <v>155</v>
      </c>
      <c r="F122">
        <v>1</v>
      </c>
      <c r="G122" t="s">
        <v>40</v>
      </c>
      <c r="H122">
        <v>230801</v>
      </c>
      <c r="I122">
        <v>230802</v>
      </c>
      <c r="O122" s="20">
        <v>1149</v>
      </c>
      <c r="P122" s="8">
        <f t="shared" si="27"/>
        <v>-2.8495200000000001</v>
      </c>
      <c r="Q122" s="8">
        <f t="shared" si="28"/>
        <v>-3.0018006399999999</v>
      </c>
      <c r="R122" s="8"/>
      <c r="S122" s="27"/>
      <c r="T122" s="8"/>
    </row>
    <row r="123" spans="1:24" x14ac:dyDescent="0.35">
      <c r="A123">
        <v>62</v>
      </c>
      <c r="B123" t="s">
        <v>34</v>
      </c>
      <c r="C123" s="9">
        <f t="shared" si="30"/>
        <v>1521</v>
      </c>
      <c r="D123" s="2" t="str">
        <f t="shared" si="31"/>
        <v>JLAJAK</v>
      </c>
      <c r="E123">
        <v>155</v>
      </c>
      <c r="F123">
        <v>2</v>
      </c>
      <c r="G123" t="s">
        <v>17</v>
      </c>
      <c r="H123">
        <v>230801</v>
      </c>
      <c r="I123">
        <v>230802</v>
      </c>
      <c r="J123">
        <v>0.62529999999999997</v>
      </c>
      <c r="K123">
        <v>0.22059999999999999</v>
      </c>
      <c r="L123">
        <v>1627.684</v>
      </c>
      <c r="M123">
        <v>0.38</v>
      </c>
      <c r="N123">
        <v>0.36</v>
      </c>
      <c r="O123" s="20">
        <v>1170</v>
      </c>
      <c r="P123" s="8">
        <f t="shared" si="27"/>
        <v>-2.9016000000000002</v>
      </c>
      <c r="Q123" s="8">
        <f t="shared" si="28"/>
        <v>-3.0451312000000001</v>
      </c>
      <c r="R123" s="8"/>
      <c r="S123" s="27">
        <f t="shared" si="26"/>
        <v>352.79066048296818</v>
      </c>
      <c r="T123" s="8">
        <f t="shared" ref="T123:T125" si="37">L123/K123</f>
        <v>7378.4406165004539</v>
      </c>
      <c r="U123" s="8">
        <f t="shared" ref="U123:U125" si="38">T123*(1/1000)</f>
        <v>7.3784406165004537</v>
      </c>
    </row>
    <row r="124" spans="1:24" x14ac:dyDescent="0.35">
      <c r="A124">
        <v>64</v>
      </c>
      <c r="B124" t="s">
        <v>34</v>
      </c>
      <c r="C124" s="9">
        <f t="shared" si="30"/>
        <v>1521</v>
      </c>
      <c r="D124" s="2" t="str">
        <f t="shared" si="31"/>
        <v>JLAJAK</v>
      </c>
      <c r="E124">
        <v>155</v>
      </c>
      <c r="F124">
        <v>1</v>
      </c>
      <c r="G124" t="s">
        <v>17</v>
      </c>
      <c r="H124">
        <v>230802</v>
      </c>
      <c r="I124">
        <v>230803</v>
      </c>
      <c r="J124">
        <v>0.38229999999999997</v>
      </c>
      <c r="K124">
        <v>0.13070000000000001</v>
      </c>
      <c r="L124">
        <v>985.47500000000002</v>
      </c>
      <c r="M124">
        <v>0.34</v>
      </c>
      <c r="N124">
        <v>0.34</v>
      </c>
      <c r="O124" s="20">
        <v>1054</v>
      </c>
      <c r="P124" s="8">
        <f t="shared" ref="P124:P148" si="39">-O124*0.00248</f>
        <v>-2.6139199999999998</v>
      </c>
      <c r="Q124" s="8">
        <f t="shared" ref="Q124:Q148" si="40">0.832*P124-0.631</f>
        <v>-2.8057814399999996</v>
      </c>
      <c r="R124" s="8"/>
      <c r="S124" s="27">
        <f t="shared" si="26"/>
        <v>341.87810619931997</v>
      </c>
      <c r="T124" s="8">
        <f t="shared" si="37"/>
        <v>7539.9770466717673</v>
      </c>
      <c r="U124" s="8">
        <f t="shared" si="38"/>
        <v>7.5399770466717673</v>
      </c>
    </row>
    <row r="125" spans="1:24" x14ac:dyDescent="0.35">
      <c r="A125">
        <v>64</v>
      </c>
      <c r="B125" t="s">
        <v>34</v>
      </c>
      <c r="C125" s="9">
        <f t="shared" si="30"/>
        <v>1521</v>
      </c>
      <c r="D125" s="2" t="str">
        <f t="shared" si="31"/>
        <v>JLAJAK</v>
      </c>
      <c r="E125">
        <v>155</v>
      </c>
      <c r="F125">
        <v>2</v>
      </c>
      <c r="G125" t="s">
        <v>17</v>
      </c>
      <c r="H125">
        <v>230802</v>
      </c>
      <c r="I125">
        <v>230803</v>
      </c>
      <c r="J125">
        <v>0.36509999999999998</v>
      </c>
      <c r="K125">
        <v>0.1249</v>
      </c>
      <c r="L125">
        <v>960.22299999999996</v>
      </c>
      <c r="M125">
        <v>0.35</v>
      </c>
      <c r="N125">
        <v>0.36</v>
      </c>
      <c r="O125" s="20">
        <v>1107</v>
      </c>
      <c r="P125" s="8">
        <f t="shared" si="39"/>
        <v>-2.7453599999999998</v>
      </c>
      <c r="Q125" s="8">
        <f t="shared" si="40"/>
        <v>-2.9151395199999994</v>
      </c>
      <c r="R125" s="8"/>
      <c r="S125" s="27">
        <f t="shared" si="26"/>
        <v>342.09805532730758</v>
      </c>
      <c r="T125" s="8">
        <f t="shared" si="37"/>
        <v>7687.9343474779826</v>
      </c>
      <c r="U125" s="8">
        <f t="shared" si="38"/>
        <v>7.6879343474779827</v>
      </c>
    </row>
    <row r="126" spans="1:24" x14ac:dyDescent="0.35">
      <c r="A126">
        <v>64</v>
      </c>
      <c r="B126" t="s">
        <v>34</v>
      </c>
      <c r="C126" s="9">
        <f t="shared" si="30"/>
        <v>1521</v>
      </c>
      <c r="D126" s="2" t="str">
        <f t="shared" si="31"/>
        <v>JLAJAK</v>
      </c>
      <c r="E126">
        <v>155</v>
      </c>
      <c r="F126">
        <v>2</v>
      </c>
      <c r="G126" t="s">
        <v>40</v>
      </c>
      <c r="H126">
        <v>230802</v>
      </c>
      <c r="I126">
        <v>230803</v>
      </c>
      <c r="O126" s="20">
        <v>1132</v>
      </c>
      <c r="P126" s="8">
        <f t="shared" si="39"/>
        <v>-2.8073600000000001</v>
      </c>
      <c r="Q126" s="8">
        <f t="shared" si="40"/>
        <v>-2.9667235200000004</v>
      </c>
      <c r="R126" s="8"/>
      <c r="S126" s="27"/>
      <c r="T126" s="8"/>
    </row>
    <row r="127" spans="1:24" x14ac:dyDescent="0.35">
      <c r="A127">
        <v>75</v>
      </c>
      <c r="B127" t="s">
        <v>42</v>
      </c>
      <c r="C127" s="2">
        <f t="shared" si="30"/>
        <v>1521</v>
      </c>
      <c r="D127" s="2" t="str">
        <f t="shared" si="31"/>
        <v>JLAJAK</v>
      </c>
      <c r="E127">
        <v>156</v>
      </c>
      <c r="F127">
        <v>1</v>
      </c>
      <c r="G127" t="s">
        <v>17</v>
      </c>
      <c r="H127">
        <v>230615</v>
      </c>
      <c r="I127">
        <v>230616</v>
      </c>
      <c r="J127">
        <v>0.63700000000000001</v>
      </c>
      <c r="K127">
        <v>0.2298</v>
      </c>
      <c r="L127">
        <v>1973.904</v>
      </c>
      <c r="M127">
        <v>0.3</v>
      </c>
      <c r="N127">
        <v>0.33</v>
      </c>
      <c r="O127" s="20">
        <v>1319</v>
      </c>
      <c r="P127" s="8">
        <f t="shared" si="39"/>
        <v>-3.2711199999999998</v>
      </c>
      <c r="Q127" s="8">
        <f t="shared" si="40"/>
        <v>-3.3525718399999995</v>
      </c>
      <c r="S127" s="27">
        <f t="shared" si="26"/>
        <v>360.75353218210364</v>
      </c>
      <c r="T127" s="8">
        <f t="shared" ref="T127:T128" si="41">L127/K127</f>
        <v>8589.6605744125318</v>
      </c>
      <c r="U127" s="8">
        <f t="shared" ref="U127:U128" si="42">T127*(1/1000)</f>
        <v>8.5896605744125321</v>
      </c>
    </row>
    <row r="128" spans="1:24" x14ac:dyDescent="0.35">
      <c r="A128" s="23">
        <v>75</v>
      </c>
      <c r="B128" t="s">
        <v>42</v>
      </c>
      <c r="C128" s="2">
        <f t="shared" si="30"/>
        <v>1521</v>
      </c>
      <c r="D128" s="2" t="str">
        <f t="shared" si="31"/>
        <v>JLAJAK</v>
      </c>
      <c r="E128">
        <v>156</v>
      </c>
      <c r="F128">
        <v>2</v>
      </c>
      <c r="G128" t="s">
        <v>17</v>
      </c>
      <c r="H128">
        <v>230615</v>
      </c>
      <c r="I128">
        <v>230616</v>
      </c>
      <c r="J128">
        <v>0.41820000000000002</v>
      </c>
      <c r="K128" s="26">
        <v>0.11550000000000001</v>
      </c>
      <c r="L128">
        <v>1394.088</v>
      </c>
      <c r="M128">
        <v>0.31</v>
      </c>
      <c r="N128">
        <v>0.28000000000000003</v>
      </c>
      <c r="O128" s="22">
        <v>785</v>
      </c>
      <c r="P128" s="16">
        <f t="shared" si="39"/>
        <v>-1.9468000000000001</v>
      </c>
      <c r="Q128" s="16">
        <f t="shared" si="40"/>
        <v>-2.2507375999999999</v>
      </c>
      <c r="R128" t="s">
        <v>43</v>
      </c>
      <c r="S128" s="35">
        <f t="shared" si="26"/>
        <v>276.18364418938307</v>
      </c>
      <c r="T128" s="8">
        <f t="shared" si="41"/>
        <v>12070.025974025973</v>
      </c>
      <c r="U128" s="31">
        <f t="shared" si="42"/>
        <v>12.070025974025974</v>
      </c>
      <c r="X128" s="27">
        <f>(0.1125*1000)/0.3182</f>
        <v>353.55122564424892</v>
      </c>
    </row>
    <row r="129" spans="1:21" x14ac:dyDescent="0.35">
      <c r="A129" s="23">
        <v>75</v>
      </c>
      <c r="B129" t="s">
        <v>42</v>
      </c>
      <c r="C129" s="2">
        <f t="shared" si="30"/>
        <v>1521</v>
      </c>
      <c r="D129" s="2" t="str">
        <f t="shared" si="31"/>
        <v>JLAJAK</v>
      </c>
      <c r="E129">
        <v>156</v>
      </c>
      <c r="F129">
        <v>2</v>
      </c>
      <c r="G129" t="s">
        <v>40</v>
      </c>
      <c r="H129">
        <v>230615</v>
      </c>
      <c r="I129">
        <v>230616</v>
      </c>
      <c r="O129" s="22">
        <v>814</v>
      </c>
      <c r="P129" s="16">
        <f t="shared" si="39"/>
        <v>-2.0187200000000001</v>
      </c>
      <c r="Q129" s="16">
        <f t="shared" si="40"/>
        <v>-2.3105750399999998</v>
      </c>
      <c r="R129" t="s">
        <v>43</v>
      </c>
      <c r="S129" s="27"/>
    </row>
    <row r="130" spans="1:21" x14ac:dyDescent="0.35">
      <c r="A130">
        <v>74</v>
      </c>
      <c r="B130" t="s">
        <v>42</v>
      </c>
      <c r="C130" s="2">
        <f t="shared" ref="C130:C154" si="43">IF(LEFT(B130,3)="CCR",72,IF(LEFT(B130,3)="NRV",666,IF(LEFT(B130,3)="TSZ",1219,IF(LEFT(B130,3)="JLA",1521,0))))</f>
        <v>1521</v>
      </c>
      <c r="D130" s="2" t="str">
        <f t="shared" ref="D130:D154" si="44">IF(LEFT(B130,3)="CCR","CCRCOL",IF(LEFT(B130,3)="NRV","NRVNEW",IF(LEFT(B130,3)="TSZ","TSZSAN",IF(LEFT(B130,3)="JLA","JLAJAK",0))))</f>
        <v>JLAJAK</v>
      </c>
      <c r="E130">
        <v>156</v>
      </c>
      <c r="F130">
        <v>1</v>
      </c>
      <c r="G130" t="s">
        <v>17</v>
      </c>
      <c r="H130">
        <v>230726</v>
      </c>
      <c r="I130">
        <v>230727</v>
      </c>
      <c r="J130">
        <v>0.73109999999999997</v>
      </c>
      <c r="K130">
        <v>0.28079999999999999</v>
      </c>
      <c r="L130">
        <v>1782.377</v>
      </c>
      <c r="M130">
        <v>0.38</v>
      </c>
      <c r="N130">
        <v>0.39</v>
      </c>
      <c r="O130" s="20">
        <v>1399</v>
      </c>
      <c r="P130" s="8">
        <f t="shared" si="39"/>
        <v>-3.4695200000000002</v>
      </c>
      <c r="Q130" s="8">
        <f t="shared" si="40"/>
        <v>-3.5176406399999998</v>
      </c>
      <c r="R130" s="8"/>
      <c r="S130" s="27">
        <f t="shared" si="26"/>
        <v>384.07878539187527</v>
      </c>
      <c r="T130" s="8">
        <f t="shared" ref="T130" si="45">L130/K130</f>
        <v>6347.4964387464388</v>
      </c>
      <c r="U130" s="8">
        <f t="shared" ref="U130" si="46">T130*(1/1000)</f>
        <v>6.3474964387464388</v>
      </c>
    </row>
    <row r="131" spans="1:21" x14ac:dyDescent="0.35">
      <c r="A131">
        <v>74</v>
      </c>
      <c r="B131" t="s">
        <v>42</v>
      </c>
      <c r="C131" s="2">
        <f t="shared" si="43"/>
        <v>1521</v>
      </c>
      <c r="D131" s="2" t="str">
        <f t="shared" si="44"/>
        <v>JLAJAK</v>
      </c>
      <c r="E131">
        <v>156</v>
      </c>
      <c r="F131">
        <v>1</v>
      </c>
      <c r="G131" t="s">
        <v>40</v>
      </c>
      <c r="H131">
        <v>230726</v>
      </c>
      <c r="I131">
        <v>230727</v>
      </c>
      <c r="O131" s="20">
        <v>1382</v>
      </c>
      <c r="P131" s="8">
        <f t="shared" si="39"/>
        <v>-3.4273600000000002</v>
      </c>
      <c r="Q131" s="8">
        <f t="shared" si="40"/>
        <v>-3.4825635200000002</v>
      </c>
      <c r="R131" s="8"/>
      <c r="S131" s="27"/>
      <c r="T131" s="8"/>
    </row>
    <row r="132" spans="1:21" x14ac:dyDescent="0.35">
      <c r="A132">
        <v>74</v>
      </c>
      <c r="B132" t="s">
        <v>42</v>
      </c>
      <c r="C132" s="2">
        <f t="shared" si="43"/>
        <v>1521</v>
      </c>
      <c r="D132" s="2" t="str">
        <f t="shared" si="44"/>
        <v>JLAJAK</v>
      </c>
      <c r="E132">
        <v>156</v>
      </c>
      <c r="F132">
        <v>2</v>
      </c>
      <c r="G132" t="s">
        <v>17</v>
      </c>
      <c r="H132">
        <v>230726</v>
      </c>
      <c r="I132">
        <v>230727</v>
      </c>
      <c r="J132">
        <v>0.70309999999999995</v>
      </c>
      <c r="K132">
        <v>0.25850000000000001</v>
      </c>
      <c r="L132">
        <v>1561.067</v>
      </c>
      <c r="M132">
        <v>0.42</v>
      </c>
      <c r="N132">
        <v>0.41</v>
      </c>
      <c r="O132" s="20">
        <v>1358</v>
      </c>
      <c r="P132" s="8">
        <f t="shared" si="39"/>
        <v>-3.3678400000000002</v>
      </c>
      <c r="Q132" s="8">
        <f t="shared" si="40"/>
        <v>-3.4330428800000004</v>
      </c>
      <c r="R132" s="8"/>
      <c r="S132" s="27">
        <f t="shared" ref="S132:S154" si="47">(K132*1000)/J132</f>
        <v>367.65751671170534</v>
      </c>
      <c r="T132" s="8">
        <f t="shared" ref="T132:T133" si="48">L132/K132</f>
        <v>6038.943907156673</v>
      </c>
      <c r="U132" s="8">
        <f t="shared" ref="U132:U133" si="49">T132*(1/1000)</f>
        <v>6.0389439071566731</v>
      </c>
    </row>
    <row r="133" spans="1:21" x14ac:dyDescent="0.35">
      <c r="A133">
        <v>71</v>
      </c>
      <c r="B133" t="s">
        <v>42</v>
      </c>
      <c r="C133" s="9">
        <f t="shared" si="43"/>
        <v>1521</v>
      </c>
      <c r="D133" s="2" t="str">
        <f t="shared" si="44"/>
        <v>JLAJAK</v>
      </c>
      <c r="E133">
        <v>156</v>
      </c>
      <c r="F133">
        <v>1</v>
      </c>
      <c r="G133" t="s">
        <v>17</v>
      </c>
      <c r="H133">
        <v>230801</v>
      </c>
      <c r="I133">
        <v>230802</v>
      </c>
      <c r="J133">
        <v>0.80559999999999998</v>
      </c>
      <c r="K133">
        <v>0.28299999999999997</v>
      </c>
      <c r="L133">
        <v>1468.473</v>
      </c>
      <c r="M133">
        <v>0.46</v>
      </c>
      <c r="N133">
        <v>0.48</v>
      </c>
      <c r="O133" s="20">
        <v>1131</v>
      </c>
      <c r="P133" s="8">
        <f t="shared" si="39"/>
        <v>-2.8048799999999998</v>
      </c>
      <c r="Q133" s="8">
        <f t="shared" si="40"/>
        <v>-2.9646601599999993</v>
      </c>
      <c r="R133" s="8"/>
      <c r="S133" s="27">
        <f t="shared" si="47"/>
        <v>351.29096325719962</v>
      </c>
      <c r="T133" s="8">
        <f t="shared" si="48"/>
        <v>5188.9505300353358</v>
      </c>
      <c r="U133" s="8">
        <f t="shared" si="49"/>
        <v>5.1889505300353358</v>
      </c>
    </row>
    <row r="134" spans="1:21" x14ac:dyDescent="0.35">
      <c r="A134">
        <v>71</v>
      </c>
      <c r="B134" t="s">
        <v>42</v>
      </c>
      <c r="C134" s="9">
        <f t="shared" si="43"/>
        <v>1521</v>
      </c>
      <c r="D134" s="2" t="str">
        <f t="shared" si="44"/>
        <v>JLAJAK</v>
      </c>
      <c r="E134">
        <v>156</v>
      </c>
      <c r="F134">
        <v>1</v>
      </c>
      <c r="G134" t="s">
        <v>40</v>
      </c>
      <c r="H134">
        <v>230801</v>
      </c>
      <c r="I134">
        <v>230802</v>
      </c>
      <c r="O134" s="20">
        <v>1153</v>
      </c>
      <c r="P134" s="8">
        <f t="shared" si="39"/>
        <v>-2.8594400000000002</v>
      </c>
      <c r="Q134" s="8">
        <f t="shared" si="40"/>
        <v>-3.0100540799999997</v>
      </c>
      <c r="R134" s="8"/>
      <c r="S134" s="27"/>
      <c r="T134" s="8"/>
    </row>
    <row r="135" spans="1:21" x14ac:dyDescent="0.35">
      <c r="A135">
        <v>71</v>
      </c>
      <c r="B135" t="s">
        <v>42</v>
      </c>
      <c r="C135" s="9">
        <f t="shared" si="43"/>
        <v>1521</v>
      </c>
      <c r="D135" s="2" t="str">
        <f t="shared" si="44"/>
        <v>JLAJAK</v>
      </c>
      <c r="E135">
        <v>156</v>
      </c>
      <c r="F135">
        <v>2</v>
      </c>
      <c r="G135" t="s">
        <v>17</v>
      </c>
      <c r="H135">
        <v>230801</v>
      </c>
      <c r="I135">
        <v>230802</v>
      </c>
      <c r="J135">
        <v>0.92610000000000003</v>
      </c>
      <c r="K135">
        <v>0.31409999999999999</v>
      </c>
      <c r="L135">
        <v>1658.989</v>
      </c>
      <c r="M135">
        <v>0.48</v>
      </c>
      <c r="N135">
        <v>0.49</v>
      </c>
      <c r="O135" s="20">
        <v>1053</v>
      </c>
      <c r="P135" s="8">
        <f t="shared" si="39"/>
        <v>-2.61144</v>
      </c>
      <c r="Q135" s="8">
        <f t="shared" si="40"/>
        <v>-2.8037180800000003</v>
      </c>
      <c r="R135" s="8"/>
      <c r="S135" s="27">
        <f t="shared" si="47"/>
        <v>339.16423712342078</v>
      </c>
      <c r="T135" s="8">
        <f t="shared" ref="T135" si="50">L135/K135</f>
        <v>5281.7223814071958</v>
      </c>
      <c r="U135" s="8">
        <f t="shared" ref="U135:U154" si="51">T135*(1/1000)</f>
        <v>5.2817223814071959</v>
      </c>
    </row>
    <row r="136" spans="1:21" x14ac:dyDescent="0.35">
      <c r="A136">
        <v>71</v>
      </c>
      <c r="B136" t="s">
        <v>42</v>
      </c>
      <c r="C136" s="9">
        <f t="shared" si="43"/>
        <v>1521</v>
      </c>
      <c r="D136" s="2" t="str">
        <f t="shared" si="44"/>
        <v>JLAJAK</v>
      </c>
      <c r="E136">
        <v>156</v>
      </c>
      <c r="F136">
        <v>2</v>
      </c>
      <c r="G136" t="s">
        <v>40</v>
      </c>
      <c r="H136">
        <v>230801</v>
      </c>
      <c r="I136">
        <v>230802</v>
      </c>
      <c r="O136" s="20">
        <v>1096</v>
      </c>
      <c r="P136" s="8">
        <f t="shared" si="39"/>
        <v>-2.7180800000000001</v>
      </c>
      <c r="Q136" s="8">
        <f t="shared" si="40"/>
        <v>-2.8924425600000001</v>
      </c>
      <c r="R136" s="8"/>
      <c r="S136" s="27"/>
      <c r="T136" s="8"/>
    </row>
    <row r="137" spans="1:21" x14ac:dyDescent="0.35">
      <c r="A137" s="23">
        <v>75</v>
      </c>
      <c r="B137" t="s">
        <v>42</v>
      </c>
      <c r="C137" s="9">
        <f t="shared" si="43"/>
        <v>1521</v>
      </c>
      <c r="D137" s="2" t="str">
        <f t="shared" si="44"/>
        <v>JLAJAK</v>
      </c>
      <c r="E137">
        <v>156</v>
      </c>
      <c r="F137">
        <v>3</v>
      </c>
      <c r="G137" t="s">
        <v>17</v>
      </c>
      <c r="H137">
        <v>230802</v>
      </c>
      <c r="I137">
        <v>230803</v>
      </c>
      <c r="J137">
        <v>0.55269999999999997</v>
      </c>
      <c r="K137">
        <v>0.20449999999999999</v>
      </c>
      <c r="L137">
        <v>1495.489</v>
      </c>
      <c r="M137">
        <v>0.32</v>
      </c>
      <c r="N137">
        <v>0.33</v>
      </c>
      <c r="O137" s="20">
        <v>1167</v>
      </c>
      <c r="P137" s="8">
        <f t="shared" si="39"/>
        <v>-2.8941599999999998</v>
      </c>
      <c r="Q137" s="8">
        <f t="shared" si="40"/>
        <v>-3.0389411199999996</v>
      </c>
      <c r="R137" s="8" t="s">
        <v>70</v>
      </c>
      <c r="S137" s="27">
        <f t="shared" si="47"/>
        <v>370.00180929980098</v>
      </c>
      <c r="T137" s="8">
        <f t="shared" ref="T137:T144" si="52">L137/K137</f>
        <v>7312.9046454767731</v>
      </c>
      <c r="U137" s="8">
        <f t="shared" si="51"/>
        <v>7.312904645476773</v>
      </c>
    </row>
    <row r="138" spans="1:21" x14ac:dyDescent="0.35">
      <c r="A138" s="23">
        <v>75</v>
      </c>
      <c r="B138" t="s">
        <v>42</v>
      </c>
      <c r="C138" s="9">
        <f t="shared" si="43"/>
        <v>1521</v>
      </c>
      <c r="D138" s="2" t="str">
        <f t="shared" si="44"/>
        <v>JLAJAK</v>
      </c>
      <c r="E138">
        <v>156</v>
      </c>
      <c r="F138">
        <v>4</v>
      </c>
      <c r="G138" t="s">
        <v>17</v>
      </c>
      <c r="H138">
        <v>230802</v>
      </c>
      <c r="I138">
        <v>230803</v>
      </c>
      <c r="J138">
        <v>0.45</v>
      </c>
      <c r="K138">
        <v>0.1704</v>
      </c>
      <c r="L138">
        <v>1116.0540000000001</v>
      </c>
      <c r="M138">
        <v>0.36</v>
      </c>
      <c r="N138">
        <v>0.35</v>
      </c>
      <c r="O138" s="20">
        <v>1136</v>
      </c>
      <c r="P138" s="8">
        <f t="shared" si="39"/>
        <v>-2.8172799999999998</v>
      </c>
      <c r="Q138" s="8">
        <f t="shared" si="40"/>
        <v>-2.9749769599999993</v>
      </c>
      <c r="R138" s="8"/>
      <c r="S138" s="27">
        <f t="shared" si="47"/>
        <v>378.66666666666669</v>
      </c>
      <c r="T138" s="8">
        <f t="shared" si="52"/>
        <v>6549.6126760563384</v>
      </c>
      <c r="U138" s="8">
        <f t="shared" si="51"/>
        <v>6.5496126760563387</v>
      </c>
    </row>
    <row r="139" spans="1:21" x14ac:dyDescent="0.35">
      <c r="A139">
        <v>67</v>
      </c>
      <c r="B139" t="s">
        <v>58</v>
      </c>
      <c r="C139" s="2">
        <f t="shared" si="43"/>
        <v>1521</v>
      </c>
      <c r="D139" s="2" t="str">
        <f t="shared" si="44"/>
        <v>JLAJAK</v>
      </c>
      <c r="E139">
        <v>157</v>
      </c>
      <c r="F139">
        <v>1</v>
      </c>
      <c r="G139" t="s">
        <v>17</v>
      </c>
      <c r="H139">
        <v>230727</v>
      </c>
      <c r="I139">
        <v>230728</v>
      </c>
      <c r="J139">
        <v>0.86260000000000003</v>
      </c>
      <c r="K139">
        <v>0.29749999999999999</v>
      </c>
      <c r="L139">
        <v>2229.058</v>
      </c>
      <c r="M139">
        <v>0.36</v>
      </c>
      <c r="N139">
        <v>0.38</v>
      </c>
      <c r="O139" s="20">
        <v>1139</v>
      </c>
      <c r="P139" s="8">
        <f t="shared" si="39"/>
        <v>-2.8247200000000001</v>
      </c>
      <c r="Q139" s="8">
        <f t="shared" si="40"/>
        <v>-2.9811670399999999</v>
      </c>
      <c r="R139" s="8"/>
      <c r="S139" s="27">
        <f t="shared" si="47"/>
        <v>344.88754926964987</v>
      </c>
      <c r="T139" s="8">
        <f t="shared" si="52"/>
        <v>7492.6319327731098</v>
      </c>
      <c r="U139" s="8">
        <f t="shared" si="51"/>
        <v>7.4926319327731097</v>
      </c>
    </row>
    <row r="140" spans="1:21" x14ac:dyDescent="0.35">
      <c r="A140">
        <v>67</v>
      </c>
      <c r="B140" t="s">
        <v>58</v>
      </c>
      <c r="C140" s="2">
        <f t="shared" si="43"/>
        <v>1521</v>
      </c>
      <c r="D140" s="2" t="str">
        <f t="shared" si="44"/>
        <v>JLAJAK</v>
      </c>
      <c r="E140">
        <v>157</v>
      </c>
      <c r="F140">
        <v>2</v>
      </c>
      <c r="G140" t="s">
        <v>17</v>
      </c>
      <c r="H140">
        <v>230727</v>
      </c>
      <c r="I140">
        <v>230728</v>
      </c>
      <c r="J140">
        <v>0.51980000000000004</v>
      </c>
      <c r="K140">
        <v>0.19620000000000001</v>
      </c>
      <c r="L140">
        <v>1561.49</v>
      </c>
      <c r="M140">
        <v>0.33</v>
      </c>
      <c r="N140">
        <v>0.32</v>
      </c>
      <c r="O140" s="20">
        <v>1191</v>
      </c>
      <c r="P140" s="8">
        <f t="shared" si="39"/>
        <v>-2.9536799999999999</v>
      </c>
      <c r="Q140" s="8">
        <f t="shared" si="40"/>
        <v>-3.0884617599999995</v>
      </c>
      <c r="R140" s="8"/>
      <c r="S140" s="27">
        <f t="shared" si="47"/>
        <v>377.45286648711044</v>
      </c>
      <c r="T140" s="8">
        <f t="shared" si="52"/>
        <v>7958.6646279306824</v>
      </c>
      <c r="U140" s="8">
        <f t="shared" si="51"/>
        <v>7.9586646279306823</v>
      </c>
    </row>
    <row r="141" spans="1:21" x14ac:dyDescent="0.35">
      <c r="A141">
        <v>68</v>
      </c>
      <c r="B141" t="s">
        <v>58</v>
      </c>
      <c r="C141" s="2">
        <f t="shared" si="43"/>
        <v>1521</v>
      </c>
      <c r="D141" s="2" t="str">
        <f t="shared" si="44"/>
        <v>JLAJAK</v>
      </c>
      <c r="E141">
        <v>157</v>
      </c>
      <c r="F141">
        <v>1</v>
      </c>
      <c r="G141" t="s">
        <v>17</v>
      </c>
      <c r="H141">
        <v>230727</v>
      </c>
      <c r="I141">
        <v>230728</v>
      </c>
      <c r="J141">
        <v>0.69120000000000004</v>
      </c>
      <c r="K141">
        <v>0.25080000000000002</v>
      </c>
      <c r="L141">
        <v>1806.5029999999999</v>
      </c>
      <c r="M141">
        <v>0.36</v>
      </c>
      <c r="N141">
        <v>0.39</v>
      </c>
      <c r="O141" s="20">
        <v>1076</v>
      </c>
      <c r="P141" s="8">
        <f t="shared" si="39"/>
        <v>-2.6684800000000002</v>
      </c>
      <c r="Q141" s="8">
        <f t="shared" si="40"/>
        <v>-2.85117536</v>
      </c>
      <c r="R141" s="8"/>
      <c r="S141" s="27">
        <f t="shared" si="47"/>
        <v>362.84722222222223</v>
      </c>
      <c r="T141" s="8">
        <f t="shared" si="52"/>
        <v>7202.9625199362035</v>
      </c>
      <c r="U141" s="8">
        <f t="shared" si="51"/>
        <v>7.2029625199362037</v>
      </c>
    </row>
    <row r="142" spans="1:21" x14ac:dyDescent="0.35">
      <c r="A142">
        <v>68</v>
      </c>
      <c r="B142" t="s">
        <v>58</v>
      </c>
      <c r="C142" s="2">
        <f t="shared" si="43"/>
        <v>1521</v>
      </c>
      <c r="D142" s="2" t="str">
        <f t="shared" si="44"/>
        <v>JLAJAK</v>
      </c>
      <c r="E142">
        <v>157</v>
      </c>
      <c r="F142">
        <v>2</v>
      </c>
      <c r="G142" t="s">
        <v>17</v>
      </c>
      <c r="H142">
        <v>230727</v>
      </c>
      <c r="I142">
        <v>230728</v>
      </c>
      <c r="J142">
        <v>0.64690000000000003</v>
      </c>
      <c r="K142">
        <v>0.2238</v>
      </c>
      <c r="L142">
        <v>1556.7850000000001</v>
      </c>
      <c r="M142">
        <v>0.41</v>
      </c>
      <c r="N142">
        <v>0.4</v>
      </c>
      <c r="O142" s="20">
        <v>1044</v>
      </c>
      <c r="P142" s="8">
        <f t="shared" si="39"/>
        <v>-2.5891199999999999</v>
      </c>
      <c r="Q142" s="8">
        <f t="shared" si="40"/>
        <v>-2.7851478399999996</v>
      </c>
      <c r="R142" s="8"/>
      <c r="S142" s="27">
        <f t="shared" si="47"/>
        <v>345.95764414901839</v>
      </c>
      <c r="T142" s="8">
        <f t="shared" si="52"/>
        <v>6956.1438784629136</v>
      </c>
      <c r="U142" s="8">
        <f t="shared" si="51"/>
        <v>6.9561438784629139</v>
      </c>
    </row>
    <row r="143" spans="1:21" x14ac:dyDescent="0.35">
      <c r="A143">
        <v>72</v>
      </c>
      <c r="B143" t="s">
        <v>58</v>
      </c>
      <c r="C143" s="9">
        <f t="shared" si="43"/>
        <v>1521</v>
      </c>
      <c r="D143" s="2" t="str">
        <f t="shared" si="44"/>
        <v>JLAJAK</v>
      </c>
      <c r="E143">
        <v>157</v>
      </c>
      <c r="F143">
        <v>1</v>
      </c>
      <c r="G143" t="s">
        <v>17</v>
      </c>
      <c r="H143">
        <v>230731</v>
      </c>
      <c r="I143">
        <v>230801</v>
      </c>
      <c r="J143">
        <v>0.49790000000000001</v>
      </c>
      <c r="K143">
        <v>0.18279999999999999</v>
      </c>
      <c r="L143">
        <v>1306.307</v>
      </c>
      <c r="M143">
        <v>0.37</v>
      </c>
      <c r="N143">
        <v>0.37</v>
      </c>
      <c r="O143" s="20">
        <v>1069</v>
      </c>
      <c r="P143" s="8">
        <f t="shared" si="39"/>
        <v>-2.6511200000000001</v>
      </c>
      <c r="Q143" s="8">
        <f t="shared" si="40"/>
        <v>-2.8367318399999997</v>
      </c>
      <c r="R143" s="8"/>
      <c r="S143" s="27">
        <f t="shared" si="47"/>
        <v>367.1419963848162</v>
      </c>
      <c r="T143" s="8">
        <f t="shared" si="52"/>
        <v>7146.0995623632389</v>
      </c>
      <c r="U143" s="8">
        <f t="shared" si="51"/>
        <v>7.1460995623632391</v>
      </c>
    </row>
    <row r="144" spans="1:21" x14ac:dyDescent="0.35">
      <c r="A144">
        <v>72</v>
      </c>
      <c r="B144" t="s">
        <v>58</v>
      </c>
      <c r="C144" s="9">
        <f t="shared" si="43"/>
        <v>1521</v>
      </c>
      <c r="D144" s="2" t="str">
        <f t="shared" si="44"/>
        <v>JLAJAK</v>
      </c>
      <c r="E144">
        <v>157</v>
      </c>
      <c r="F144">
        <v>2</v>
      </c>
      <c r="G144" t="s">
        <v>17</v>
      </c>
      <c r="H144">
        <v>230731</v>
      </c>
      <c r="I144">
        <v>230801</v>
      </c>
      <c r="J144">
        <v>0.5141</v>
      </c>
      <c r="K144">
        <v>0.18429999999999999</v>
      </c>
      <c r="L144">
        <v>1244.3219999999999</v>
      </c>
      <c r="M144">
        <v>0.39</v>
      </c>
      <c r="N144">
        <v>0.38</v>
      </c>
      <c r="O144" s="20">
        <v>1065</v>
      </c>
      <c r="P144" s="8">
        <f t="shared" si="39"/>
        <v>-2.6412</v>
      </c>
      <c r="Q144" s="8">
        <f t="shared" si="40"/>
        <v>-2.8284783999999998</v>
      </c>
      <c r="R144" s="8"/>
      <c r="S144" s="27">
        <f t="shared" si="47"/>
        <v>358.49056603773579</v>
      </c>
      <c r="T144" s="8">
        <f t="shared" si="52"/>
        <v>6751.6115029842649</v>
      </c>
      <c r="U144" s="8">
        <f t="shared" si="51"/>
        <v>6.7516115029842654</v>
      </c>
    </row>
    <row r="145" spans="1:21" x14ac:dyDescent="0.35">
      <c r="A145">
        <v>72</v>
      </c>
      <c r="B145" t="s">
        <v>58</v>
      </c>
      <c r="C145" s="9">
        <f t="shared" si="43"/>
        <v>1521</v>
      </c>
      <c r="D145" s="2" t="str">
        <f t="shared" si="44"/>
        <v>JLAJAK</v>
      </c>
      <c r="E145">
        <v>157</v>
      </c>
      <c r="F145">
        <v>2</v>
      </c>
      <c r="G145" t="s">
        <v>40</v>
      </c>
      <c r="H145">
        <v>230731</v>
      </c>
      <c r="I145">
        <v>230801</v>
      </c>
      <c r="O145" s="20">
        <v>1079</v>
      </c>
      <c r="P145" s="8">
        <f t="shared" si="39"/>
        <v>-2.6759200000000001</v>
      </c>
      <c r="Q145" s="8">
        <f t="shared" si="40"/>
        <v>-2.8573654399999997</v>
      </c>
      <c r="R145" s="8"/>
      <c r="S145" s="27"/>
      <c r="T145" s="8"/>
    </row>
    <row r="146" spans="1:21" x14ac:dyDescent="0.35">
      <c r="A146">
        <v>81</v>
      </c>
      <c r="B146" t="s">
        <v>46</v>
      </c>
      <c r="C146" s="2">
        <f t="shared" si="43"/>
        <v>1521</v>
      </c>
      <c r="D146" s="2" t="str">
        <f t="shared" si="44"/>
        <v>JLAJAK</v>
      </c>
      <c r="E146">
        <v>158</v>
      </c>
      <c r="F146">
        <v>1</v>
      </c>
      <c r="G146" t="s">
        <v>17</v>
      </c>
      <c r="H146">
        <v>230615</v>
      </c>
      <c r="I146">
        <v>230616</v>
      </c>
      <c r="J146">
        <v>0.45050000000000001</v>
      </c>
      <c r="K146">
        <v>0.1542</v>
      </c>
      <c r="L146">
        <v>1537.307</v>
      </c>
      <c r="M146">
        <v>0.28999999999999998</v>
      </c>
      <c r="N146">
        <v>0.25</v>
      </c>
      <c r="O146" s="20">
        <v>1160</v>
      </c>
      <c r="P146" s="8">
        <f t="shared" si="39"/>
        <v>-2.8767999999999998</v>
      </c>
      <c r="Q146" s="8">
        <f t="shared" si="40"/>
        <v>-3.0244976000000001</v>
      </c>
      <c r="R146" s="8"/>
      <c r="S146" s="27">
        <f t="shared" si="47"/>
        <v>342.28634850166486</v>
      </c>
      <c r="T146" s="8">
        <f t="shared" ref="T146:T152" si="53">L146/K146</f>
        <v>9969.5654993514909</v>
      </c>
      <c r="U146" s="8">
        <f t="shared" si="51"/>
        <v>9.9695654993514911</v>
      </c>
    </row>
    <row r="147" spans="1:21" x14ac:dyDescent="0.35">
      <c r="A147">
        <v>81</v>
      </c>
      <c r="B147" t="s">
        <v>46</v>
      </c>
      <c r="C147" s="2">
        <f t="shared" si="43"/>
        <v>1521</v>
      </c>
      <c r="D147" s="2" t="str">
        <f t="shared" si="44"/>
        <v>JLAJAK</v>
      </c>
      <c r="E147">
        <v>158</v>
      </c>
      <c r="F147">
        <v>2</v>
      </c>
      <c r="G147" t="s">
        <v>17</v>
      </c>
      <c r="H147">
        <v>230615</v>
      </c>
      <c r="I147">
        <v>230616</v>
      </c>
      <c r="J147">
        <v>0.441</v>
      </c>
      <c r="K147">
        <v>0.1431</v>
      </c>
      <c r="L147">
        <v>1380.5550000000001</v>
      </c>
      <c r="M147">
        <v>0.31</v>
      </c>
      <c r="N147">
        <v>0.32</v>
      </c>
      <c r="O147" s="20">
        <v>1092</v>
      </c>
      <c r="P147" s="8">
        <f t="shared" si="39"/>
        <v>-2.7081599999999999</v>
      </c>
      <c r="Q147" s="8">
        <f t="shared" si="40"/>
        <v>-2.8841891199999994</v>
      </c>
      <c r="R147" s="8"/>
      <c r="S147" s="27">
        <f t="shared" si="47"/>
        <v>324.48979591836735</v>
      </c>
      <c r="T147" s="8">
        <f t="shared" si="53"/>
        <v>9647.4842767295595</v>
      </c>
      <c r="U147" s="8">
        <f t="shared" si="51"/>
        <v>9.6474842767295605</v>
      </c>
    </row>
    <row r="148" spans="1:21" x14ac:dyDescent="0.35">
      <c r="A148" s="23">
        <v>70</v>
      </c>
      <c r="B148" t="s">
        <v>46</v>
      </c>
      <c r="C148" s="2">
        <f t="shared" si="43"/>
        <v>1521</v>
      </c>
      <c r="D148" s="2" t="str">
        <f t="shared" si="44"/>
        <v>JLAJAK</v>
      </c>
      <c r="E148">
        <v>158</v>
      </c>
      <c r="F148">
        <v>1</v>
      </c>
      <c r="G148" t="s">
        <v>17</v>
      </c>
      <c r="H148">
        <v>230615</v>
      </c>
      <c r="I148">
        <v>230616</v>
      </c>
      <c r="J148">
        <v>1.1986000000000001</v>
      </c>
      <c r="K148">
        <v>0.38840000000000002</v>
      </c>
      <c r="L148">
        <v>3352.9749999999999</v>
      </c>
      <c r="M148">
        <v>0.37</v>
      </c>
      <c r="N148">
        <v>0.35</v>
      </c>
      <c r="O148" s="20">
        <v>1147</v>
      </c>
      <c r="P148" s="8">
        <f t="shared" si="39"/>
        <v>-2.84456</v>
      </c>
      <c r="Q148" s="8">
        <f t="shared" si="40"/>
        <v>-2.9976739199999995</v>
      </c>
      <c r="R148" s="8"/>
      <c r="S148" s="27">
        <f t="shared" si="47"/>
        <v>324.04471883864511</v>
      </c>
      <c r="T148" s="8">
        <f t="shared" si="53"/>
        <v>8632.7883625128725</v>
      </c>
      <c r="U148" s="8">
        <f t="shared" si="51"/>
        <v>8.6327883625128727</v>
      </c>
    </row>
    <row r="149" spans="1:21" x14ac:dyDescent="0.35">
      <c r="A149" s="23">
        <v>70</v>
      </c>
      <c r="B149" t="s">
        <v>46</v>
      </c>
      <c r="C149" s="2">
        <f t="shared" si="43"/>
        <v>1521</v>
      </c>
      <c r="D149" s="2" t="str">
        <f t="shared" si="44"/>
        <v>JLAJAK</v>
      </c>
      <c r="E149">
        <v>158</v>
      </c>
      <c r="F149">
        <v>2</v>
      </c>
      <c r="G149" t="s">
        <v>17</v>
      </c>
      <c r="H149">
        <v>230615</v>
      </c>
      <c r="I149">
        <v>230616</v>
      </c>
      <c r="J149">
        <v>0.95979999999999999</v>
      </c>
      <c r="K149">
        <v>0.30449999999999999</v>
      </c>
      <c r="L149">
        <v>2620.4960000000001</v>
      </c>
      <c r="M149">
        <v>0.37</v>
      </c>
      <c r="N149">
        <v>0.35</v>
      </c>
      <c r="O149" s="20"/>
      <c r="P149" s="8"/>
      <c r="Q149" s="8"/>
      <c r="R149" s="8" t="s">
        <v>48</v>
      </c>
      <c r="S149" s="27">
        <f t="shared" si="47"/>
        <v>317.25359449885394</v>
      </c>
      <c r="T149" s="8">
        <f t="shared" si="53"/>
        <v>8605.8981937602639</v>
      </c>
      <c r="U149" s="8">
        <f t="shared" si="51"/>
        <v>8.6058981937602645</v>
      </c>
    </row>
    <row r="150" spans="1:21" x14ac:dyDescent="0.35">
      <c r="A150">
        <v>73</v>
      </c>
      <c r="B150" t="s">
        <v>46</v>
      </c>
      <c r="C150" s="2">
        <f t="shared" si="43"/>
        <v>1521</v>
      </c>
      <c r="D150" s="2" t="str">
        <f t="shared" si="44"/>
        <v>JLAJAK</v>
      </c>
      <c r="E150">
        <v>158</v>
      </c>
      <c r="F150">
        <v>1</v>
      </c>
      <c r="G150" t="s">
        <v>17</v>
      </c>
      <c r="H150">
        <v>230726</v>
      </c>
      <c r="I150">
        <v>230727</v>
      </c>
      <c r="J150">
        <v>0.4708</v>
      </c>
      <c r="K150">
        <v>0.16689999999999999</v>
      </c>
      <c r="L150">
        <v>1105.1990000000001</v>
      </c>
      <c r="M150">
        <v>0.38</v>
      </c>
      <c r="N150">
        <v>0.38</v>
      </c>
      <c r="O150" s="20">
        <v>1307</v>
      </c>
      <c r="P150" s="8">
        <f>-O150*0.00248</f>
        <v>-3.2413599999999998</v>
      </c>
      <c r="Q150" s="8">
        <f>0.832*P150-0.631</f>
        <v>-3.32781152</v>
      </c>
      <c r="R150" s="8"/>
      <c r="S150" s="27">
        <f t="shared" si="47"/>
        <v>354.5029736618522</v>
      </c>
      <c r="T150" s="8">
        <f t="shared" si="53"/>
        <v>6621.9233073696832</v>
      </c>
      <c r="U150" s="8">
        <f t="shared" si="51"/>
        <v>6.6219233073696833</v>
      </c>
    </row>
    <row r="151" spans="1:21" x14ac:dyDescent="0.35">
      <c r="A151">
        <v>73</v>
      </c>
      <c r="B151" t="s">
        <v>46</v>
      </c>
      <c r="C151" s="2">
        <f t="shared" si="43"/>
        <v>1521</v>
      </c>
      <c r="D151" s="2" t="str">
        <f t="shared" si="44"/>
        <v>JLAJAK</v>
      </c>
      <c r="E151">
        <v>158</v>
      </c>
      <c r="F151">
        <v>2</v>
      </c>
      <c r="G151" t="s">
        <v>17</v>
      </c>
      <c r="H151">
        <v>230726</v>
      </c>
      <c r="I151">
        <v>230727</v>
      </c>
      <c r="J151">
        <v>0.4607</v>
      </c>
      <c r="K151">
        <v>0.16739999999999999</v>
      </c>
      <c r="L151">
        <v>1219.587</v>
      </c>
      <c r="M151">
        <v>0.35</v>
      </c>
      <c r="N151">
        <v>0.35</v>
      </c>
      <c r="O151" s="20">
        <v>1358</v>
      </c>
      <c r="P151" s="8">
        <f>-O151*0.00248</f>
        <v>-3.3678400000000002</v>
      </c>
      <c r="Q151" s="8">
        <f>0.832*P151-0.631</f>
        <v>-3.4330428800000004</v>
      </c>
      <c r="R151" s="8"/>
      <c r="S151" s="27">
        <f t="shared" si="47"/>
        <v>363.36010418927719</v>
      </c>
      <c r="T151" s="8">
        <f t="shared" si="53"/>
        <v>7285.4659498207884</v>
      </c>
      <c r="U151" s="8">
        <f t="shared" si="51"/>
        <v>7.2854659498207885</v>
      </c>
    </row>
    <row r="152" spans="1:21" x14ac:dyDescent="0.35">
      <c r="A152" s="23">
        <v>70</v>
      </c>
      <c r="B152" t="s">
        <v>46</v>
      </c>
      <c r="C152" s="9">
        <f t="shared" si="43"/>
        <v>1521</v>
      </c>
      <c r="D152" s="2" t="str">
        <f t="shared" si="44"/>
        <v>JLAJAK</v>
      </c>
      <c r="E152">
        <v>158</v>
      </c>
      <c r="F152">
        <v>3</v>
      </c>
      <c r="G152" t="s">
        <v>17</v>
      </c>
      <c r="H152">
        <v>230802</v>
      </c>
      <c r="I152">
        <v>230803</v>
      </c>
      <c r="J152">
        <v>0.41249999999999998</v>
      </c>
      <c r="K152">
        <v>0.1447</v>
      </c>
      <c r="L152">
        <v>1024.819</v>
      </c>
      <c r="M152">
        <v>0.34</v>
      </c>
      <c r="N152">
        <v>0.36</v>
      </c>
      <c r="O152" s="20">
        <v>1033</v>
      </c>
      <c r="P152" s="8">
        <f>-O152*0.00248</f>
        <v>-2.5618400000000001</v>
      </c>
      <c r="Q152" s="8">
        <f>0.832*P152-0.631</f>
        <v>-2.7624508800000003</v>
      </c>
      <c r="R152" s="8" t="s">
        <v>70</v>
      </c>
      <c r="S152" s="27">
        <f t="shared" si="47"/>
        <v>350.78787878787875</v>
      </c>
      <c r="T152" s="8">
        <f t="shared" si="53"/>
        <v>7082.3704215618518</v>
      </c>
      <c r="U152" s="8">
        <f t="shared" si="51"/>
        <v>7.0823704215618521</v>
      </c>
    </row>
    <row r="153" spans="1:21" x14ac:dyDescent="0.35">
      <c r="A153" s="23">
        <v>70</v>
      </c>
      <c r="B153" t="s">
        <v>46</v>
      </c>
      <c r="C153" s="9">
        <f t="shared" si="43"/>
        <v>1521</v>
      </c>
      <c r="D153" s="2" t="str">
        <f t="shared" si="44"/>
        <v>JLAJAK</v>
      </c>
      <c r="E153">
        <v>158</v>
      </c>
      <c r="F153">
        <v>3</v>
      </c>
      <c r="G153" t="s">
        <v>40</v>
      </c>
      <c r="H153">
        <v>230802</v>
      </c>
      <c r="I153">
        <v>230803</v>
      </c>
      <c r="O153" s="20">
        <v>1071</v>
      </c>
      <c r="P153" s="8">
        <f>-O153*0.00248</f>
        <v>-2.6560800000000002</v>
      </c>
      <c r="Q153" s="8">
        <f>0.832*P153-0.631</f>
        <v>-2.84085856</v>
      </c>
      <c r="R153" s="8"/>
      <c r="S153" s="27"/>
      <c r="T153" s="8"/>
    </row>
    <row r="154" spans="1:21" x14ac:dyDescent="0.35">
      <c r="A154" s="23">
        <v>70</v>
      </c>
      <c r="B154" t="s">
        <v>46</v>
      </c>
      <c r="C154" s="9">
        <f t="shared" si="43"/>
        <v>1521</v>
      </c>
      <c r="D154" s="2" t="str">
        <f t="shared" si="44"/>
        <v>JLAJAK</v>
      </c>
      <c r="E154">
        <v>158</v>
      </c>
      <c r="F154" s="18">
        <v>4</v>
      </c>
      <c r="G154" t="s">
        <v>17</v>
      </c>
      <c r="H154">
        <v>230802</v>
      </c>
      <c r="I154">
        <v>230803</v>
      </c>
      <c r="J154">
        <v>0.39789999999999998</v>
      </c>
      <c r="K154">
        <v>0.1331</v>
      </c>
      <c r="L154">
        <v>909.87800000000004</v>
      </c>
      <c r="M154">
        <v>0.4</v>
      </c>
      <c r="N154">
        <v>0.43</v>
      </c>
      <c r="O154" s="20">
        <v>1031</v>
      </c>
      <c r="P154" s="8">
        <f>-O154*0.00248</f>
        <v>-2.55688</v>
      </c>
      <c r="Q154" s="8">
        <f>0.832*P154-0.631</f>
        <v>-2.7583241599999999</v>
      </c>
      <c r="R154" s="8"/>
      <c r="S154" s="27">
        <f t="shared" si="47"/>
        <v>334.50615732596128</v>
      </c>
      <c r="T154" s="8">
        <f t="shared" ref="T154" si="54">L154/K154</f>
        <v>6836.0480841472581</v>
      </c>
      <c r="U154" s="8">
        <f t="shared" si="51"/>
        <v>6.836048084147258</v>
      </c>
    </row>
    <row r="155" spans="1:21" x14ac:dyDescent="0.35">
      <c r="C155" s="9"/>
      <c r="D155" s="2"/>
      <c r="P155" s="8"/>
      <c r="Q155" s="8"/>
      <c r="R155" s="8"/>
      <c r="S155" s="8"/>
      <c r="T155" s="8"/>
    </row>
    <row r="156" spans="1:21" x14ac:dyDescent="0.35">
      <c r="C156" s="9"/>
      <c r="D156" s="2"/>
      <c r="P156" s="8"/>
      <c r="Q156" s="8"/>
      <c r="R156" s="8"/>
      <c r="S156" s="8"/>
      <c r="T156" s="8"/>
    </row>
    <row r="157" spans="1:21" x14ac:dyDescent="0.35">
      <c r="C157" s="9"/>
      <c r="D157" s="2"/>
      <c r="P157" s="8"/>
      <c r="Q157" s="8"/>
      <c r="R157" s="8"/>
      <c r="S157" s="8"/>
      <c r="T157" s="8"/>
    </row>
    <row r="158" spans="1:21" x14ac:dyDescent="0.35">
      <c r="C158" s="9"/>
      <c r="D158" s="2"/>
      <c r="P158" s="8"/>
      <c r="Q158" s="8"/>
      <c r="R158" s="8"/>
      <c r="S158" s="8"/>
      <c r="T158" s="8"/>
    </row>
    <row r="159" spans="1:21" x14ac:dyDescent="0.35">
      <c r="C159" s="9"/>
      <c r="D159" s="2"/>
      <c r="P159" s="8"/>
      <c r="Q159" s="8"/>
      <c r="R159" s="8"/>
      <c r="S159" s="8"/>
      <c r="T159" s="8"/>
    </row>
    <row r="160" spans="1:21" x14ac:dyDescent="0.35">
      <c r="C160" s="9"/>
      <c r="D160" s="2"/>
      <c r="P160" s="8"/>
      <c r="Q160" s="8"/>
      <c r="R160" s="8"/>
      <c r="S160" s="8"/>
      <c r="T160" s="8"/>
    </row>
    <row r="161" spans="3:20" x14ac:dyDescent="0.35">
      <c r="C161" s="9"/>
      <c r="D161" s="2"/>
      <c r="P161" s="8"/>
      <c r="Q161" s="8"/>
      <c r="R161" s="8"/>
      <c r="S161" s="8"/>
      <c r="T161" s="8"/>
    </row>
    <row r="162" spans="3:20" x14ac:dyDescent="0.35">
      <c r="C162" s="9"/>
      <c r="D162" s="2"/>
      <c r="P162" s="8"/>
      <c r="Q162" s="8"/>
      <c r="R162" s="8"/>
      <c r="S162" s="8"/>
      <c r="T162" s="8"/>
    </row>
    <row r="163" spans="3:20" x14ac:dyDescent="0.35">
      <c r="C163" s="9"/>
      <c r="D163" s="2"/>
      <c r="P163" s="8"/>
      <c r="Q163" s="8"/>
      <c r="R163" s="8"/>
      <c r="S163" s="8"/>
      <c r="T163" s="8"/>
    </row>
    <row r="164" spans="3:20" x14ac:dyDescent="0.35">
      <c r="C164" s="9"/>
      <c r="D164" s="2"/>
      <c r="P164" s="8"/>
      <c r="Q164" s="8"/>
      <c r="R164" s="8"/>
      <c r="S164" s="8"/>
      <c r="T164" s="8"/>
    </row>
    <row r="165" spans="3:20" x14ac:dyDescent="0.35">
      <c r="C165" s="9"/>
      <c r="D165" s="2"/>
      <c r="P165" s="8"/>
      <c r="Q165" s="8"/>
      <c r="R165" s="8"/>
      <c r="S165" s="8"/>
      <c r="T165" s="8"/>
    </row>
    <row r="166" spans="3:20" x14ac:dyDescent="0.35">
      <c r="C166" s="9"/>
      <c r="D166" s="2"/>
      <c r="P166" s="8"/>
      <c r="Q166" s="8"/>
      <c r="R166" s="8"/>
      <c r="S166" s="8"/>
      <c r="T166" s="8"/>
    </row>
    <row r="167" spans="3:20" x14ac:dyDescent="0.35">
      <c r="C167" s="9"/>
      <c r="D167" s="2"/>
      <c r="P167" s="8"/>
      <c r="Q167" s="8"/>
      <c r="R167" s="8"/>
      <c r="S167" s="8"/>
      <c r="T167" s="8"/>
    </row>
    <row r="168" spans="3:20" x14ac:dyDescent="0.35">
      <c r="C168" s="9"/>
      <c r="D168" s="2"/>
      <c r="P168" s="8"/>
      <c r="Q168" s="8"/>
      <c r="R168" s="8"/>
      <c r="S168" s="8"/>
      <c r="T168" s="8"/>
    </row>
    <row r="169" spans="3:20" x14ac:dyDescent="0.35">
      <c r="C169" s="9"/>
      <c r="D169" s="2"/>
      <c r="P169" s="8"/>
      <c r="Q169" s="8"/>
      <c r="R169" s="8"/>
      <c r="S169" s="8"/>
      <c r="T169" s="8"/>
    </row>
    <row r="170" spans="3:20" x14ac:dyDescent="0.35">
      <c r="C170" s="9"/>
      <c r="D170" s="2"/>
      <c r="F170" s="18"/>
      <c r="P170" s="8"/>
      <c r="Q170" s="8"/>
      <c r="R170" s="8"/>
      <c r="S170" s="8"/>
      <c r="T170" s="8"/>
    </row>
    <row r="171" spans="3:20" x14ac:dyDescent="0.35">
      <c r="C171" s="9"/>
      <c r="D171" s="2"/>
      <c r="P171" s="8"/>
      <c r="Q171" s="8"/>
      <c r="R171" s="8"/>
      <c r="S171" s="8"/>
      <c r="T171" s="8"/>
    </row>
    <row r="172" spans="3:20" x14ac:dyDescent="0.35">
      <c r="C172" s="9"/>
      <c r="D172" s="2"/>
      <c r="P172" s="8"/>
      <c r="Q172" s="8"/>
      <c r="R172" s="8"/>
      <c r="S172" s="8"/>
      <c r="T172" s="8"/>
    </row>
    <row r="173" spans="3:20" x14ac:dyDescent="0.35">
      <c r="C173" s="9"/>
      <c r="D173" s="2"/>
      <c r="P173" s="8"/>
      <c r="Q173" s="8"/>
      <c r="R173" s="8"/>
      <c r="S173" s="8"/>
      <c r="T173" s="8"/>
    </row>
    <row r="174" spans="3:20" x14ac:dyDescent="0.35">
      <c r="C174" s="9"/>
      <c r="D174" s="2"/>
      <c r="P174" s="8"/>
      <c r="Q174" s="8"/>
      <c r="R174" s="8"/>
      <c r="S174" s="8"/>
      <c r="T174" s="8"/>
    </row>
    <row r="175" spans="3:20" x14ac:dyDescent="0.35">
      <c r="C175" s="9"/>
      <c r="D175" s="2"/>
      <c r="P175" s="8"/>
      <c r="Q175" s="8"/>
      <c r="R175" s="8"/>
      <c r="S175" s="8"/>
      <c r="T175" s="8"/>
    </row>
    <row r="176" spans="3:20" x14ac:dyDescent="0.35">
      <c r="C176" s="2"/>
      <c r="P176" s="8"/>
      <c r="Q176" s="8"/>
      <c r="R176" s="8"/>
      <c r="S176" s="8"/>
      <c r="T176" s="8"/>
    </row>
    <row r="177" spans="3:20" x14ac:dyDescent="0.35">
      <c r="C177" s="2"/>
      <c r="P177" s="8"/>
      <c r="Q177" s="8"/>
      <c r="R177" s="8"/>
      <c r="S177" s="8"/>
      <c r="T177" s="8"/>
    </row>
    <row r="178" spans="3:20" x14ac:dyDescent="0.35">
      <c r="C178" s="2"/>
      <c r="P178" s="8"/>
      <c r="Q178" s="8"/>
      <c r="R178" s="8"/>
      <c r="S178" s="8"/>
      <c r="T178" s="8"/>
    </row>
    <row r="179" spans="3:20" x14ac:dyDescent="0.35">
      <c r="C179" s="2"/>
      <c r="P179" s="8"/>
      <c r="Q179" s="8"/>
      <c r="R179" s="8"/>
      <c r="S179" s="8"/>
      <c r="T179" s="8"/>
    </row>
    <row r="180" spans="3:20" x14ac:dyDescent="0.35">
      <c r="C180" s="2"/>
      <c r="P180" s="8"/>
      <c r="Q180" s="8"/>
      <c r="R180" s="8"/>
      <c r="S180" s="8"/>
      <c r="T180" s="8"/>
    </row>
    <row r="181" spans="3:20" x14ac:dyDescent="0.35">
      <c r="C181" s="2"/>
      <c r="P181" s="8"/>
      <c r="Q181" s="8"/>
      <c r="R181" s="8"/>
      <c r="S181" s="8"/>
      <c r="T181" s="8"/>
    </row>
    <row r="182" spans="3:20" x14ac:dyDescent="0.35">
      <c r="C182" s="2"/>
      <c r="P182" s="8"/>
      <c r="Q182" s="8"/>
      <c r="R182" s="8"/>
      <c r="S182" s="8"/>
      <c r="T182" s="8"/>
    </row>
    <row r="183" spans="3:20" x14ac:dyDescent="0.35">
      <c r="C183" s="2"/>
      <c r="P183" s="8"/>
      <c r="Q183" s="8"/>
      <c r="R183" s="8"/>
      <c r="S183" s="8"/>
      <c r="T183" s="8"/>
    </row>
    <row r="184" spans="3:20" x14ac:dyDescent="0.35">
      <c r="C184" s="2"/>
      <c r="P184" s="8"/>
      <c r="Q184" s="8"/>
      <c r="R184" s="8"/>
      <c r="S184" s="8"/>
      <c r="T184" s="8"/>
    </row>
    <row r="185" spans="3:20" x14ac:dyDescent="0.35">
      <c r="C185" s="2"/>
      <c r="P185" s="8"/>
      <c r="Q185" s="8"/>
      <c r="R185" s="8"/>
      <c r="S185" s="8"/>
      <c r="T185" s="8"/>
    </row>
    <row r="186" spans="3:20" x14ac:dyDescent="0.35">
      <c r="C186" s="2"/>
      <c r="P186" s="8"/>
      <c r="Q186" s="8"/>
      <c r="R186" s="8"/>
      <c r="S186" s="8"/>
      <c r="T186" s="8"/>
    </row>
    <row r="187" spans="3:20" x14ac:dyDescent="0.35">
      <c r="C187" s="2"/>
      <c r="P187" s="8"/>
      <c r="Q187" s="8"/>
      <c r="R187" s="8"/>
      <c r="S187" s="8"/>
      <c r="T187" s="8"/>
    </row>
    <row r="188" spans="3:20" x14ac:dyDescent="0.35">
      <c r="C188" s="2"/>
      <c r="P188" s="8"/>
      <c r="Q188" s="8"/>
      <c r="R188" s="8"/>
      <c r="S188" s="8"/>
      <c r="T188" s="8"/>
    </row>
    <row r="189" spans="3:20" x14ac:dyDescent="0.35">
      <c r="C189" s="2"/>
      <c r="P189" s="8"/>
      <c r="Q189" s="8"/>
      <c r="R189" s="8"/>
      <c r="S189" s="8"/>
      <c r="T189" s="8"/>
    </row>
    <row r="190" spans="3:20" x14ac:dyDescent="0.35">
      <c r="C190" s="2"/>
      <c r="P190" s="8"/>
      <c r="Q190" s="8"/>
      <c r="R190" s="8"/>
      <c r="S190" s="8"/>
      <c r="T190" s="8"/>
    </row>
    <row r="191" spans="3:20" x14ac:dyDescent="0.35">
      <c r="C191" s="2"/>
      <c r="P191" s="8"/>
      <c r="Q191" s="8"/>
      <c r="R191" s="8"/>
      <c r="S191" s="8"/>
      <c r="T191" s="8"/>
    </row>
    <row r="192" spans="3:20" x14ac:dyDescent="0.35">
      <c r="C192" s="2"/>
      <c r="P192" s="8"/>
      <c r="Q192" s="8"/>
      <c r="R192" s="8"/>
      <c r="S192" s="8"/>
      <c r="T192" s="8"/>
    </row>
    <row r="193" spans="3:20" x14ac:dyDescent="0.35">
      <c r="C193" s="2"/>
      <c r="P193" s="8"/>
      <c r="Q193" s="8"/>
      <c r="R193" s="8"/>
      <c r="S193" s="8"/>
      <c r="T193" s="8"/>
    </row>
    <row r="194" spans="3:20" x14ac:dyDescent="0.35">
      <c r="C194" s="2"/>
      <c r="P194" s="8"/>
      <c r="Q194" s="8"/>
      <c r="R194" s="8"/>
      <c r="S194" s="8"/>
      <c r="T194" s="8"/>
    </row>
    <row r="195" spans="3:20" x14ac:dyDescent="0.35">
      <c r="C195" s="2"/>
      <c r="P195" s="8"/>
      <c r="Q195" s="8"/>
      <c r="R195" s="8"/>
      <c r="S195" s="8"/>
      <c r="T195" s="8"/>
    </row>
    <row r="196" spans="3:20" x14ac:dyDescent="0.35">
      <c r="C196" s="2"/>
      <c r="F196" s="19"/>
      <c r="P196" s="8"/>
      <c r="Q196" s="8"/>
      <c r="R196" s="8"/>
      <c r="S196" s="8"/>
      <c r="T196" s="8"/>
    </row>
    <row r="197" spans="3:20" x14ac:dyDescent="0.35">
      <c r="C197" s="2"/>
      <c r="F197" s="19"/>
      <c r="P197" s="8"/>
      <c r="Q197" s="8"/>
      <c r="R197" s="8"/>
      <c r="S197" s="8"/>
      <c r="T197" s="8"/>
    </row>
    <row r="198" spans="3:20" x14ac:dyDescent="0.35">
      <c r="C198" s="2"/>
      <c r="F198" s="19"/>
      <c r="P198" s="8"/>
      <c r="Q198" s="8"/>
      <c r="R198" s="8"/>
      <c r="S198" s="8"/>
      <c r="T198" s="8"/>
    </row>
    <row r="199" spans="3:20" x14ac:dyDescent="0.35">
      <c r="C199" s="2"/>
      <c r="F199" s="19"/>
      <c r="P199" s="8"/>
      <c r="Q199" s="8"/>
      <c r="R199" s="8"/>
      <c r="S199" s="8"/>
      <c r="T199" s="8"/>
    </row>
    <row r="200" spans="3:20" x14ac:dyDescent="0.35">
      <c r="C200" s="2"/>
      <c r="F200" s="19"/>
      <c r="P200" s="8"/>
      <c r="Q200" s="8"/>
      <c r="R200" s="8"/>
      <c r="S200" s="8"/>
      <c r="T200" s="8"/>
    </row>
    <row r="201" spans="3:20" x14ac:dyDescent="0.35">
      <c r="C201" s="2"/>
      <c r="F201" s="19"/>
      <c r="P201" s="8"/>
      <c r="Q201" s="8"/>
      <c r="R201" s="8"/>
      <c r="S201" s="8"/>
      <c r="T201" s="8"/>
    </row>
    <row r="202" spans="3:20" x14ac:dyDescent="0.35">
      <c r="C202" s="2"/>
      <c r="F202" s="19"/>
      <c r="P202" s="8"/>
      <c r="Q202" s="8"/>
      <c r="R202" s="8"/>
      <c r="S202" s="8"/>
      <c r="T202" s="8"/>
    </row>
    <row r="203" spans="3:20" x14ac:dyDescent="0.35">
      <c r="C203" s="2"/>
      <c r="F203" s="19"/>
      <c r="P203" s="8"/>
      <c r="Q203" s="8"/>
      <c r="R203" s="8"/>
      <c r="S203" s="8"/>
      <c r="T203" s="8"/>
    </row>
    <row r="204" spans="3:20" x14ac:dyDescent="0.35">
      <c r="C204" s="2"/>
      <c r="F204" s="19"/>
      <c r="P204" s="8"/>
      <c r="Q204" s="8"/>
      <c r="R204" s="8"/>
      <c r="S204" s="8"/>
      <c r="T204" s="8"/>
    </row>
    <row r="205" spans="3:20" x14ac:dyDescent="0.35">
      <c r="C205" s="2"/>
      <c r="F205" s="19"/>
      <c r="P205" s="8"/>
      <c r="Q205" s="8"/>
      <c r="R205" s="8"/>
      <c r="S205" s="8"/>
      <c r="T205" s="8"/>
    </row>
    <row r="206" spans="3:20" x14ac:dyDescent="0.35">
      <c r="C206" s="2"/>
      <c r="F206" s="19"/>
      <c r="P206" s="8"/>
      <c r="Q206" s="8"/>
      <c r="R206" s="8"/>
      <c r="S206" s="8"/>
      <c r="T206" s="8"/>
    </row>
    <row r="207" spans="3:20" x14ac:dyDescent="0.35">
      <c r="C207" s="2"/>
      <c r="F207" s="19"/>
      <c r="P207" s="8"/>
      <c r="Q207" s="8"/>
      <c r="R207" s="8"/>
      <c r="S207" s="8"/>
      <c r="T207" s="8"/>
    </row>
    <row r="208" spans="3:20" x14ac:dyDescent="0.35">
      <c r="C208" s="2"/>
      <c r="F208" s="19"/>
      <c r="P208" s="8"/>
      <c r="Q208" s="8"/>
      <c r="R208" s="8"/>
      <c r="S208" s="8"/>
      <c r="T208" s="8"/>
    </row>
    <row r="209" spans="3:20" x14ac:dyDescent="0.35">
      <c r="C209" s="2"/>
      <c r="F209" s="19"/>
      <c r="P209" s="8"/>
      <c r="Q209" s="8"/>
      <c r="R209" s="8"/>
      <c r="S209" s="8"/>
      <c r="T209" s="8"/>
    </row>
    <row r="210" spans="3:20" x14ac:dyDescent="0.35">
      <c r="C210" s="2"/>
      <c r="F210" s="19"/>
      <c r="P210" s="8"/>
      <c r="Q210" s="8"/>
      <c r="R210" s="8"/>
      <c r="S210" s="8"/>
      <c r="T210" s="8"/>
    </row>
    <row r="211" spans="3:20" x14ac:dyDescent="0.35">
      <c r="C211" s="2"/>
      <c r="F211" s="19"/>
      <c r="P211" s="8"/>
      <c r="Q211" s="8"/>
      <c r="R211" s="8"/>
      <c r="S211" s="8"/>
      <c r="T211" s="8"/>
    </row>
    <row r="212" spans="3:20" x14ac:dyDescent="0.35">
      <c r="C212" s="2"/>
      <c r="F212" s="19"/>
      <c r="P212" s="8"/>
      <c r="Q212" s="8"/>
      <c r="R212" s="8"/>
      <c r="S212" s="8"/>
      <c r="T212" s="8"/>
    </row>
    <row r="213" spans="3:20" x14ac:dyDescent="0.35">
      <c r="C213" s="2"/>
      <c r="F213" s="19"/>
      <c r="P213" s="8"/>
      <c r="Q213" s="8"/>
      <c r="R213" s="8"/>
      <c r="S213" s="8"/>
      <c r="T213" s="8"/>
    </row>
    <row r="214" spans="3:20" x14ac:dyDescent="0.35">
      <c r="C214" s="2"/>
      <c r="F214" s="19"/>
      <c r="P214" s="8"/>
      <c r="Q214" s="8"/>
      <c r="R214" s="8"/>
      <c r="S214" s="8"/>
      <c r="T214" s="8"/>
    </row>
    <row r="215" spans="3:20" x14ac:dyDescent="0.35">
      <c r="C215" s="2"/>
      <c r="F215" s="19"/>
      <c r="P215" s="8"/>
      <c r="Q215" s="8"/>
      <c r="R215" s="8"/>
      <c r="S215" s="8"/>
      <c r="T215" s="8"/>
    </row>
    <row r="216" spans="3:20" x14ac:dyDescent="0.35">
      <c r="C216" s="2"/>
      <c r="F216" s="19"/>
      <c r="P216" s="8"/>
      <c r="Q216" s="8"/>
      <c r="R216" s="8"/>
      <c r="S216" s="8"/>
      <c r="T216" s="8"/>
    </row>
    <row r="217" spans="3:20" x14ac:dyDescent="0.35">
      <c r="C217" s="2"/>
      <c r="F217" s="19"/>
      <c r="P217" s="8"/>
      <c r="Q217" s="8"/>
      <c r="R217" s="8"/>
      <c r="S217" s="8"/>
      <c r="T217" s="8"/>
    </row>
    <row r="218" spans="3:20" x14ac:dyDescent="0.35">
      <c r="C218" s="2"/>
      <c r="F218" s="19"/>
      <c r="P218" s="8"/>
      <c r="Q218" s="8"/>
      <c r="R218" s="8"/>
      <c r="S218" s="8"/>
      <c r="T218" s="8"/>
    </row>
    <row r="219" spans="3:20" x14ac:dyDescent="0.35">
      <c r="C219" s="2"/>
      <c r="F219" s="19"/>
      <c r="P219" s="8"/>
      <c r="Q219" s="8"/>
      <c r="R219" s="8"/>
      <c r="S219" s="8"/>
      <c r="T219" s="8"/>
    </row>
    <row r="220" spans="3:20" x14ac:dyDescent="0.35">
      <c r="C220" s="2"/>
      <c r="F220" s="19"/>
      <c r="P220" s="8"/>
      <c r="Q220" s="8"/>
      <c r="R220" s="8"/>
      <c r="S220" s="8"/>
      <c r="T220" s="8"/>
    </row>
    <row r="221" spans="3:20" x14ac:dyDescent="0.35">
      <c r="C221" s="2"/>
      <c r="F221" s="19"/>
      <c r="P221" s="8"/>
      <c r="Q221" s="8"/>
      <c r="R221" s="8"/>
      <c r="S221" s="8"/>
      <c r="T221" s="8"/>
    </row>
    <row r="222" spans="3:20" x14ac:dyDescent="0.35">
      <c r="C222" s="2"/>
      <c r="F222" s="19"/>
      <c r="P222" s="8"/>
      <c r="Q222" s="8"/>
      <c r="R222" s="8"/>
      <c r="S222" s="8"/>
      <c r="T222" s="8"/>
    </row>
    <row r="223" spans="3:20" x14ac:dyDescent="0.35">
      <c r="C223" s="2"/>
      <c r="F223" s="19"/>
      <c r="P223" s="8"/>
      <c r="Q223" s="8"/>
      <c r="R223" s="8"/>
      <c r="S223" s="8"/>
      <c r="T223" s="8"/>
    </row>
    <row r="224" spans="3:20" x14ac:dyDescent="0.35">
      <c r="C224" s="2"/>
      <c r="F224" s="19"/>
      <c r="P224" s="8"/>
      <c r="Q224" s="8"/>
      <c r="R224" s="8"/>
      <c r="S224" s="8"/>
      <c r="T224" s="8"/>
    </row>
    <row r="225" spans="3:20" x14ac:dyDescent="0.35">
      <c r="C225" s="2"/>
      <c r="F225" s="19"/>
      <c r="P225" s="8"/>
      <c r="Q225" s="8"/>
      <c r="R225" s="8"/>
      <c r="S225" s="8"/>
      <c r="T225" s="8"/>
    </row>
    <row r="226" spans="3:20" x14ac:dyDescent="0.35">
      <c r="C226" s="9"/>
      <c r="F226" s="19"/>
      <c r="P226" s="8"/>
      <c r="Q226" s="8"/>
      <c r="R226" s="8"/>
      <c r="S226" s="8"/>
      <c r="T226" s="8"/>
    </row>
    <row r="227" spans="3:20" x14ac:dyDescent="0.35">
      <c r="C227" s="9"/>
      <c r="F227" s="19"/>
      <c r="P227" s="8"/>
      <c r="Q227" s="8"/>
      <c r="R227" s="8"/>
      <c r="S227" s="8"/>
      <c r="T227" s="8"/>
    </row>
    <row r="228" spans="3:20" x14ac:dyDescent="0.35">
      <c r="C228" s="9"/>
      <c r="F228" s="19"/>
      <c r="P228" s="8"/>
      <c r="Q228" s="8"/>
      <c r="R228" s="8"/>
      <c r="S228" s="8"/>
      <c r="T228" s="8"/>
    </row>
    <row r="229" spans="3:20" x14ac:dyDescent="0.35">
      <c r="C229" s="9"/>
      <c r="F229" s="19"/>
      <c r="P229" s="8"/>
      <c r="Q229" s="8"/>
      <c r="R229" s="8"/>
      <c r="S229" s="8"/>
      <c r="T229" s="8"/>
    </row>
    <row r="230" spans="3:20" x14ac:dyDescent="0.35">
      <c r="C230" s="9"/>
      <c r="F230" s="19"/>
      <c r="P230" s="8"/>
      <c r="Q230" s="8"/>
      <c r="R230" s="8"/>
      <c r="S230" s="8"/>
      <c r="T230" s="8"/>
    </row>
    <row r="231" spans="3:20" x14ac:dyDescent="0.35">
      <c r="C231" s="9"/>
      <c r="F231" s="19"/>
      <c r="P231" s="8"/>
      <c r="Q231" s="8"/>
      <c r="R231" s="8"/>
      <c r="S231" s="8"/>
      <c r="T231" s="8"/>
    </row>
    <row r="232" spans="3:20" x14ac:dyDescent="0.35">
      <c r="C232" s="9"/>
      <c r="F232" s="19"/>
      <c r="P232" s="8"/>
      <c r="Q232" s="8"/>
      <c r="R232" s="8"/>
      <c r="S232" s="8"/>
      <c r="T232" s="8"/>
    </row>
    <row r="233" spans="3:20" x14ac:dyDescent="0.35">
      <c r="C233" s="9"/>
      <c r="F233" s="19"/>
      <c r="P233" s="8"/>
      <c r="Q233" s="8"/>
      <c r="R233" s="8"/>
      <c r="S233" s="8"/>
      <c r="T233" s="8"/>
    </row>
    <row r="234" spans="3:20" x14ac:dyDescent="0.35">
      <c r="C234" s="9"/>
      <c r="F234" s="19"/>
      <c r="P234" s="8"/>
      <c r="Q234" s="8"/>
      <c r="R234" s="8"/>
      <c r="S234" s="8"/>
      <c r="T234" s="8"/>
    </row>
    <row r="235" spans="3:20" x14ac:dyDescent="0.35">
      <c r="C235" s="9"/>
      <c r="F235" s="19"/>
      <c r="P235" s="8"/>
      <c r="Q235" s="8"/>
      <c r="R235" s="8"/>
      <c r="S235" s="8"/>
      <c r="T235" s="8"/>
    </row>
    <row r="236" spans="3:20" x14ac:dyDescent="0.35">
      <c r="C236" s="9"/>
      <c r="F236" s="19"/>
      <c r="P236" s="8"/>
      <c r="Q236" s="8"/>
      <c r="R236" s="8"/>
      <c r="S236" s="8"/>
      <c r="T236" s="8"/>
    </row>
    <row r="237" spans="3:20" x14ac:dyDescent="0.35">
      <c r="C237" s="9"/>
      <c r="F237" s="19"/>
      <c r="P237" s="8"/>
      <c r="Q237" s="8"/>
      <c r="R237" s="8"/>
      <c r="S237" s="8"/>
      <c r="T237" s="8"/>
    </row>
    <row r="238" spans="3:20" x14ac:dyDescent="0.35">
      <c r="C238" s="9"/>
      <c r="F238" s="19"/>
      <c r="P238" s="8"/>
      <c r="Q238" s="8"/>
      <c r="R238" s="8"/>
      <c r="S238" s="8"/>
      <c r="T238" s="8"/>
    </row>
    <row r="239" spans="3:20" x14ac:dyDescent="0.35">
      <c r="C239" s="9"/>
      <c r="F239" s="19"/>
      <c r="P239" s="8"/>
      <c r="Q239" s="8"/>
      <c r="R239" s="8"/>
      <c r="S239" s="8"/>
      <c r="T239" s="8"/>
    </row>
    <row r="240" spans="3:20" x14ac:dyDescent="0.35">
      <c r="C240" s="9"/>
      <c r="F240" s="19"/>
      <c r="P240" s="8"/>
      <c r="Q240" s="8"/>
      <c r="R240" s="8"/>
      <c r="S240" s="8"/>
      <c r="T240" s="8"/>
    </row>
    <row r="241" spans="3:20" x14ac:dyDescent="0.35">
      <c r="C241" s="9"/>
      <c r="F241" s="19"/>
      <c r="P241" s="8"/>
      <c r="Q241" s="8"/>
      <c r="R241" s="8"/>
      <c r="S241" s="8"/>
      <c r="T241" s="8"/>
    </row>
    <row r="242" spans="3:20" x14ac:dyDescent="0.35">
      <c r="C242" s="9"/>
      <c r="F242" s="19"/>
      <c r="P242" s="8"/>
      <c r="Q242" s="8"/>
      <c r="R242" s="8"/>
      <c r="S242" s="8"/>
      <c r="T242" s="8"/>
    </row>
    <row r="243" spans="3:20" x14ac:dyDescent="0.35">
      <c r="C243" s="9"/>
      <c r="F243" s="19"/>
      <c r="P243" s="8"/>
      <c r="Q243" s="8"/>
      <c r="R243" s="8"/>
      <c r="S243" s="8"/>
      <c r="T243" s="8"/>
    </row>
    <row r="244" spans="3:20" x14ac:dyDescent="0.35">
      <c r="C244" s="9"/>
      <c r="F244" s="19"/>
      <c r="P244" s="8"/>
      <c r="Q244" s="8"/>
      <c r="R244" s="8"/>
      <c r="S244" s="8"/>
      <c r="T244" s="8"/>
    </row>
    <row r="245" spans="3:20" x14ac:dyDescent="0.35">
      <c r="C245" s="9"/>
      <c r="F245" s="19"/>
      <c r="P245" s="8"/>
      <c r="Q245" s="8"/>
      <c r="R245" s="8"/>
      <c r="S245" s="8"/>
      <c r="T245" s="8"/>
    </row>
    <row r="246" spans="3:20" x14ac:dyDescent="0.35">
      <c r="C246" s="9"/>
      <c r="F246" s="19"/>
      <c r="P246" s="8"/>
      <c r="Q246" s="8"/>
      <c r="R246" s="8"/>
      <c r="S246" s="8"/>
      <c r="T246" s="8"/>
    </row>
    <row r="247" spans="3:20" x14ac:dyDescent="0.35">
      <c r="C247" s="9"/>
      <c r="F247" s="19"/>
      <c r="P247" s="8"/>
      <c r="Q247" s="8"/>
      <c r="R247" s="8"/>
      <c r="S247" s="8"/>
      <c r="T247" s="8"/>
    </row>
    <row r="248" spans="3:20" x14ac:dyDescent="0.35">
      <c r="C248" s="9"/>
      <c r="F248" s="19"/>
      <c r="P248" s="8"/>
      <c r="Q248" s="8"/>
      <c r="R248" s="8"/>
      <c r="S248" s="8"/>
      <c r="T248" s="8"/>
    </row>
    <row r="249" spans="3:20" x14ac:dyDescent="0.35">
      <c r="C249" s="9"/>
      <c r="F249" s="19"/>
      <c r="P249" s="8"/>
      <c r="Q249" s="8"/>
      <c r="R249" s="8"/>
      <c r="S249" s="8"/>
      <c r="T249" s="8"/>
    </row>
    <row r="250" spans="3:20" x14ac:dyDescent="0.35">
      <c r="C250" s="9"/>
      <c r="F250" s="19"/>
      <c r="P250" s="8"/>
      <c r="Q250" s="8"/>
      <c r="R250" s="8"/>
      <c r="S250" s="8"/>
      <c r="T250" s="8"/>
    </row>
    <row r="251" spans="3:20" x14ac:dyDescent="0.35">
      <c r="C251" s="9"/>
      <c r="F251" s="19"/>
      <c r="P251" s="8"/>
      <c r="Q251" s="8"/>
      <c r="R251" s="8"/>
      <c r="S251" s="8"/>
      <c r="T251" s="8"/>
    </row>
    <row r="252" spans="3:20" x14ac:dyDescent="0.35">
      <c r="C252" s="9"/>
      <c r="F252" s="19"/>
      <c r="P252" s="8"/>
      <c r="Q252" s="8"/>
      <c r="R252" s="8"/>
      <c r="S252" s="8"/>
      <c r="T252" s="8"/>
    </row>
    <row r="253" spans="3:20" x14ac:dyDescent="0.35">
      <c r="C253" s="9"/>
      <c r="F253" s="19"/>
      <c r="P253" s="8"/>
      <c r="Q253" s="8"/>
      <c r="R253" s="8"/>
      <c r="S253" s="8"/>
      <c r="T253" s="8"/>
    </row>
    <row r="254" spans="3:20" x14ac:dyDescent="0.35">
      <c r="C254" s="9"/>
      <c r="F254" s="19"/>
      <c r="P254" s="8"/>
      <c r="Q254" s="8"/>
      <c r="R254" s="8"/>
      <c r="S254" s="8"/>
      <c r="T254" s="8"/>
    </row>
    <row r="255" spans="3:20" x14ac:dyDescent="0.35">
      <c r="C255" s="9"/>
      <c r="F255" s="19"/>
      <c r="P255" s="8"/>
      <c r="Q255" s="8"/>
      <c r="R255" s="8"/>
      <c r="S255" s="8"/>
      <c r="T255" s="8"/>
    </row>
    <row r="256" spans="3:20" x14ac:dyDescent="0.35">
      <c r="C256" s="9"/>
      <c r="F256" s="19"/>
      <c r="P256" s="8"/>
      <c r="Q256" s="8"/>
      <c r="R256" s="8"/>
      <c r="S256" s="8"/>
      <c r="T256" s="8"/>
    </row>
    <row r="257" spans="3:20" x14ac:dyDescent="0.35">
      <c r="C257" s="9"/>
      <c r="F257" s="19"/>
      <c r="P257" s="8"/>
      <c r="Q257" s="8"/>
      <c r="R257" s="8"/>
      <c r="S257" s="8"/>
      <c r="T257" s="8"/>
    </row>
  </sheetData>
  <sortState xmlns:xlrd2="http://schemas.microsoft.com/office/spreadsheetml/2017/richdata2" ref="A2:T154">
    <sortCondition ref="C2:C154"/>
    <sortCondition ref="E2:E154"/>
  </sortState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pre-drought</vt:lpstr>
      <vt:lpstr>pre-drought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 Koepke</cp:lastModifiedBy>
  <cp:lastPrinted>2023-08-10T01:03:34Z</cp:lastPrinted>
  <dcterms:created xsi:type="dcterms:W3CDTF">2021-09-03T21:52:12Z</dcterms:created>
  <dcterms:modified xsi:type="dcterms:W3CDTF">2023-09-05T21:23:30Z</dcterms:modified>
</cp:coreProperties>
</file>