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th\Documents\Peter papers\Bradley summer 25\Modelling\"/>
    </mc:Choice>
  </mc:AlternateContent>
  <xr:revisionPtr revIDLastSave="0" documentId="13_ncr:1_{77724948-C9E2-4489-B798-31425EF122E4}" xr6:coauthVersionLast="47" xr6:coauthVersionMax="47" xr10:uidLastSave="{00000000-0000-0000-0000-000000000000}"/>
  <bookViews>
    <workbookView xWindow="28680" yWindow="-120" windowWidth="29040" windowHeight="15720" xr2:uid="{C6FB7673-32B5-4067-9BD1-F607CEDD6ED9}"/>
  </bookViews>
  <sheets>
    <sheet name="pore_statistics_summary" sheetId="1" r:id="rId1"/>
    <sheet name="IG110 HLtoS dist v openporosity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" i="1" l="1"/>
  <c r="V5" i="1"/>
  <c r="N8" i="2"/>
  <c r="N7" i="2"/>
  <c r="Q12" i="1" l="1"/>
  <c r="O8" i="2" l="1"/>
  <c r="O7" i="2"/>
</calcChain>
</file>

<file path=xl/sharedStrings.xml><?xml version="1.0" encoding="utf-8"?>
<sst xmlns="http://schemas.openxmlformats.org/spreadsheetml/2006/main" count="140" uniqueCount="68">
  <si>
    <t>Sample</t>
  </si>
  <si>
    <t>Pore Count</t>
  </si>
  <si>
    <t>Average Pore Size (µm2 )</t>
  </si>
  <si>
    <t>Channel Porosity (%)</t>
  </si>
  <si>
    <t>Min Diameter (µm)</t>
  </si>
  <si>
    <t>Max Diameter (µm)</t>
  </si>
  <si>
    <t>IG110B</t>
  </si>
  <si>
    <t>IG110C</t>
  </si>
  <si>
    <t>IG110F</t>
  </si>
  <si>
    <t>IG430B</t>
  </si>
  <si>
    <t>IG430C</t>
  </si>
  <si>
    <t>IG430F</t>
  </si>
  <si>
    <t>..\beta testing v3 Autumn 2024\Percolation data for IG110 and IG430\IG110_edit_v3PM thinned.csv</t>
  </si>
  <si>
    <t>Percolation datafile</t>
  </si>
  <si>
    <t>Unit cell size</t>
  </si>
  <si>
    <t>Structure type</t>
  </si>
  <si>
    <t>VB</t>
  </si>
  <si>
    <t>Av. over top ..layers</t>
  </si>
  <si>
    <t>Channel approx type</t>
  </si>
  <si>
    <t>Open porosity</t>
  </si>
  <si>
    <t>Distance</t>
  </si>
  <si>
    <t>Comment</t>
  </si>
  <si>
    <t>Repeated -showed same distance and same open porosity</t>
  </si>
  <si>
    <t>IG110_chan_3p14_x25_VB_9_2.pXt</t>
  </si>
  <si>
    <t>IG110_chan_3p14_x20_VB_9_2_check.pXt</t>
  </si>
  <si>
    <t>IG110_chan_3p14_x20_VB_9_2.pXt</t>
  </si>
  <si>
    <t>IG110_chan_3p27_x25_VB_9_2.pXt</t>
  </si>
  <si>
    <t>IG110_chan_3p27_x20_VB_9_2.pXt</t>
  </si>
  <si>
    <t>Toyo-Tanso measured open porosity</t>
  </si>
  <si>
    <t>IG110_chan_3p27_x25_VB_16_2.pXt</t>
  </si>
  <si>
    <t>HLtoS</t>
  </si>
  <si>
    <t>IG110_chan_3p14_x25_HLtoS_9_2.pXt</t>
  </si>
  <si>
    <t>IG110_chan_3p14_x20_HLtoS_9_2.pXt</t>
  </si>
  <si>
    <t>Stoch gen number</t>
  </si>
  <si>
    <t>Direct or batch mode</t>
  </si>
  <si>
    <t>D</t>
  </si>
  <si>
    <t>B1</t>
  </si>
  <si>
    <t>IG110_chan_3p14_x20_HLtoS_9_2_B1.pXt</t>
  </si>
  <si>
    <t>B2</t>
  </si>
  <si>
    <t>IG110_chan_3p14_x20_HLtoS_9_2_B2.pXt</t>
  </si>
  <si>
    <t>Learning mode?</t>
  </si>
  <si>
    <t>Y</t>
  </si>
  <si>
    <t>N</t>
  </si>
  <si>
    <t>B3</t>
  </si>
  <si>
    <t>IG110_chan_3p27_x20_VB_9_2_sgen4.pXt</t>
  </si>
  <si>
    <t>IG110_chan_3p27_x20_VB_9_2_sgen5.pXt</t>
  </si>
  <si>
    <t>average:</t>
  </si>
  <si>
    <t>Batch mode stability test - failed. First attempt at stoch 2 says that the simplex cannot be initialised.</t>
  </si>
  <si>
    <t>Close to B1, 2 rows below - as it should be - only difference is because of learning mode.  Low distance and good estimate, so used for visualisation.</t>
  </si>
  <si>
    <t>Open porosity measured by Toyo Tanso</t>
  </si>
  <si>
    <t>Average of PoreXpert estimates of open porosity</t>
  </si>
  <si>
    <t>Linear trend line shows only a weak correlation between open porosity estimate and distance between simulated and experimental peroclation characteristic (r2 = 0.32).  Hence taking the average over all stochastic generations of PoreXpert is a valid measure of its estimate of open porosity.</t>
  </si>
  <si>
    <t>However, trying again on 28th April does not cause crash, but open porosity values do not correlate correctly with stoch gen number</t>
  </si>
  <si>
    <t>IG110_chan_3p14_x20_HLtoS_9_2_B3_results.poreXpert</t>
  </si>
  <si>
    <t>IG430_chan_2p94_x15_VB_9_2.pXt</t>
  </si>
  <si>
    <t>IG430_chan_2p94_x20_HLtoS_9_2.pXt</t>
  </si>
  <si>
    <t>IG430_chan_2p94_x15_HLtoS_9_2.pXt</t>
  </si>
  <si>
    <t>C:\Users\matth\Documents\Peter papers\Bradley summer 25\Katie data\IG430 thinned trimmed.csv</t>
  </si>
  <si>
    <r>
      <t xml:space="preserve">.pxt file </t>
    </r>
    <r>
      <rPr>
        <sz val="10"/>
        <color theme="1"/>
        <rFont val="Liberation Sans"/>
      </rPr>
      <t>saved  in "..\PoreXpert Ltd\PoreXpert tests and development\beta testing v3 Autumn 2024\Modelling trials 22Apr25"</t>
    </r>
  </si>
  <si>
    <t>IG430_chan_3p66_x15_VB_9_2.pXt</t>
  </si>
  <si>
    <t>IG430_chan_3p66_x15_HLtoS_9_2.pXt</t>
  </si>
  <si>
    <t>Saved repeat .pxt file</t>
  </si>
  <si>
    <t>Network capacity / cm2</t>
  </si>
  <si>
    <t>Network capacity for N2 at 25C, 1 atm / mD</t>
  </si>
  <si>
    <t>Generic default permeability estimate / mD</t>
  </si>
  <si>
    <t>IG110_chan_3p14_x20_HLtoS_9_2_perm.pXt</t>
  </si>
  <si>
    <t>Saved properties .pxt file</t>
  </si>
  <si>
    <t>Generic default permeability estimate / cm2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</si>
</sst>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>
    <font>
      <sz val="10"/>
      <color theme="1"/>
      <name val="Liberation Sans"/>
    </font>
    <font>
      <sz val="10"/>
      <color theme="1"/>
      <name val="Liberation Sans"/>
    </font>
    <font>
      <b/>
      <sz val="10"/>
      <color theme="1"/>
      <name val="Liberation Sans"/>
    </font>
    <font>
      <b/>
      <sz val="10"/>
      <color rgb="FFFFFFFF"/>
      <name val="Liberation Sans"/>
    </font>
    <font>
      <sz val="10"/>
      <color rgb="FFCC0000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b/>
      <sz val="18"/>
      <color rgb="FF000000"/>
      <name val="Liberation Sans"/>
    </font>
    <font>
      <b/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theme="1"/>
      <name val="Liberation Sans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0">
    <xf numFmtId="0" fontId="0" fillId="0" borderId="0"/>
    <xf numFmtId="0" fontId="8" fillId="0" borderId="0"/>
    <xf numFmtId="0" fontId="9" fillId="0" borderId="0"/>
    <xf numFmtId="0" fontId="6" fillId="7" borderId="0"/>
    <xf numFmtId="0" fontId="4" fillId="5" borderId="0"/>
    <xf numFmtId="0" fontId="11" fillId="8" borderId="0"/>
    <xf numFmtId="0" fontId="12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1" fillId="0" borderId="0" applyNumberFormat="0" applyFont="0" applyFill="0" applyBorder="0" applyAlignment="0" applyProtection="0"/>
    <xf numFmtId="0" fontId="3" fillId="6" borderId="0"/>
    <xf numFmtId="0" fontId="5" fillId="0" borderId="0"/>
    <xf numFmtId="0" fontId="7" fillId="0" borderId="0"/>
    <xf numFmtId="0" fontId="10" fillId="0" borderId="0"/>
    <xf numFmtId="0" fontId="13" fillId="0" borderId="0"/>
    <xf numFmtId="0" fontId="1" fillId="0" borderId="0"/>
    <xf numFmtId="0" fontId="1" fillId="0" borderId="0"/>
    <xf numFmtId="0" fontId="4" fillId="0" borderId="0"/>
  </cellStyleXfs>
  <cellXfs count="5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 wrapText="1"/>
    </xf>
    <xf numFmtId="0" fontId="0" fillId="0" borderId="3" xfId="0" applyBorder="1" applyAlignment="1">
      <alignment horizontal="center" wrapText="1"/>
    </xf>
    <xf numFmtId="164" fontId="0" fillId="0" borderId="3" xfId="0" applyNumberForma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3" xfId="0" applyBorder="1"/>
    <xf numFmtId="0" fontId="2" fillId="0" borderId="4" xfId="0" applyFon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164" fontId="0" fillId="0" borderId="4" xfId="0" applyNumberFormat="1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4" xfId="0" applyBorder="1"/>
    <xf numFmtId="0" fontId="2" fillId="0" borderId="5" xfId="0" applyFont="1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2" xfId="0" applyBorder="1" applyAlignment="1">
      <alignment horizontal="center"/>
    </xf>
    <xf numFmtId="2" fontId="2" fillId="0" borderId="5" xfId="0" applyNumberFormat="1" applyFont="1" applyBorder="1" applyAlignment="1">
      <alignment horizontal="center" wrapText="1"/>
    </xf>
    <xf numFmtId="2" fontId="0" fillId="0" borderId="2" xfId="0" applyNumberFormat="1" applyBorder="1" applyAlignment="1">
      <alignment wrapText="1"/>
    </xf>
    <xf numFmtId="2" fontId="0" fillId="0" borderId="2" xfId="0" applyNumberFormat="1" applyBorder="1"/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2" fontId="0" fillId="9" borderId="13" xfId="0" applyNumberFormat="1" applyFill="1" applyBorder="1" applyAlignment="1">
      <alignment horizontal="center" wrapText="1"/>
    </xf>
    <xf numFmtId="0" fontId="0" fillId="10" borderId="11" xfId="0" applyFill="1" applyBorder="1" applyAlignment="1">
      <alignment horizontal="center" wrapText="1"/>
    </xf>
    <xf numFmtId="0" fontId="0" fillId="10" borderId="12" xfId="0" applyFill="1" applyBorder="1" applyAlignment="1">
      <alignment horizontal="center" wrapText="1"/>
    </xf>
    <xf numFmtId="0" fontId="0" fillId="10" borderId="12" xfId="0" applyFill="1" applyBorder="1" applyAlignment="1">
      <alignment wrapText="1"/>
    </xf>
    <xf numFmtId="2" fontId="0" fillId="0" borderId="0" xfId="0" applyNumberFormat="1"/>
    <xf numFmtId="164" fontId="0" fillId="0" borderId="12" xfId="0" applyNumberFormat="1" applyBorder="1" applyAlignment="1">
      <alignment horizontal="center" wrapText="1"/>
    </xf>
    <xf numFmtId="0" fontId="0" fillId="0" borderId="12" xfId="0" applyBorder="1" applyAlignment="1">
      <alignment wrapText="1"/>
    </xf>
    <xf numFmtId="0" fontId="0" fillId="0" borderId="18" xfId="0" applyBorder="1" applyAlignment="1">
      <alignment horizontal="center" wrapText="1"/>
    </xf>
    <xf numFmtId="164" fontId="0" fillId="0" borderId="18" xfId="0" applyNumberFormat="1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horizontal="center" wrapText="1"/>
    </xf>
    <xf numFmtId="11" fontId="0" fillId="0" borderId="0" xfId="0" applyNumberFormat="1" applyAlignment="1">
      <alignment wrapText="1"/>
    </xf>
    <xf numFmtId="164" fontId="0" fillId="0" borderId="16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2" fontId="0" fillId="0" borderId="8" xfId="0" applyNumberFormat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164" fontId="0" fillId="0" borderId="14" xfId="0" applyNumberFormat="1" applyBorder="1" applyAlignment="1">
      <alignment horizontal="center" vertical="center" wrapText="1"/>
    </xf>
    <xf numFmtId="164" fontId="0" fillId="0" borderId="15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 wrapText="1"/>
    </xf>
    <xf numFmtId="2" fontId="0" fillId="0" borderId="6" xfId="0" applyNumberFormat="1" applyBorder="1" applyAlignment="1">
      <alignment horizontal="center" vertical="center" wrapText="1"/>
    </xf>
    <xf numFmtId="2" fontId="0" fillId="0" borderId="7" xfId="0" applyNumberFormat="1" applyBorder="1" applyAlignment="1">
      <alignment horizontal="center" vertical="center" wrapText="1"/>
    </xf>
    <xf numFmtId="11" fontId="0" fillId="0" borderId="0" xfId="0" applyNumberFormat="1"/>
  </cellXfs>
  <cellStyles count="20">
    <cellStyle name="Accent" xfId="7" xr:uid="{20A9B727-B056-4CC1-8B7C-C0D1F348A3BC}"/>
    <cellStyle name="Accent 1" xfId="8" xr:uid="{0860D85B-D681-40C7-82B2-DC1BB945493D}"/>
    <cellStyle name="Accent 2" xfId="9" xr:uid="{F9914050-3395-4C49-AB4E-14442A6E15E1}"/>
    <cellStyle name="Accent 3" xfId="10" xr:uid="{D5174C24-3F27-4C4D-A2D4-9404C827E89A}"/>
    <cellStyle name="Bad" xfId="4" builtinId="27" customBuiltin="1"/>
    <cellStyle name="Default" xfId="11" xr:uid="{AD5E0C54-6653-43BC-BA9D-C1B4F949E433}"/>
    <cellStyle name="Error" xfId="12" xr:uid="{75D272B8-25D1-41B7-8C84-74D60DB4F0F8}"/>
    <cellStyle name="Footnote" xfId="13" xr:uid="{FEF2E076-79AC-4CF9-A0E8-2BF2DFE6F9BD}"/>
    <cellStyle name="Good" xfId="3" builtinId="26" customBuiltin="1"/>
    <cellStyle name="Heading" xfId="14" xr:uid="{4B0862E3-C975-4200-8652-116262E5829C}"/>
    <cellStyle name="Heading 1" xfId="1" builtinId="16" customBuiltin="1"/>
    <cellStyle name="Heading 2" xfId="2" builtinId="17" customBuiltin="1"/>
    <cellStyle name="Hyperlink" xfId="15" xr:uid="{24C1068D-4817-47BB-97D0-A381EE51218C}"/>
    <cellStyle name="Neutral" xfId="5" builtinId="28" customBuiltin="1"/>
    <cellStyle name="Normal" xfId="0" builtinId="0" customBuiltin="1"/>
    <cellStyle name="Note" xfId="6" builtinId="10" customBuiltin="1"/>
    <cellStyle name="Result" xfId="16" xr:uid="{19633BD0-DC8A-49BF-AC58-CA3881311779}"/>
    <cellStyle name="Status" xfId="17" xr:uid="{72C71F17-1BDA-41BD-BCDB-BA469FF6BBEA}"/>
    <cellStyle name="Text" xfId="18" xr:uid="{D300B49C-D80A-4994-9654-270646A586EB}"/>
    <cellStyle name="Warning" xfId="19" xr:uid="{56116E5E-CA4F-4C18-97E1-C7E391957F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 demonstrated by close agreement between measured</a:t>
            </a:r>
          </a:p>
          <a:p>
            <a:pPr>
              <a:defRPr/>
            </a:pPr>
            <a:r>
              <a:rPr lang="en-US"/>
              <a:t>and modelled open porosity</a:t>
            </a:r>
          </a:p>
        </c:rich>
      </c:tx>
      <c:layout>
        <c:manualLayout>
          <c:xMode val="edge"/>
          <c:yMode val="edge"/>
          <c:x val="0.13778593188223714"/>
          <c:y val="8.403359491087255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41611903775186"/>
          <c:y val="0.14746374038603843"/>
          <c:w val="0.86603703912406615"/>
          <c:h val="0.70978810521006097"/>
        </c:manualLayout>
      </c:layout>
      <c:scatterChart>
        <c:scatterStyle val="lineMarker"/>
        <c:varyColors val="0"/>
        <c:ser>
          <c:idx val="1"/>
          <c:order val="0"/>
          <c:tx>
            <c:strRef>
              <c:f>'IG110 HLtoS dist v openporosity'!$N$6</c:f>
              <c:strCache>
                <c:ptCount val="1"/>
                <c:pt idx="0">
                  <c:v>Open porosity measured by Toyo Tanso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'IG110 HLtoS dist v openporosity'!$M$7:$M$8</c:f>
              <c:numCache>
                <c:formatCode>General</c:formatCode>
                <c:ptCount val="2"/>
                <c:pt idx="0">
                  <c:v>1.8</c:v>
                </c:pt>
                <c:pt idx="1">
                  <c:v>2.4</c:v>
                </c:pt>
              </c:numCache>
            </c:numRef>
          </c:xVal>
          <c:yVal>
            <c:numRef>
              <c:f>'IG110 HLtoS dist v openporosity'!$N$7:$N$8</c:f>
              <c:numCache>
                <c:formatCode>0.00</c:formatCode>
                <c:ptCount val="2"/>
                <c:pt idx="0">
                  <c:v>19.62</c:v>
                </c:pt>
                <c:pt idx="1">
                  <c:v>19.62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8F-480B-B3C8-9A3710A846CD}"/>
            </c:ext>
          </c:extLst>
        </c:ser>
        <c:ser>
          <c:idx val="2"/>
          <c:order val="1"/>
          <c:tx>
            <c:strRef>
              <c:f>'IG110 HLtoS dist v openporosity'!$O$6</c:f>
              <c:strCache>
                <c:ptCount val="1"/>
                <c:pt idx="0">
                  <c:v>Average of PoreXpert estimates of open porosity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'IG110 HLtoS dist v openporosity'!$M$7:$M$8</c:f>
              <c:numCache>
                <c:formatCode>General</c:formatCode>
                <c:ptCount val="2"/>
                <c:pt idx="0">
                  <c:v>1.8</c:v>
                </c:pt>
                <c:pt idx="1">
                  <c:v>2.4</c:v>
                </c:pt>
              </c:numCache>
            </c:numRef>
          </c:xVal>
          <c:yVal>
            <c:numRef>
              <c:f>'IG110 HLtoS dist v openporosity'!$O$7:$O$8</c:f>
              <c:numCache>
                <c:formatCode>0.00</c:formatCode>
                <c:ptCount val="2"/>
                <c:pt idx="0">
                  <c:v>20.031428571428567</c:v>
                </c:pt>
                <c:pt idx="1">
                  <c:v>20.031428571428567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8F-480B-B3C8-9A3710A846CD}"/>
            </c:ext>
          </c:extLst>
        </c:ser>
        <c:ser>
          <c:idx val="0"/>
          <c:order val="2"/>
          <c:tx>
            <c:v>Open porosity calculated by various stochastic realisations of PoreXpert</c:v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3.6831132950486449E-2"/>
                  <c:y val="-8.5833089674238992E-3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pore_statistics_summary!$P$5:$P$11</c:f>
              <c:numCache>
                <c:formatCode>General</c:formatCode>
                <c:ptCount val="7"/>
                <c:pt idx="0">
                  <c:v>1.91</c:v>
                </c:pt>
                <c:pt idx="1">
                  <c:v>2.08</c:v>
                </c:pt>
                <c:pt idx="2">
                  <c:v>1.91</c:v>
                </c:pt>
                <c:pt idx="3">
                  <c:v>2.35</c:v>
                </c:pt>
                <c:pt idx="4">
                  <c:v>1.83</c:v>
                </c:pt>
                <c:pt idx="5">
                  <c:v>2.31</c:v>
                </c:pt>
                <c:pt idx="6">
                  <c:v>2.12</c:v>
                </c:pt>
              </c:numCache>
            </c:numRef>
          </c:xVal>
          <c:yVal>
            <c:numRef>
              <c:f>pore_statistics_summary!$Q$5:$Q$11</c:f>
              <c:numCache>
                <c:formatCode>General</c:formatCode>
                <c:ptCount val="7"/>
                <c:pt idx="0">
                  <c:v>19.54</c:v>
                </c:pt>
                <c:pt idx="1">
                  <c:v>19.5</c:v>
                </c:pt>
                <c:pt idx="2">
                  <c:v>21.59</c:v>
                </c:pt>
                <c:pt idx="3">
                  <c:v>19.54</c:v>
                </c:pt>
                <c:pt idx="4">
                  <c:v>14.98</c:v>
                </c:pt>
                <c:pt idx="5">
                  <c:v>25.99</c:v>
                </c:pt>
                <c:pt idx="6">
                  <c:v>19.079999999999998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8F-480B-B3C8-9A3710A84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4599359"/>
        <c:axId val="1674609439"/>
      </c:scatterChart>
      <c:valAx>
        <c:axId val="1674599359"/>
        <c:scaling>
          <c:orientation val="minMax"/>
          <c:max val="2.4"/>
          <c:min val="1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Distance (i.e discrepancy) between simulation and experimental percolation curve /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609439"/>
        <c:crosses val="autoZero"/>
        <c:crossBetween val="midCat"/>
      </c:valAx>
      <c:valAx>
        <c:axId val="1674609439"/>
        <c:scaling>
          <c:orientation val="minMax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Open porosity /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99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431077757354041"/>
          <c:y val="0.11754403106728621"/>
          <c:w val="0.63775659621494674"/>
          <c:h val="0.3172347579507884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9</xdr:row>
      <xdr:rowOff>85724</xdr:rowOff>
    </xdr:from>
    <xdr:to>
      <xdr:col>11</xdr:col>
      <xdr:colOff>295275</xdr:colOff>
      <xdr:row>37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DB0B7F-F9FB-6103-315C-7CB9BFD7F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5E33D-CB56-4CDE-A318-3B6E18FECBE0}">
  <dimension ref="A1:AZ36"/>
  <sheetViews>
    <sheetView tabSelected="1" workbookViewId="0">
      <pane xSplit="3810" ySplit="1155" topLeftCell="A4" activePane="bottomRight"/>
      <selection pane="topRight" activeCell="X1" sqref="X1"/>
      <selection pane="bottomLeft" activeCell="A24" sqref="A24"/>
      <selection pane="bottomRight" activeCell="X5" sqref="X5"/>
    </sheetView>
  </sheetViews>
  <sheetFormatPr defaultRowHeight="12.75"/>
  <cols>
    <col min="1" max="1" width="32.5703125" style="16" customWidth="1"/>
    <col min="2" max="2" width="13.42578125" style="23" customWidth="1"/>
    <col min="3" max="3" width="8.140625" customWidth="1"/>
    <col min="4" max="4" width="10" customWidth="1"/>
    <col min="5" max="5" width="13.5703125" style="2" customWidth="1"/>
    <col min="6" max="6" width="14.28515625" customWidth="1"/>
    <col min="7" max="7" width="13.5703125" customWidth="1"/>
    <col min="8" max="8" width="13.42578125" customWidth="1"/>
    <col min="9" max="9" width="8.140625" style="20" customWidth="1"/>
    <col min="10" max="12" width="9.140625" style="2"/>
    <col min="13" max="13" width="8.85546875" style="2" customWidth="1"/>
    <col min="14" max="15" width="9.140625" style="2"/>
    <col min="16" max="16" width="9.140625" style="20"/>
    <col min="17" max="17" width="11.5703125" style="2" bestFit="1" customWidth="1"/>
    <col min="18" max="18" width="49.85546875" customWidth="1"/>
    <col min="19" max="19" width="37.140625" customWidth="1"/>
    <col min="20" max="20" width="16.42578125" style="1" customWidth="1"/>
    <col min="21" max="21" width="22.28515625" customWidth="1"/>
    <col min="22" max="22" width="11.5703125" customWidth="1"/>
    <col min="23" max="25" width="16" customWidth="1"/>
  </cols>
  <sheetData>
    <row r="1" spans="1:52" s="9" customFormat="1" ht="45" customHeight="1" thickBot="1">
      <c r="A1" s="14" t="s">
        <v>13</v>
      </c>
      <c r="B1" s="21" t="s">
        <v>28</v>
      </c>
      <c r="C1" s="9" t="s">
        <v>0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5</v>
      </c>
      <c r="I1" s="14" t="s">
        <v>14</v>
      </c>
      <c r="J1" s="9" t="s">
        <v>15</v>
      </c>
      <c r="K1" s="9" t="s">
        <v>40</v>
      </c>
      <c r="L1" s="9" t="s">
        <v>33</v>
      </c>
      <c r="M1" s="9" t="s">
        <v>17</v>
      </c>
      <c r="N1" s="9" t="s">
        <v>18</v>
      </c>
      <c r="O1" s="9" t="s">
        <v>34</v>
      </c>
      <c r="P1" s="14" t="s">
        <v>20</v>
      </c>
      <c r="Q1" s="9" t="s">
        <v>19</v>
      </c>
      <c r="R1" s="9" t="s">
        <v>58</v>
      </c>
      <c r="S1" s="9" t="s">
        <v>21</v>
      </c>
      <c r="T1" s="9" t="s">
        <v>61</v>
      </c>
      <c r="U1" s="9" t="s">
        <v>63</v>
      </c>
      <c r="V1" s="9" t="s">
        <v>62</v>
      </c>
      <c r="W1" s="9" t="s">
        <v>64</v>
      </c>
      <c r="X1" s="9" t="s">
        <v>67</v>
      </c>
      <c r="Y1" s="9" t="s">
        <v>66</v>
      </c>
    </row>
    <row r="2" spans="1:52" ht="44.25" customHeight="1">
      <c r="A2" s="51" t="s">
        <v>12</v>
      </c>
      <c r="B2" s="54">
        <v>19.62</v>
      </c>
      <c r="C2" s="51" t="s">
        <v>6</v>
      </c>
      <c r="D2" s="46">
        <v>8684</v>
      </c>
      <c r="E2" s="46">
        <v>4.7300000000000004</v>
      </c>
      <c r="F2" s="46">
        <v>3.14</v>
      </c>
      <c r="G2" s="47">
        <v>1.1283791670955099</v>
      </c>
      <c r="H2" s="48">
        <v>15.4760812468833</v>
      </c>
      <c r="I2" s="17">
        <v>20</v>
      </c>
      <c r="J2" s="3" t="s">
        <v>16</v>
      </c>
      <c r="K2" s="3" t="s">
        <v>41</v>
      </c>
      <c r="L2" s="3">
        <v>1</v>
      </c>
      <c r="M2" s="3">
        <v>9</v>
      </c>
      <c r="N2" s="3">
        <v>2</v>
      </c>
      <c r="O2" s="3" t="s">
        <v>35</v>
      </c>
      <c r="P2" s="17">
        <v>2.2000000000000002</v>
      </c>
      <c r="Q2" s="3">
        <v>21.87</v>
      </c>
      <c r="R2" s="1" t="s">
        <v>25</v>
      </c>
      <c r="S2" s="1" t="s">
        <v>22</v>
      </c>
      <c r="T2" s="1" t="s">
        <v>24</v>
      </c>
    </row>
    <row r="3" spans="1:52" s="8" customFormat="1" ht="16.5" customHeight="1">
      <c r="A3" s="52"/>
      <c r="B3" s="55"/>
      <c r="C3" s="52"/>
      <c r="D3" s="44"/>
      <c r="E3" s="44"/>
      <c r="F3" s="44"/>
      <c r="G3" s="45"/>
      <c r="H3" s="39"/>
      <c r="I3" s="17">
        <v>25</v>
      </c>
      <c r="J3" s="3" t="s">
        <v>16</v>
      </c>
      <c r="K3" s="3" t="s">
        <v>41</v>
      </c>
      <c r="L3" s="3">
        <v>1</v>
      </c>
      <c r="M3" s="3">
        <v>9</v>
      </c>
      <c r="N3" s="3">
        <v>2</v>
      </c>
      <c r="O3" s="3" t="s">
        <v>35</v>
      </c>
      <c r="P3" s="17">
        <v>2.41</v>
      </c>
      <c r="Q3" s="3">
        <v>26.7</v>
      </c>
      <c r="R3" s="1" t="s">
        <v>23</v>
      </c>
      <c r="S3" s="1"/>
      <c r="T3" s="1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</row>
    <row r="4" spans="1:52" s="8" customFormat="1" ht="16.5" customHeight="1">
      <c r="A4" s="52"/>
      <c r="B4" s="55"/>
      <c r="C4" s="52"/>
      <c r="D4" s="44"/>
      <c r="E4" s="44"/>
      <c r="F4" s="44"/>
      <c r="G4" s="45"/>
      <c r="H4" s="39"/>
      <c r="I4" s="17">
        <v>25</v>
      </c>
      <c r="J4" s="3" t="s">
        <v>30</v>
      </c>
      <c r="K4" s="3" t="s">
        <v>41</v>
      </c>
      <c r="L4" s="3">
        <v>1</v>
      </c>
      <c r="M4" s="3">
        <v>9</v>
      </c>
      <c r="N4" s="3">
        <v>2</v>
      </c>
      <c r="O4" s="3" t="s">
        <v>35</v>
      </c>
      <c r="P4" s="17">
        <v>2.2999999999999998</v>
      </c>
      <c r="Q4" s="3">
        <v>20.65</v>
      </c>
      <c r="R4" s="1" t="s">
        <v>31</v>
      </c>
      <c r="S4" s="1"/>
      <c r="T4" s="1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</row>
    <row r="5" spans="1:52" s="8" customFormat="1" ht="50.25" customHeight="1">
      <c r="A5" s="52"/>
      <c r="B5" s="55"/>
      <c r="C5" s="52"/>
      <c r="D5" s="44"/>
      <c r="E5" s="44"/>
      <c r="F5" s="44"/>
      <c r="G5" s="45"/>
      <c r="H5" s="39"/>
      <c r="I5" s="27">
        <v>20</v>
      </c>
      <c r="J5" s="28" t="s">
        <v>30</v>
      </c>
      <c r="K5" s="28" t="s">
        <v>41</v>
      </c>
      <c r="L5" s="28">
        <v>1</v>
      </c>
      <c r="M5" s="28">
        <v>9</v>
      </c>
      <c r="N5" s="28">
        <v>2</v>
      </c>
      <c r="O5" s="28" t="s">
        <v>35</v>
      </c>
      <c r="P5" s="27">
        <v>1.91</v>
      </c>
      <c r="Q5" s="28">
        <v>19.54</v>
      </c>
      <c r="R5" s="29" t="s">
        <v>32</v>
      </c>
      <c r="S5" s="29" t="s">
        <v>48</v>
      </c>
      <c r="T5" s="1"/>
      <c r="U5" s="38">
        <v>5.28E-3</v>
      </c>
      <c r="V5" s="38">
        <f>U5*0.000000000009869</f>
        <v>5.2108319999999998E-14</v>
      </c>
      <c r="W5" s="57">
        <v>7.2950000000000001E-2</v>
      </c>
      <c r="X5" s="57">
        <f>W5*0.000000000009869</f>
        <v>7.1994354999999999E-13</v>
      </c>
      <c r="Y5" s="1" t="s">
        <v>65</v>
      </c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</row>
    <row r="6" spans="1:52" ht="16.5" customHeight="1">
      <c r="A6" s="52"/>
      <c r="B6" s="55"/>
      <c r="C6" s="52"/>
      <c r="D6" s="44"/>
      <c r="E6" s="44"/>
      <c r="F6" s="44"/>
      <c r="G6" s="45"/>
      <c r="H6" s="39"/>
      <c r="I6" s="17">
        <v>20</v>
      </c>
      <c r="J6" s="3" t="s">
        <v>30</v>
      </c>
      <c r="K6" s="3" t="s">
        <v>41</v>
      </c>
      <c r="L6" s="3">
        <v>2</v>
      </c>
      <c r="M6" s="3">
        <v>9</v>
      </c>
      <c r="N6" s="3">
        <v>2</v>
      </c>
      <c r="O6" s="3" t="s">
        <v>36</v>
      </c>
      <c r="P6" s="17">
        <v>2.08</v>
      </c>
      <c r="Q6" s="3">
        <v>19.5</v>
      </c>
      <c r="R6" s="1" t="s">
        <v>37</v>
      </c>
      <c r="S6" s="1"/>
    </row>
    <row r="7" spans="1:52" ht="16.5" customHeight="1">
      <c r="A7" s="52"/>
      <c r="B7" s="55"/>
      <c r="C7" s="52"/>
      <c r="D7" s="44"/>
      <c r="E7" s="44"/>
      <c r="F7" s="44"/>
      <c r="G7" s="45"/>
      <c r="H7" s="39"/>
      <c r="I7" s="17">
        <v>20</v>
      </c>
      <c r="J7" s="3" t="s">
        <v>30</v>
      </c>
      <c r="K7" s="3" t="s">
        <v>41</v>
      </c>
      <c r="L7" s="3">
        <v>1</v>
      </c>
      <c r="M7" s="3">
        <v>9</v>
      </c>
      <c r="N7" s="3">
        <v>2</v>
      </c>
      <c r="O7" s="3" t="s">
        <v>36</v>
      </c>
      <c r="P7" s="17">
        <v>1.91</v>
      </c>
      <c r="Q7" s="3">
        <v>21.59</v>
      </c>
      <c r="R7" s="1" t="s">
        <v>37</v>
      </c>
      <c r="S7" s="1"/>
    </row>
    <row r="8" spans="1:52" ht="27.75" customHeight="1">
      <c r="A8" s="52"/>
      <c r="B8" s="55"/>
      <c r="C8" s="52"/>
      <c r="D8" s="44"/>
      <c r="E8" s="44"/>
      <c r="F8" s="44"/>
      <c r="G8" s="45"/>
      <c r="H8" s="39"/>
      <c r="I8" s="17">
        <v>20</v>
      </c>
      <c r="J8" s="3" t="s">
        <v>30</v>
      </c>
      <c r="K8" s="3" t="s">
        <v>41</v>
      </c>
      <c r="L8" s="3">
        <v>3</v>
      </c>
      <c r="M8" s="3">
        <v>9</v>
      </c>
      <c r="N8" s="3">
        <v>2</v>
      </c>
      <c r="O8" s="3" t="s">
        <v>38</v>
      </c>
      <c r="P8" s="17">
        <v>2.35</v>
      </c>
      <c r="Q8" s="3">
        <v>19.54</v>
      </c>
      <c r="R8" s="1" t="s">
        <v>39</v>
      </c>
      <c r="S8" s="1"/>
    </row>
    <row r="9" spans="1:52" ht="16.5" customHeight="1">
      <c r="A9" s="52"/>
      <c r="B9" s="55"/>
      <c r="C9" s="52"/>
      <c r="D9" s="44"/>
      <c r="E9" s="44"/>
      <c r="F9" s="44"/>
      <c r="G9" s="45"/>
      <c r="H9" s="39"/>
      <c r="I9" s="17">
        <v>20</v>
      </c>
      <c r="J9" s="3" t="s">
        <v>30</v>
      </c>
      <c r="K9" s="3" t="s">
        <v>41</v>
      </c>
      <c r="L9" s="3">
        <v>1</v>
      </c>
      <c r="M9" s="3">
        <v>9</v>
      </c>
      <c r="N9" s="3">
        <v>2</v>
      </c>
      <c r="O9" s="3" t="s">
        <v>38</v>
      </c>
      <c r="P9" s="17">
        <v>1.83</v>
      </c>
      <c r="Q9" s="3">
        <v>14.98</v>
      </c>
      <c r="R9" s="1" t="s">
        <v>39</v>
      </c>
      <c r="S9" s="1"/>
    </row>
    <row r="10" spans="1:52" ht="16.5" customHeight="1">
      <c r="A10" s="52"/>
      <c r="B10" s="55"/>
      <c r="C10" s="52"/>
      <c r="D10" s="44"/>
      <c r="E10" s="44"/>
      <c r="F10" s="44"/>
      <c r="G10" s="45"/>
      <c r="H10" s="39"/>
      <c r="I10" s="17">
        <v>20</v>
      </c>
      <c r="J10" s="3" t="s">
        <v>30</v>
      </c>
      <c r="K10" s="3" t="s">
        <v>41</v>
      </c>
      <c r="L10" s="3">
        <v>4</v>
      </c>
      <c r="M10" s="3">
        <v>9</v>
      </c>
      <c r="N10" s="3">
        <v>2</v>
      </c>
      <c r="O10" s="3" t="s">
        <v>35</v>
      </c>
      <c r="P10" s="17">
        <v>2.31</v>
      </c>
      <c r="Q10" s="3">
        <v>25.99</v>
      </c>
      <c r="R10" s="1" t="s">
        <v>44</v>
      </c>
      <c r="S10" s="1"/>
    </row>
    <row r="11" spans="1:52" ht="16.5" customHeight="1">
      <c r="A11" s="52"/>
      <c r="B11" s="55"/>
      <c r="C11" s="52"/>
      <c r="D11" s="44"/>
      <c r="E11" s="44"/>
      <c r="F11" s="44"/>
      <c r="G11" s="45"/>
      <c r="H11" s="39"/>
      <c r="I11" s="17">
        <v>20</v>
      </c>
      <c r="J11" s="3" t="s">
        <v>30</v>
      </c>
      <c r="K11" s="3" t="s">
        <v>41</v>
      </c>
      <c r="L11" s="3">
        <v>5</v>
      </c>
      <c r="M11" s="3">
        <v>9</v>
      </c>
      <c r="N11" s="3">
        <v>2</v>
      </c>
      <c r="O11" s="3" t="s">
        <v>35</v>
      </c>
      <c r="P11" s="17">
        <v>2.12</v>
      </c>
      <c r="Q11" s="3">
        <v>19.079999999999998</v>
      </c>
      <c r="R11" s="1" t="s">
        <v>45</v>
      </c>
      <c r="S11" s="1"/>
    </row>
    <row r="12" spans="1:52" ht="16.5" customHeight="1" thickBot="1">
      <c r="A12" s="52"/>
      <c r="B12" s="55"/>
      <c r="C12" s="52"/>
      <c r="D12" s="44"/>
      <c r="E12" s="44"/>
      <c r="F12" s="44"/>
      <c r="G12" s="45"/>
      <c r="H12" s="39"/>
      <c r="I12" s="17"/>
      <c r="J12" s="3"/>
      <c r="K12" s="3"/>
      <c r="L12" s="3"/>
      <c r="M12" s="3"/>
      <c r="N12" s="3"/>
      <c r="O12" s="3"/>
      <c r="P12" s="17" t="s">
        <v>46</v>
      </c>
      <c r="Q12" s="26">
        <f>AVERAGE(Q5:Q11)</f>
        <v>20.031428571428567</v>
      </c>
      <c r="R12" s="1"/>
      <c r="S12" s="1"/>
    </row>
    <row r="13" spans="1:52" ht="16.5" customHeight="1">
      <c r="A13" s="52"/>
      <c r="B13" s="55"/>
      <c r="C13" s="52"/>
      <c r="D13" s="44"/>
      <c r="E13" s="44"/>
      <c r="F13" s="44"/>
      <c r="G13" s="45"/>
      <c r="H13" s="39"/>
      <c r="I13" s="24">
        <v>15</v>
      </c>
      <c r="J13" s="25" t="s">
        <v>30</v>
      </c>
      <c r="K13" s="25" t="s">
        <v>42</v>
      </c>
      <c r="L13" s="25">
        <v>1</v>
      </c>
      <c r="M13" s="25">
        <v>9</v>
      </c>
      <c r="N13" s="25">
        <v>2</v>
      </c>
      <c r="O13" s="25" t="s">
        <v>43</v>
      </c>
      <c r="P13" s="24">
        <v>2.58</v>
      </c>
      <c r="Q13" s="3">
        <v>21.79</v>
      </c>
      <c r="R13" s="49" t="s">
        <v>53</v>
      </c>
      <c r="S13" s="49" t="s">
        <v>47</v>
      </c>
    </row>
    <row r="14" spans="1:52" ht="16.5" customHeight="1">
      <c r="A14" s="52"/>
      <c r="B14" s="55"/>
      <c r="C14" s="52"/>
      <c r="D14" s="44"/>
      <c r="E14" s="44"/>
      <c r="F14" s="44"/>
      <c r="G14" s="45"/>
      <c r="H14" s="39"/>
      <c r="I14" s="17">
        <v>15</v>
      </c>
      <c r="J14" s="3" t="s">
        <v>30</v>
      </c>
      <c r="K14" s="3" t="s">
        <v>42</v>
      </c>
      <c r="L14" s="3">
        <v>2</v>
      </c>
      <c r="M14" s="3">
        <v>9</v>
      </c>
      <c r="N14" s="3">
        <v>2</v>
      </c>
      <c r="O14" s="3" t="s">
        <v>43</v>
      </c>
      <c r="P14" s="17">
        <v>2.54</v>
      </c>
      <c r="Q14" s="3">
        <v>21.79</v>
      </c>
      <c r="R14" s="44"/>
      <c r="S14" s="44"/>
    </row>
    <row r="15" spans="1:52" ht="16.5" customHeight="1">
      <c r="A15" s="52"/>
      <c r="B15" s="55"/>
      <c r="C15" s="52"/>
      <c r="D15" s="44"/>
      <c r="E15" s="44"/>
      <c r="F15" s="44"/>
      <c r="G15" s="45"/>
      <c r="H15" s="39"/>
      <c r="I15" s="17">
        <v>15</v>
      </c>
      <c r="J15" s="3" t="s">
        <v>30</v>
      </c>
      <c r="K15" s="3" t="s">
        <v>42</v>
      </c>
      <c r="L15" s="3">
        <v>3</v>
      </c>
      <c r="M15" s="3">
        <v>9</v>
      </c>
      <c r="N15" s="3">
        <v>2</v>
      </c>
      <c r="O15" s="3" t="s">
        <v>43</v>
      </c>
      <c r="P15" s="17">
        <v>2.52</v>
      </c>
      <c r="Q15" s="3">
        <v>20.62</v>
      </c>
      <c r="R15" s="44"/>
      <c r="S15" s="44"/>
    </row>
    <row r="16" spans="1:52" ht="16.5" customHeight="1">
      <c r="A16" s="52"/>
      <c r="B16" s="55"/>
      <c r="C16" s="52"/>
      <c r="D16" s="44"/>
      <c r="E16" s="44"/>
      <c r="F16" s="44"/>
      <c r="G16" s="45"/>
      <c r="H16" s="39"/>
      <c r="I16" s="17">
        <v>15</v>
      </c>
      <c r="J16" s="3" t="s">
        <v>30</v>
      </c>
      <c r="K16" s="3" t="s">
        <v>42</v>
      </c>
      <c r="L16" s="3">
        <v>2</v>
      </c>
      <c r="M16" s="3">
        <v>9</v>
      </c>
      <c r="N16" s="3">
        <v>2</v>
      </c>
      <c r="O16" s="3" t="s">
        <v>43</v>
      </c>
      <c r="P16" s="17">
        <v>2.54</v>
      </c>
      <c r="Q16" s="3">
        <v>15.68</v>
      </c>
      <c r="R16" s="44"/>
      <c r="S16" s="44" t="s">
        <v>52</v>
      </c>
    </row>
    <row r="17" spans="1:26" ht="21.75" customHeight="1">
      <c r="A17" s="52"/>
      <c r="B17" s="55"/>
      <c r="C17" s="52"/>
      <c r="D17" s="44"/>
      <c r="E17" s="44"/>
      <c r="F17" s="44"/>
      <c r="G17" s="45"/>
      <c r="H17" s="39"/>
      <c r="I17" s="18">
        <v>15</v>
      </c>
      <c r="J17" s="5" t="s">
        <v>30</v>
      </c>
      <c r="K17" s="5" t="s">
        <v>42</v>
      </c>
      <c r="L17" s="5">
        <v>1</v>
      </c>
      <c r="M17" s="5">
        <v>9</v>
      </c>
      <c r="N17" s="5">
        <v>2</v>
      </c>
      <c r="O17" s="5" t="s">
        <v>43</v>
      </c>
      <c r="P17" s="18">
        <v>2.58</v>
      </c>
      <c r="Q17" s="5">
        <v>20.260000000000002</v>
      </c>
      <c r="R17" s="50"/>
      <c r="S17" s="50"/>
    </row>
    <row r="18" spans="1:26" ht="4.5" customHeight="1">
      <c r="A18" s="52"/>
      <c r="B18" s="55"/>
      <c r="C18" s="18"/>
      <c r="D18" s="5"/>
      <c r="E18" s="5"/>
      <c r="F18" s="5"/>
      <c r="G18" s="6"/>
      <c r="H18" s="6"/>
      <c r="I18" s="18"/>
      <c r="J18" s="5"/>
      <c r="K18" s="5"/>
      <c r="L18" s="5"/>
      <c r="M18" s="5"/>
      <c r="N18" s="5"/>
      <c r="O18" s="5"/>
      <c r="P18" s="18"/>
      <c r="Q18" s="5"/>
      <c r="R18" s="7"/>
      <c r="S18" s="7"/>
      <c r="T18" s="7"/>
      <c r="U18" s="8"/>
      <c r="V18" s="8"/>
      <c r="W18" s="8"/>
      <c r="X18" s="8"/>
      <c r="Y18" s="8"/>
      <c r="Z18" s="8"/>
    </row>
    <row r="19" spans="1:26">
      <c r="A19" s="52"/>
      <c r="B19" s="55"/>
      <c r="C19" s="3" t="s">
        <v>7</v>
      </c>
      <c r="D19" s="3">
        <v>7075</v>
      </c>
      <c r="E19" s="3">
        <v>7.03</v>
      </c>
      <c r="F19" s="3">
        <v>3.27</v>
      </c>
      <c r="G19" s="4">
        <v>1.1283791670955099</v>
      </c>
      <c r="H19" s="4">
        <v>26.214849072145299</v>
      </c>
      <c r="I19" s="17">
        <v>20</v>
      </c>
      <c r="J19" s="3" t="s">
        <v>16</v>
      </c>
      <c r="K19" s="3" t="s">
        <v>41</v>
      </c>
      <c r="L19" s="3">
        <v>1</v>
      </c>
      <c r="M19" s="3">
        <v>9</v>
      </c>
      <c r="N19" s="3">
        <v>2</v>
      </c>
      <c r="O19" s="3" t="s">
        <v>35</v>
      </c>
      <c r="P19" s="17">
        <v>2.2000000000000002</v>
      </c>
      <c r="Q19" s="3">
        <v>18.54</v>
      </c>
      <c r="R19" s="1" t="s">
        <v>27</v>
      </c>
      <c r="S19" s="1"/>
    </row>
    <row r="20" spans="1:26">
      <c r="A20" s="52"/>
      <c r="B20" s="55"/>
      <c r="C20" s="3" t="s">
        <v>7</v>
      </c>
      <c r="D20" s="3">
        <v>7075</v>
      </c>
      <c r="E20" s="3">
        <v>7.03</v>
      </c>
      <c r="F20" s="3">
        <v>3.27</v>
      </c>
      <c r="G20" s="4">
        <v>1.1283791670955099</v>
      </c>
      <c r="H20" s="4">
        <v>26.214849072145299</v>
      </c>
      <c r="I20" s="17">
        <v>25</v>
      </c>
      <c r="J20" s="3" t="s">
        <v>16</v>
      </c>
      <c r="K20" s="3" t="s">
        <v>41</v>
      </c>
      <c r="L20" s="3">
        <v>1</v>
      </c>
      <c r="M20" s="3">
        <v>9</v>
      </c>
      <c r="N20" s="3">
        <v>2</v>
      </c>
      <c r="O20" s="3" t="s">
        <v>35</v>
      </c>
      <c r="P20" s="17">
        <v>2.4</v>
      </c>
      <c r="Q20" s="3">
        <v>22.49</v>
      </c>
      <c r="R20" s="1" t="s">
        <v>26</v>
      </c>
      <c r="S20" s="1"/>
    </row>
    <row r="21" spans="1:26" s="8" customFormat="1">
      <c r="A21" s="52"/>
      <c r="B21" s="55"/>
      <c r="C21" s="5" t="s">
        <v>7</v>
      </c>
      <c r="D21" s="5">
        <v>7075</v>
      </c>
      <c r="E21" s="5">
        <v>7.03</v>
      </c>
      <c r="F21" s="5">
        <v>3.27</v>
      </c>
      <c r="G21" s="6">
        <v>1.1283791670955099</v>
      </c>
      <c r="H21" s="6">
        <v>26.214849072145299</v>
      </c>
      <c r="I21" s="18">
        <v>25</v>
      </c>
      <c r="J21" s="5" t="s">
        <v>16</v>
      </c>
      <c r="K21" s="5" t="s">
        <v>41</v>
      </c>
      <c r="L21" s="5">
        <v>1</v>
      </c>
      <c r="M21" s="5">
        <v>16</v>
      </c>
      <c r="N21" s="5">
        <v>2</v>
      </c>
      <c r="O21" s="5" t="s">
        <v>35</v>
      </c>
      <c r="P21" s="18">
        <v>2.39</v>
      </c>
      <c r="Q21" s="5">
        <v>20.87</v>
      </c>
      <c r="R21" s="7" t="s">
        <v>29</v>
      </c>
      <c r="S21" s="7"/>
      <c r="T21" s="7"/>
    </row>
    <row r="22" spans="1:26" s="13" customFormat="1" ht="19.5" customHeight="1" thickBot="1">
      <c r="A22" s="53"/>
      <c r="B22" s="56"/>
      <c r="C22" s="10" t="s">
        <v>8</v>
      </c>
      <c r="D22" s="10">
        <v>8296</v>
      </c>
      <c r="E22" s="10">
        <v>6.12</v>
      </c>
      <c r="F22" s="10">
        <v>3.38</v>
      </c>
      <c r="G22" s="11">
        <v>1.1283791670955099</v>
      </c>
      <c r="H22" s="11">
        <v>24.070472675702401</v>
      </c>
      <c r="I22" s="19"/>
      <c r="J22" s="10"/>
      <c r="K22" s="10"/>
      <c r="L22" s="10"/>
      <c r="M22" s="10"/>
      <c r="N22" s="10"/>
      <c r="O22" s="10"/>
      <c r="P22" s="19"/>
      <c r="Q22" s="10"/>
      <c r="R22" s="12"/>
      <c r="S22" s="12"/>
      <c r="T22" s="12"/>
    </row>
    <row r="23" spans="1:26" ht="38.25" customHeight="1">
      <c r="A23" s="40" t="s">
        <v>57</v>
      </c>
      <c r="B23" s="42">
        <v>20.36</v>
      </c>
      <c r="C23" s="33" t="s">
        <v>9</v>
      </c>
      <c r="D23" s="33">
        <v>6848</v>
      </c>
      <c r="E23" s="33">
        <v>4.82</v>
      </c>
      <c r="F23" s="33">
        <v>2.2999999999999998</v>
      </c>
      <c r="G23" s="34">
        <v>1.1283791670955099</v>
      </c>
      <c r="H23" s="34">
        <v>16.240822149366</v>
      </c>
      <c r="I23" s="35"/>
      <c r="J23" s="33"/>
      <c r="K23" s="33"/>
      <c r="L23" s="33"/>
      <c r="M23" s="33"/>
      <c r="N23" s="33"/>
      <c r="O23" s="33"/>
      <c r="P23" s="35"/>
      <c r="Q23" s="33"/>
      <c r="R23" s="36"/>
      <c r="S23" s="36"/>
    </row>
    <row r="24" spans="1:26">
      <c r="A24" s="41"/>
      <c r="B24" s="43"/>
      <c r="C24" s="44" t="s">
        <v>10</v>
      </c>
      <c r="D24" s="44">
        <v>13026</v>
      </c>
      <c r="E24" s="44">
        <v>3.8</v>
      </c>
      <c r="F24" s="44">
        <v>2.94</v>
      </c>
      <c r="G24" s="45">
        <v>1.1283791670955099</v>
      </c>
      <c r="H24" s="39">
        <v>13.598724626866099</v>
      </c>
      <c r="I24" s="17">
        <v>15</v>
      </c>
      <c r="J24" s="3" t="s">
        <v>16</v>
      </c>
      <c r="K24" s="3" t="s">
        <v>41</v>
      </c>
      <c r="L24" s="3">
        <v>1</v>
      </c>
      <c r="M24" s="3">
        <v>9</v>
      </c>
      <c r="N24" s="3">
        <v>2</v>
      </c>
      <c r="O24" s="3" t="s">
        <v>35</v>
      </c>
      <c r="P24" s="17">
        <v>1.59</v>
      </c>
      <c r="Q24" s="3">
        <v>13.23</v>
      </c>
      <c r="R24" s="1" t="s">
        <v>54</v>
      </c>
      <c r="S24" s="1"/>
    </row>
    <row r="25" spans="1:26">
      <c r="A25" s="41"/>
      <c r="B25" s="43"/>
      <c r="C25" s="44"/>
      <c r="D25" s="44"/>
      <c r="E25" s="44"/>
      <c r="F25" s="44"/>
      <c r="G25" s="45"/>
      <c r="H25" s="39"/>
      <c r="I25" s="17">
        <v>15</v>
      </c>
      <c r="J25" s="3" t="s">
        <v>30</v>
      </c>
      <c r="K25" s="3" t="s">
        <v>41</v>
      </c>
      <c r="L25" s="3">
        <v>1</v>
      </c>
      <c r="M25" s="3">
        <v>9</v>
      </c>
      <c r="N25" s="3">
        <v>2</v>
      </c>
      <c r="O25" s="3" t="s">
        <v>35</v>
      </c>
      <c r="P25" s="17">
        <v>1.66</v>
      </c>
      <c r="Q25" s="3">
        <v>9.94</v>
      </c>
      <c r="R25" s="1" t="s">
        <v>56</v>
      </c>
      <c r="S25" s="1"/>
    </row>
    <row r="26" spans="1:26">
      <c r="A26" s="41"/>
      <c r="B26" s="43"/>
      <c r="C26" s="44"/>
      <c r="D26" s="44"/>
      <c r="E26" s="44"/>
      <c r="F26" s="44"/>
      <c r="G26" s="45"/>
      <c r="H26" s="39"/>
      <c r="I26" s="17">
        <v>20</v>
      </c>
      <c r="J26" s="3" t="s">
        <v>30</v>
      </c>
      <c r="K26" s="3" t="s">
        <v>41</v>
      </c>
      <c r="L26" s="3">
        <v>1</v>
      </c>
      <c r="M26" s="3">
        <v>9</v>
      </c>
      <c r="N26" s="3">
        <v>2</v>
      </c>
      <c r="O26" s="3" t="s">
        <v>35</v>
      </c>
      <c r="P26" s="17">
        <v>1.69</v>
      </c>
      <c r="Q26" s="3">
        <v>11.37</v>
      </c>
      <c r="R26" s="1" t="s">
        <v>55</v>
      </c>
      <c r="S26" s="1"/>
    </row>
    <row r="27" spans="1:26">
      <c r="A27" s="41"/>
      <c r="B27" s="43"/>
      <c r="C27" s="25" t="s">
        <v>11</v>
      </c>
      <c r="D27" s="25">
        <v>6819</v>
      </c>
      <c r="E27" s="25">
        <v>8.33</v>
      </c>
      <c r="F27" s="25">
        <v>3.66</v>
      </c>
      <c r="G27" s="31">
        <v>1.1283791670955099</v>
      </c>
      <c r="H27" s="31">
        <v>18.4219778594403</v>
      </c>
      <c r="I27" s="24">
        <v>15</v>
      </c>
      <c r="J27" s="25" t="s">
        <v>16</v>
      </c>
      <c r="K27" s="25" t="s">
        <v>41</v>
      </c>
      <c r="L27" s="25">
        <v>1</v>
      </c>
      <c r="M27" s="25">
        <v>9</v>
      </c>
      <c r="N27" s="25">
        <v>2</v>
      </c>
      <c r="O27" s="37" t="s">
        <v>35</v>
      </c>
      <c r="P27" s="24">
        <v>1.93</v>
      </c>
      <c r="Q27" s="25">
        <v>11.84</v>
      </c>
      <c r="R27" s="32" t="s">
        <v>59</v>
      </c>
      <c r="S27" s="32"/>
    </row>
    <row r="28" spans="1:26">
      <c r="A28" s="15"/>
      <c r="B28" s="22"/>
      <c r="C28" s="1"/>
      <c r="D28" s="1"/>
      <c r="E28" s="3"/>
      <c r="F28" s="1"/>
      <c r="G28" s="1"/>
      <c r="H28" s="1"/>
      <c r="I28" s="17">
        <v>15</v>
      </c>
      <c r="J28" s="3" t="s">
        <v>30</v>
      </c>
      <c r="K28" s="3" t="s">
        <v>41</v>
      </c>
      <c r="L28" s="3">
        <v>1</v>
      </c>
      <c r="M28" s="3">
        <v>9</v>
      </c>
      <c r="N28" s="3">
        <v>2</v>
      </c>
      <c r="O28" s="3" t="s">
        <v>35</v>
      </c>
      <c r="P28" s="17">
        <v>1.55</v>
      </c>
      <c r="Q28" s="3">
        <v>15.1</v>
      </c>
      <c r="R28" s="1" t="s">
        <v>60</v>
      </c>
      <c r="S28" s="1"/>
    </row>
    <row r="29" spans="1:26">
      <c r="A29" s="15"/>
      <c r="B29" s="22"/>
      <c r="C29" s="1"/>
      <c r="D29" s="1"/>
      <c r="E29" s="3"/>
      <c r="F29" s="1"/>
      <c r="G29" s="1"/>
      <c r="H29" s="1"/>
      <c r="I29" s="17">
        <v>20</v>
      </c>
      <c r="J29" s="3" t="s">
        <v>30</v>
      </c>
      <c r="K29" s="3" t="s">
        <v>41</v>
      </c>
      <c r="L29" s="3">
        <v>1</v>
      </c>
      <c r="M29" s="3">
        <v>9</v>
      </c>
      <c r="N29" s="3">
        <v>2</v>
      </c>
      <c r="O29" s="3" t="s">
        <v>35</v>
      </c>
      <c r="P29" s="17">
        <v>1.68</v>
      </c>
      <c r="Q29" s="3">
        <v>17.68</v>
      </c>
      <c r="R29" s="1" t="s">
        <v>60</v>
      </c>
      <c r="S29" s="1"/>
    </row>
    <row r="30" spans="1:26">
      <c r="A30" s="15"/>
      <c r="B30" s="22"/>
      <c r="C30" s="1"/>
      <c r="D30" s="1"/>
      <c r="E30" s="3"/>
      <c r="F30" s="1"/>
      <c r="G30" s="1"/>
      <c r="H30" s="1"/>
      <c r="I30" s="17">
        <v>20</v>
      </c>
      <c r="J30" s="3" t="s">
        <v>30</v>
      </c>
      <c r="K30" s="3" t="s">
        <v>41</v>
      </c>
      <c r="L30" s="3">
        <v>2</v>
      </c>
      <c r="M30" s="3">
        <v>9</v>
      </c>
      <c r="N30" s="3">
        <v>2</v>
      </c>
      <c r="O30" s="3" t="s">
        <v>35</v>
      </c>
      <c r="P30" s="17">
        <v>1.71</v>
      </c>
      <c r="Q30" s="3">
        <v>13.24</v>
      </c>
      <c r="R30" s="1"/>
      <c r="S30" s="1"/>
    </row>
    <row r="31" spans="1:26">
      <c r="A31" s="15"/>
      <c r="B31" s="22"/>
      <c r="C31" s="1"/>
      <c r="D31" s="1"/>
      <c r="E31" s="3"/>
      <c r="F31" s="1"/>
      <c r="G31" s="1"/>
      <c r="H31" s="1"/>
      <c r="I31" s="17"/>
      <c r="J31" s="3"/>
      <c r="K31" s="3"/>
      <c r="L31" s="3"/>
      <c r="M31" s="3"/>
      <c r="N31" s="3"/>
      <c r="O31" s="3"/>
      <c r="P31" s="17"/>
      <c r="Q31" s="3"/>
      <c r="R31" s="1"/>
      <c r="S31" s="1"/>
    </row>
    <row r="32" spans="1:26">
      <c r="A32" s="15"/>
      <c r="B32" s="22"/>
      <c r="C32" s="1"/>
      <c r="D32" s="1"/>
      <c r="E32" s="3"/>
      <c r="F32" s="1"/>
      <c r="G32" s="1"/>
      <c r="H32" s="1"/>
      <c r="I32" s="17"/>
      <c r="J32" s="3"/>
      <c r="K32" s="3"/>
      <c r="L32" s="3"/>
      <c r="M32" s="3"/>
      <c r="N32" s="3"/>
      <c r="O32" s="3"/>
      <c r="P32" s="17"/>
      <c r="Q32" s="3"/>
      <c r="R32" s="1"/>
      <c r="S32" s="1"/>
    </row>
    <row r="33" spans="1:19">
      <c r="A33" s="15"/>
      <c r="B33" s="22"/>
      <c r="C33" s="1"/>
      <c r="D33" s="1"/>
      <c r="E33" s="3"/>
      <c r="F33" s="1"/>
      <c r="G33" s="1"/>
      <c r="H33" s="1"/>
      <c r="I33" s="17"/>
      <c r="J33" s="3"/>
      <c r="K33" s="3"/>
      <c r="L33" s="3"/>
      <c r="M33" s="3"/>
      <c r="N33" s="3"/>
      <c r="O33" s="3"/>
      <c r="P33" s="17"/>
      <c r="Q33" s="3"/>
      <c r="R33" s="1"/>
      <c r="S33" s="1"/>
    </row>
    <row r="34" spans="1:19">
      <c r="A34" s="15"/>
      <c r="B34" s="22"/>
      <c r="C34" s="1"/>
      <c r="D34" s="1"/>
      <c r="E34" s="3"/>
      <c r="F34" s="1"/>
      <c r="G34" s="1"/>
      <c r="H34" s="1"/>
      <c r="I34" s="17"/>
      <c r="J34" s="3"/>
      <c r="K34" s="3"/>
      <c r="L34" s="3"/>
      <c r="M34" s="3"/>
      <c r="N34" s="3"/>
      <c r="O34" s="3"/>
      <c r="P34" s="17"/>
      <c r="Q34" s="3"/>
      <c r="R34" s="1"/>
      <c r="S34" s="1"/>
    </row>
    <row r="35" spans="1:19">
      <c r="A35" s="15"/>
      <c r="B35" s="22"/>
      <c r="C35" s="1"/>
      <c r="D35" s="1"/>
      <c r="E35" s="3"/>
      <c r="F35" s="1"/>
      <c r="G35" s="1"/>
      <c r="H35" s="1"/>
      <c r="I35" s="17"/>
      <c r="J35" s="3"/>
      <c r="K35" s="3"/>
      <c r="L35" s="3"/>
      <c r="M35" s="3"/>
      <c r="N35" s="3"/>
      <c r="O35" s="3"/>
      <c r="P35" s="17"/>
      <c r="Q35" s="3"/>
      <c r="R35" s="1"/>
      <c r="S35" s="1"/>
    </row>
    <row r="36" spans="1:19">
      <c r="A36" s="15"/>
      <c r="B36" s="22"/>
      <c r="C36" s="1"/>
      <c r="D36" s="1"/>
      <c r="E36" s="3"/>
      <c r="F36" s="1"/>
      <c r="G36" s="1"/>
      <c r="H36" s="1"/>
      <c r="I36" s="17"/>
      <c r="J36" s="3"/>
      <c r="K36" s="3"/>
      <c r="L36" s="3"/>
      <c r="M36" s="3"/>
      <c r="N36" s="3"/>
      <c r="O36" s="3"/>
      <c r="P36" s="17"/>
      <c r="Q36" s="3"/>
      <c r="R36" s="1"/>
      <c r="S36" s="1"/>
    </row>
  </sheetData>
  <mergeCells count="19">
    <mergeCell ref="A2:A22"/>
    <mergeCell ref="B2:B22"/>
    <mergeCell ref="C2:C17"/>
    <mergeCell ref="D2:D17"/>
    <mergeCell ref="E2:E17"/>
    <mergeCell ref="F2:F17"/>
    <mergeCell ref="G2:G17"/>
    <mergeCell ref="H2:H17"/>
    <mergeCell ref="S13:S15"/>
    <mergeCell ref="S16:S17"/>
    <mergeCell ref="R13:R17"/>
    <mergeCell ref="H24:H26"/>
    <mergeCell ref="A23:A27"/>
    <mergeCell ref="B23:B27"/>
    <mergeCell ref="C24:C26"/>
    <mergeCell ref="D24:D26"/>
    <mergeCell ref="E24:E26"/>
    <mergeCell ref="F24:F26"/>
    <mergeCell ref="G24:G26"/>
  </mergeCells>
  <pageMargins left="0" right="0" top="0.39370000000000011" bottom="0.39370000000000011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33C62-1873-4A35-96AF-E570285DD149}">
  <dimension ref="C6:O39"/>
  <sheetViews>
    <sheetView topLeftCell="A6" workbookViewId="0">
      <selection activeCell="N7" sqref="N7"/>
    </sheetView>
  </sheetViews>
  <sheetFormatPr defaultRowHeight="12.75"/>
  <cols>
    <col min="14" max="14" width="26" customWidth="1"/>
    <col min="15" max="15" width="28.5703125" customWidth="1"/>
  </cols>
  <sheetData>
    <row r="6" spans="13:15" ht="24.75" customHeight="1">
      <c r="N6" s="1" t="s">
        <v>49</v>
      </c>
      <c r="O6" s="1" t="s">
        <v>50</v>
      </c>
    </row>
    <row r="7" spans="13:15">
      <c r="M7">
        <v>1.8</v>
      </c>
      <c r="N7" s="30">
        <f>pore_statistics_summary!B2</f>
        <v>19.62</v>
      </c>
      <c r="O7" s="30">
        <f>pore_statistics_summary!Q12</f>
        <v>20.031428571428567</v>
      </c>
    </row>
    <row r="8" spans="13:15">
      <c r="M8">
        <v>2.4</v>
      </c>
      <c r="N8" s="30">
        <f>pore_statistics_summary!B2</f>
        <v>19.62</v>
      </c>
      <c r="O8" s="30">
        <f>pore_statistics_summary!Q12</f>
        <v>20.031428571428567</v>
      </c>
    </row>
    <row r="39" spans="3:3">
      <c r="C39" t="s">
        <v>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B3A3-D37B-43F3-802B-B5DFB875905A}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pore_statistics_summary</vt:lpstr>
      <vt:lpstr>IG110 HLtoS dist v openporosity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 Matthews</cp:lastModifiedBy>
  <cp:revision>1</cp:revision>
  <dcterms:created xsi:type="dcterms:W3CDTF">2025-04-22T15:54:05Z</dcterms:created>
  <dcterms:modified xsi:type="dcterms:W3CDTF">2025-06-07T14:19:56Z</dcterms:modified>
</cp:coreProperties>
</file>