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Vaughan/Desktop/titchipsiq_bw/"/>
    </mc:Choice>
  </mc:AlternateContent>
  <xr:revisionPtr revIDLastSave="0" documentId="13_ncr:1_{F0186339-8AAD-5E4A-8384-8611ADD73092}" xr6:coauthVersionLast="45" xr6:coauthVersionMax="45" xr10:uidLastSave="{00000000-0000-0000-0000-000000000000}"/>
  <bookViews>
    <workbookView xWindow="30240" yWindow="460" windowWidth="29880" windowHeight="23760" xr2:uid="{CA2DB4DA-5DE9-D94D-9072-3090E2CACE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J21" i="1"/>
  <c r="K21" i="1"/>
  <c r="H21" i="1"/>
  <c r="I16" i="1"/>
  <c r="J16" i="1"/>
  <c r="K16" i="1"/>
  <c r="H16" i="1"/>
  <c r="I14" i="1" l="1"/>
  <c r="J14" i="1"/>
  <c r="K14" i="1"/>
  <c r="H14" i="1"/>
  <c r="H10" i="1"/>
  <c r="I10" i="1"/>
  <c r="J10" i="1"/>
  <c r="K10" i="1"/>
  <c r="K6" i="1"/>
  <c r="J6" i="1"/>
  <c r="I6" i="1"/>
  <c r="H6" i="1"/>
  <c r="K4" i="1"/>
  <c r="J4" i="1"/>
  <c r="I4" i="1"/>
  <c r="H4" i="1"/>
  <c r="K2" i="1"/>
  <c r="J2" i="1"/>
  <c r="I2" i="1"/>
  <c r="H2" i="1"/>
  <c r="K26" i="1" l="1"/>
  <c r="J26" i="1"/>
  <c r="H26" i="1"/>
  <c r="I26" i="1"/>
</calcChain>
</file>

<file path=xl/sharedStrings.xml><?xml version="1.0" encoding="utf-8"?>
<sst xmlns="http://schemas.openxmlformats.org/spreadsheetml/2006/main" count="47" uniqueCount="34">
  <si>
    <t>Measurement</t>
  </si>
  <si>
    <t>Total IP mass (ng)</t>
  </si>
  <si>
    <t>IP mass into library (ng)</t>
  </si>
  <si>
    <t>Total input mass (ng)</t>
  </si>
  <si>
    <t>Input mass into library (ng)</t>
  </si>
  <si>
    <t>Total IP library volume (μL)</t>
  </si>
  <si>
    <t>Total input library volume (μL)</t>
  </si>
  <si>
    <t>Total volume of chromatin (μL)</t>
  </si>
  <si>
    <t>IP library conc. (nM)</t>
  </si>
  <si>
    <t>Normalized input library conc (nM)</t>
  </si>
  <si>
    <t>Volume of normalized IP library loaded into sequencer (μL)</t>
  </si>
  <si>
    <t>Input library conc. (nM)</t>
  </si>
  <si>
    <t>Volume taken for input (μL)</t>
  </si>
  <si>
    <t xml:space="preserve">Volume of normalized input library loaded into sequencer (μL) </t>
  </si>
  <si>
    <t>Normalized input library conc. (nM)</t>
  </si>
  <si>
    <t>Average IP fragment length (bp)</t>
  </si>
  <si>
    <t>Input library concentration (nM)</t>
  </si>
  <si>
    <t xml:space="preserve">Average input fragment length (bp) </t>
  </si>
  <si>
    <t>Symbol</t>
  </si>
  <si>
    <t>Definition</t>
  </si>
  <si>
    <t>Fraction of IP taken to library</t>
  </si>
  <si>
    <t>Fraction of input taken to library</t>
  </si>
  <si>
    <t>Fraction of IP library sequenced</t>
  </si>
  <si>
    <t>Fraction of input library sequenced</t>
  </si>
  <si>
    <t>Fraction of chromatin taken for input</t>
  </si>
  <si>
    <t>Ratio of captured IP [library] to expected [library]</t>
  </si>
  <si>
    <t>Ratio of captured input [library] to expected [library]</t>
  </si>
  <si>
    <t>PCR amplifications (cycles)</t>
  </si>
  <si>
    <t>-</t>
  </si>
  <si>
    <t>The proportionality constant that maintains connection between IP'd material and sequencing reads (fragments)</t>
  </si>
  <si>
    <t>low2</t>
  </si>
  <si>
    <t>high2</t>
  </si>
  <si>
    <t>low3</t>
  </si>
  <si>
    <t>high3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</si>
</sst>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265933</xdr:colOff>
      <xdr:row>3</xdr:row>
      <xdr:rowOff>73897</xdr:rowOff>
    </xdr:from>
    <xdr:ext cx="258468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C058E4-72C5-D541-B008-C635A25052D3}"/>
                </a:ext>
              </a:extLst>
            </xdr:cNvPr>
            <xdr:cNvSpPr txBox="1"/>
          </xdr:nvSpPr>
          <xdr:spPr>
            <a:xfrm>
              <a:off x="265933" y="611779"/>
              <a:ext cx="25846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ℱ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</m:oMath>
                </m:oMathPara>
              </a14:m>
              <a:endParaRPr lang="en-US" sz="1200">
                <a:latin typeface="Times" pitchFamily="2" charset="0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C058E4-72C5-D541-B008-C635A25052D3}"/>
                </a:ext>
              </a:extLst>
            </xdr:cNvPr>
            <xdr:cNvSpPr txBox="1"/>
          </xdr:nvSpPr>
          <xdr:spPr>
            <a:xfrm>
              <a:off x="265933" y="611779"/>
              <a:ext cx="25846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ℱ_</a:t>
              </a:r>
              <a:r>
                <a:rPr lang="en-US" sz="1200" b="0" i="0">
                  <a:latin typeface="Cambria Math" panose="02040503050406030204" pitchFamily="18" charset="0"/>
                </a:rPr>
                <a:t>𝑖𝑛</a:t>
              </a:r>
              <a:endParaRPr lang="en-US" sz="1200">
                <a:latin typeface="Times" pitchFamily="2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318746</xdr:colOff>
      <xdr:row>1</xdr:row>
      <xdr:rowOff>104588</xdr:rowOff>
    </xdr:from>
    <xdr:ext cx="151965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C5ADABB-9B74-5B45-AFE6-B7BE2404A046}"/>
                </a:ext>
              </a:extLst>
            </xdr:cNvPr>
            <xdr:cNvSpPr txBox="1"/>
          </xdr:nvSpPr>
          <xdr:spPr>
            <a:xfrm>
              <a:off x="318746" y="286017"/>
              <a:ext cx="151965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ℱ</m:t>
                    </m:r>
                  </m:oMath>
                </m:oMathPara>
              </a14:m>
              <a:endParaRPr lang="en-US" sz="1200">
                <a:latin typeface="Times" pitchFamily="2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C5ADABB-9B74-5B45-AFE6-B7BE2404A046}"/>
                </a:ext>
              </a:extLst>
            </xdr:cNvPr>
            <xdr:cNvSpPr txBox="1"/>
          </xdr:nvSpPr>
          <xdr:spPr>
            <a:xfrm>
              <a:off x="318746" y="286017"/>
              <a:ext cx="151965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ℱ</a:t>
              </a:r>
              <a:endParaRPr lang="en-US" sz="1200">
                <a:latin typeface="Times" pitchFamily="2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282389</xdr:colOff>
      <xdr:row>6</xdr:row>
      <xdr:rowOff>88153</xdr:rowOff>
    </xdr:from>
    <xdr:ext cx="229294" cy="196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A3CA728-3C28-244E-BE14-128EA88B34CC}"/>
                </a:ext>
              </a:extLst>
            </xdr:cNvPr>
            <xdr:cNvSpPr txBox="1"/>
          </xdr:nvSpPr>
          <xdr:spPr>
            <a:xfrm>
              <a:off x="282389" y="1176724"/>
              <a:ext cx="229294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ℱ</m:t>
                        </m:r>
                      </m:e>
                      <m:sup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ℒ</m:t>
                        </m:r>
                      </m:sup>
                    </m:sSup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A3CA728-3C28-244E-BE14-128EA88B34CC}"/>
                </a:ext>
              </a:extLst>
            </xdr:cNvPr>
            <xdr:cNvSpPr txBox="1"/>
          </xdr:nvSpPr>
          <xdr:spPr>
            <a:xfrm>
              <a:off x="282389" y="1176724"/>
              <a:ext cx="229294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ℱ^ℒ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254000</xdr:colOff>
      <xdr:row>10</xdr:row>
      <xdr:rowOff>63252</xdr:rowOff>
    </xdr:from>
    <xdr:ext cx="254813" cy="2026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6BAF01A-DEDD-4E47-89C1-857761E640CD}"/>
                </a:ext>
              </a:extLst>
            </xdr:cNvPr>
            <xdr:cNvSpPr txBox="1"/>
          </xdr:nvSpPr>
          <xdr:spPr>
            <a:xfrm>
              <a:off x="254000" y="1877538"/>
              <a:ext cx="254813" cy="2026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ℱ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  <m:sup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ℒ</m:t>
                        </m:r>
                      </m:sup>
                    </m:sSubSup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6BAF01A-DEDD-4E47-89C1-857761E640CD}"/>
                </a:ext>
              </a:extLst>
            </xdr:cNvPr>
            <xdr:cNvSpPr txBox="1"/>
          </xdr:nvSpPr>
          <xdr:spPr>
            <a:xfrm>
              <a:off x="254000" y="1877538"/>
              <a:ext cx="254813" cy="2026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ℱ_</a:t>
              </a:r>
              <a:r>
                <a:rPr lang="en-US" sz="1200" b="0" i="0">
                  <a:latin typeface="Cambria Math" panose="02040503050406030204" pitchFamily="18" charset="0"/>
                </a:rPr>
                <a:t>𝑖𝑛^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ℒ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194235</xdr:colOff>
      <xdr:row>13</xdr:row>
      <xdr:rowOff>33369</xdr:rowOff>
    </xdr:from>
    <xdr:ext cx="451086" cy="347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DB6321D-4BFB-0241-8445-FA573ABA44A6}"/>
                </a:ext>
              </a:extLst>
            </xdr:cNvPr>
            <xdr:cNvSpPr txBox="1"/>
          </xdr:nvSpPr>
          <xdr:spPr>
            <a:xfrm>
              <a:off x="194235" y="2391940"/>
              <a:ext cx="451086" cy="347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DB6321D-4BFB-0241-8445-FA573ABA44A6}"/>
                </a:ext>
              </a:extLst>
            </xdr:cNvPr>
            <xdr:cNvSpPr txBox="1"/>
          </xdr:nvSpPr>
          <xdr:spPr>
            <a:xfrm>
              <a:off x="194235" y="2391940"/>
              <a:ext cx="451086" cy="347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𝑣_𝑖/(𝑉−𝑣_𝑖 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333686</xdr:colOff>
      <xdr:row>16</xdr:row>
      <xdr:rowOff>172819</xdr:rowOff>
    </xdr:from>
    <xdr:ext cx="12355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9A37CA-3DDC-E84A-A98E-D55C606D4126}"/>
                </a:ext>
              </a:extLst>
            </xdr:cNvPr>
            <xdr:cNvSpPr txBox="1"/>
          </xdr:nvSpPr>
          <xdr:spPr>
            <a:xfrm>
              <a:off x="333686" y="3113872"/>
              <a:ext cx="12355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9A37CA-3DDC-E84A-A98E-D55C606D4126}"/>
                </a:ext>
              </a:extLst>
            </xdr:cNvPr>
            <xdr:cNvSpPr txBox="1"/>
          </xdr:nvSpPr>
          <xdr:spPr>
            <a:xfrm>
              <a:off x="333686" y="3113872"/>
              <a:ext cx="12355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277406</xdr:colOff>
      <xdr:row>22</xdr:row>
      <xdr:rowOff>13448</xdr:rowOff>
    </xdr:from>
    <xdr:ext cx="2375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CE3CC03-004A-AB4B-ABFA-6A35670295F9}"/>
                </a:ext>
              </a:extLst>
            </xdr:cNvPr>
            <xdr:cNvSpPr txBox="1"/>
          </xdr:nvSpPr>
          <xdr:spPr>
            <a:xfrm>
              <a:off x="277406" y="4043072"/>
              <a:ext cx="2375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CE3CC03-004A-AB4B-ABFA-6A35670295F9}"/>
                </a:ext>
              </a:extLst>
            </xdr:cNvPr>
            <xdr:cNvSpPr txBox="1"/>
          </xdr:nvSpPr>
          <xdr:spPr>
            <a:xfrm>
              <a:off x="277406" y="4043072"/>
              <a:ext cx="2375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1200" b="0" i="0">
                  <a:latin typeface="Cambria Math" panose="02040503050406030204" pitchFamily="18" charset="0"/>
                </a:rPr>
                <a:t>𝑖𝑛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336350</xdr:colOff>
      <xdr:row>25</xdr:row>
      <xdr:rowOff>180272</xdr:rowOff>
    </xdr:from>
    <xdr:ext cx="13176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ECA2533-88DB-5F4C-B2A0-E41613B9D542}"/>
                </a:ext>
              </a:extLst>
            </xdr:cNvPr>
            <xdr:cNvSpPr txBox="1"/>
          </xdr:nvSpPr>
          <xdr:spPr>
            <a:xfrm>
              <a:off x="336350" y="4754182"/>
              <a:ext cx="1317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ECA2533-88DB-5F4C-B2A0-E41613B9D542}"/>
                </a:ext>
              </a:extLst>
            </xdr:cNvPr>
            <xdr:cNvSpPr txBox="1"/>
          </xdr:nvSpPr>
          <xdr:spPr>
            <a:xfrm>
              <a:off x="336350" y="4754182"/>
              <a:ext cx="13176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</xdr:col>
      <xdr:colOff>120057</xdr:colOff>
      <xdr:row>25</xdr:row>
      <xdr:rowOff>81075</xdr:rowOff>
    </xdr:from>
    <xdr:ext cx="1539204" cy="413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E5B601A-E5D1-DF4E-AE89-A018D7D64D5D}"/>
                </a:ext>
              </a:extLst>
            </xdr:cNvPr>
            <xdr:cNvSpPr txBox="1"/>
          </xdr:nvSpPr>
          <xdr:spPr>
            <a:xfrm>
              <a:off x="941260" y="4654985"/>
              <a:ext cx="1539204" cy="413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den>
                    </m:f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ℱ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𝑖𝑛</m:t>
                            </m:r>
                          </m:sub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ℒ</m:t>
                            </m:r>
                          </m:sup>
                        </m:sSubSup>
                      </m:num>
                      <m:den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ℱ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ℒ</m:t>
                            </m:r>
                          </m:sup>
                        </m:sSup>
                      </m:den>
                    </m:f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ℱ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ℱ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E5B601A-E5D1-DF4E-AE89-A018D7D64D5D}"/>
                </a:ext>
              </a:extLst>
            </xdr:cNvPr>
            <xdr:cNvSpPr txBox="1"/>
          </xdr:nvSpPr>
          <xdr:spPr>
            <a:xfrm>
              <a:off x="941260" y="4654985"/>
              <a:ext cx="1539204" cy="413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=𝑣_𝑖𝑛/(𝑉−𝑣_𝑖𝑛 )  𝜌_𝑖𝑛/𝜌  (ℱ_𝑖𝑛^ℒ)/ℱ^ℒ   ℱ_𝑖𝑛/ℱ</a:t>
              </a:r>
              <a:endParaRPr 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8A44-42F3-F243-8DBB-8ECDC759EDA0}">
  <dimension ref="A1:K32"/>
  <sheetViews>
    <sheetView tabSelected="1" topLeftCell="C1" zoomScale="133" zoomScaleNormal="133" workbookViewId="0">
      <selection activeCell="D18" sqref="D18"/>
    </sheetView>
  </sheetViews>
  <sheetFormatPr baseColWidth="10" defaultRowHeight="14" x14ac:dyDescent="0.15"/>
  <cols>
    <col min="1" max="1" width="10.83203125" style="2"/>
    <col min="2" max="2" width="22.6640625" style="2" customWidth="1"/>
    <col min="3" max="3" width="55" style="2" customWidth="1"/>
    <col min="4" max="5" width="12.33203125" style="2" bestFit="1" customWidth="1"/>
    <col min="6" max="6" width="11.6640625" style="2" bestFit="1" customWidth="1"/>
    <col min="7" max="7" width="12.5" style="2" bestFit="1" customWidth="1"/>
    <col min="8" max="8" width="12.33203125" style="2" bestFit="1" customWidth="1"/>
    <col min="9" max="16384" width="10.83203125" style="2"/>
  </cols>
  <sheetData>
    <row r="1" spans="1:11" s="1" customFormat="1" ht="16" x14ac:dyDescent="0.15">
      <c r="A1" s="8" t="s">
        <v>18</v>
      </c>
      <c r="B1" s="8" t="s">
        <v>19</v>
      </c>
      <c r="C1" s="16" t="s">
        <v>0</v>
      </c>
      <c r="D1" s="16" t="s">
        <v>30</v>
      </c>
      <c r="E1" s="16" t="s">
        <v>31</v>
      </c>
      <c r="F1" s="16" t="s">
        <v>32</v>
      </c>
      <c r="G1" s="16" t="s">
        <v>33</v>
      </c>
      <c r="H1" s="16" t="s">
        <v>30</v>
      </c>
      <c r="I1" s="8" t="s">
        <v>31</v>
      </c>
      <c r="J1" s="8" t="s">
        <v>32</v>
      </c>
      <c r="K1" s="8" t="s">
        <v>33</v>
      </c>
    </row>
    <row r="2" spans="1:11" ht="16" x14ac:dyDescent="0.15">
      <c r="A2" s="9"/>
      <c r="B2" s="10" t="s">
        <v>20</v>
      </c>
      <c r="C2" s="17" t="s">
        <v>1</v>
      </c>
      <c r="D2" s="17">
        <v>0.52</v>
      </c>
      <c r="E2" s="17">
        <v>0.9</v>
      </c>
      <c r="F2" s="17">
        <v>0.91</v>
      </c>
      <c r="G2" s="17">
        <v>1.87</v>
      </c>
      <c r="H2" s="18">
        <f>D3/D2</f>
        <v>1.7307692307692308</v>
      </c>
      <c r="I2" s="11">
        <f>E3/E2</f>
        <v>1</v>
      </c>
      <c r="J2" s="11">
        <f>F3/F2</f>
        <v>2.0549450549450552</v>
      </c>
      <c r="K2" s="11">
        <f>G3/G2</f>
        <v>1</v>
      </c>
    </row>
    <row r="3" spans="1:11" ht="16" x14ac:dyDescent="0.15">
      <c r="A3" s="12"/>
      <c r="B3" s="10"/>
      <c r="C3" s="17" t="s">
        <v>2</v>
      </c>
      <c r="D3" s="17">
        <v>0.9</v>
      </c>
      <c r="E3" s="17">
        <v>0.9</v>
      </c>
      <c r="F3" s="17">
        <v>1.87</v>
      </c>
      <c r="G3" s="17">
        <v>1.87</v>
      </c>
      <c r="H3" s="18"/>
      <c r="I3" s="11"/>
      <c r="J3" s="11"/>
      <c r="K3" s="11"/>
    </row>
    <row r="4" spans="1:11" ht="16" x14ac:dyDescent="0.15">
      <c r="A4" s="12"/>
      <c r="B4" s="10" t="s">
        <v>21</v>
      </c>
      <c r="C4" s="17" t="s">
        <v>3</v>
      </c>
      <c r="D4" s="17">
        <v>21</v>
      </c>
      <c r="E4" s="17">
        <v>21</v>
      </c>
      <c r="F4" s="17">
        <v>47</v>
      </c>
      <c r="G4" s="17">
        <v>47</v>
      </c>
      <c r="H4" s="18">
        <f>D5/D4</f>
        <v>1</v>
      </c>
      <c r="I4" s="11">
        <f>E5/E4</f>
        <v>1</v>
      </c>
      <c r="J4" s="11">
        <f>F5/F4</f>
        <v>0.21276595744680851</v>
      </c>
      <c r="K4" s="11">
        <f>G5/G4</f>
        <v>0.21276595744680851</v>
      </c>
    </row>
    <row r="5" spans="1:11" ht="16" x14ac:dyDescent="0.15">
      <c r="A5" s="12"/>
      <c r="B5" s="10"/>
      <c r="C5" s="17" t="s">
        <v>4</v>
      </c>
      <c r="D5" s="17">
        <v>21</v>
      </c>
      <c r="E5" s="17">
        <v>21</v>
      </c>
      <c r="F5" s="17">
        <v>10</v>
      </c>
      <c r="G5" s="17">
        <v>10</v>
      </c>
      <c r="H5" s="18"/>
      <c r="I5" s="11"/>
      <c r="J5" s="11"/>
      <c r="K5" s="11"/>
    </row>
    <row r="6" spans="1:11" ht="16" x14ac:dyDescent="0.15">
      <c r="A6" s="13"/>
      <c r="B6" s="10" t="s">
        <v>22</v>
      </c>
      <c r="C6" s="17" t="s">
        <v>8</v>
      </c>
      <c r="D6" s="17">
        <v>48.8</v>
      </c>
      <c r="E6" s="17">
        <v>175.2</v>
      </c>
      <c r="F6" s="17">
        <v>87.61</v>
      </c>
      <c r="G6" s="17">
        <v>82.89</v>
      </c>
      <c r="H6" s="18">
        <f>(D9*D8)/(D7*D6)</f>
        <v>4.0983606557377046E-2</v>
      </c>
      <c r="I6" s="11">
        <f>(E9*E8)/(E7*E6)</f>
        <v>1.1415525114155251E-2</v>
      </c>
      <c r="J6" s="11">
        <f>(F9*F8)/(F7*F6)</f>
        <v>5.7071110603812347E-3</v>
      </c>
      <c r="K6" s="11">
        <f>(G9*G8)/(G7*G6)</f>
        <v>6.0320907226444689E-3</v>
      </c>
    </row>
    <row r="7" spans="1:11" ht="16" x14ac:dyDescent="0.15">
      <c r="A7" s="13"/>
      <c r="B7" s="10"/>
      <c r="C7" s="17" t="s">
        <v>5</v>
      </c>
      <c r="D7" s="17">
        <v>20</v>
      </c>
      <c r="E7" s="17">
        <v>20</v>
      </c>
      <c r="F7" s="17">
        <v>20</v>
      </c>
      <c r="G7" s="17">
        <v>20</v>
      </c>
      <c r="H7" s="18"/>
      <c r="I7" s="11"/>
      <c r="J7" s="11"/>
      <c r="K7" s="11"/>
    </row>
    <row r="8" spans="1:11" ht="16" x14ac:dyDescent="0.15">
      <c r="A8" s="13"/>
      <c r="B8" s="10"/>
      <c r="C8" s="17" t="s">
        <v>9</v>
      </c>
      <c r="D8" s="17">
        <v>20</v>
      </c>
      <c r="E8" s="17">
        <v>20</v>
      </c>
      <c r="F8" s="17">
        <v>10</v>
      </c>
      <c r="G8" s="17">
        <v>10</v>
      </c>
      <c r="H8" s="18"/>
      <c r="I8" s="11"/>
      <c r="J8" s="11"/>
      <c r="K8" s="11"/>
    </row>
    <row r="9" spans="1:11" ht="16" x14ac:dyDescent="0.15">
      <c r="A9" s="13"/>
      <c r="B9" s="10"/>
      <c r="C9" s="17" t="s">
        <v>10</v>
      </c>
      <c r="D9" s="17">
        <v>2</v>
      </c>
      <c r="E9" s="17">
        <v>2</v>
      </c>
      <c r="F9" s="17">
        <v>1</v>
      </c>
      <c r="G9" s="17">
        <v>1</v>
      </c>
      <c r="H9" s="18"/>
      <c r="I9" s="11"/>
      <c r="J9" s="11"/>
      <c r="K9" s="11"/>
    </row>
    <row r="10" spans="1:11" ht="16" x14ac:dyDescent="0.15">
      <c r="A10" s="13"/>
      <c r="B10" s="10" t="s">
        <v>23</v>
      </c>
      <c r="C10" s="17" t="s">
        <v>11</v>
      </c>
      <c r="D10" s="17">
        <v>360.6</v>
      </c>
      <c r="E10" s="17">
        <v>360.6</v>
      </c>
      <c r="F10" s="17">
        <v>387.27</v>
      </c>
      <c r="G10" s="17">
        <v>387.27</v>
      </c>
      <c r="H10" s="18">
        <f>(D13*D12)/(D11*D10)</f>
        <v>1.1092623405435386E-2</v>
      </c>
      <c r="I10" s="11">
        <f>(E13*E12)/(E11*E10)</f>
        <v>1.1092623405435386E-2</v>
      </c>
      <c r="J10" s="11">
        <f>(F13*F12)/(F11*F10)</f>
        <v>2.5821778087639115E-3</v>
      </c>
      <c r="K10" s="11">
        <f>(G13*G12)/(G11*G10)</f>
        <v>2.5821778087639115E-3</v>
      </c>
    </row>
    <row r="11" spans="1:11" ht="16" x14ac:dyDescent="0.15">
      <c r="A11" s="13"/>
      <c r="B11" s="10"/>
      <c r="C11" s="17" t="s">
        <v>6</v>
      </c>
      <c r="D11" s="17">
        <v>20</v>
      </c>
      <c r="E11" s="17">
        <v>20</v>
      </c>
      <c r="F11" s="17">
        <v>20</v>
      </c>
      <c r="G11" s="17">
        <v>20</v>
      </c>
      <c r="H11" s="18"/>
      <c r="I11" s="11"/>
      <c r="J11" s="11"/>
      <c r="K11" s="11"/>
    </row>
    <row r="12" spans="1:11" ht="16" x14ac:dyDescent="0.15">
      <c r="A12" s="13"/>
      <c r="B12" s="10"/>
      <c r="C12" s="17" t="s">
        <v>14</v>
      </c>
      <c r="D12" s="17">
        <v>20</v>
      </c>
      <c r="E12" s="17">
        <v>20</v>
      </c>
      <c r="F12" s="17">
        <v>10</v>
      </c>
      <c r="G12" s="17">
        <v>10</v>
      </c>
      <c r="H12" s="18"/>
      <c r="I12" s="11"/>
      <c r="J12" s="11"/>
      <c r="K12" s="11"/>
    </row>
    <row r="13" spans="1:11" ht="16" x14ac:dyDescent="0.15">
      <c r="A13" s="13"/>
      <c r="B13" s="10"/>
      <c r="C13" s="17" t="s">
        <v>13</v>
      </c>
      <c r="D13" s="17">
        <v>4</v>
      </c>
      <c r="E13" s="17">
        <v>4</v>
      </c>
      <c r="F13" s="17">
        <v>2</v>
      </c>
      <c r="G13" s="17">
        <v>2</v>
      </c>
      <c r="H13" s="18"/>
      <c r="I13" s="11"/>
      <c r="J13" s="11"/>
      <c r="K13" s="11"/>
    </row>
    <row r="14" spans="1:11" ht="16" x14ac:dyDescent="0.15">
      <c r="A14" s="13"/>
      <c r="B14" s="10" t="s">
        <v>24</v>
      </c>
      <c r="C14" s="17" t="s">
        <v>12</v>
      </c>
      <c r="D14" s="17">
        <v>50</v>
      </c>
      <c r="E14" s="17">
        <v>50</v>
      </c>
      <c r="F14" s="17">
        <v>50</v>
      </c>
      <c r="G14" s="17">
        <v>50</v>
      </c>
      <c r="H14" s="18">
        <f>D14/(D15-D14)</f>
        <v>0.25</v>
      </c>
      <c r="I14" s="11">
        <f t="shared" ref="I14:K14" si="0">E14/(E15-E14)</f>
        <v>0.25</v>
      </c>
      <c r="J14" s="11">
        <f t="shared" si="0"/>
        <v>0.25</v>
      </c>
      <c r="K14" s="11">
        <f t="shared" si="0"/>
        <v>0.25</v>
      </c>
    </row>
    <row r="15" spans="1:11" ht="17" customHeight="1" x14ac:dyDescent="0.15">
      <c r="A15" s="13"/>
      <c r="B15" s="10"/>
      <c r="C15" s="17" t="s">
        <v>7</v>
      </c>
      <c r="D15" s="17">
        <v>250</v>
      </c>
      <c r="E15" s="17">
        <v>250</v>
      </c>
      <c r="F15" s="17">
        <v>250</v>
      </c>
      <c r="G15" s="17">
        <v>250</v>
      </c>
      <c r="H15" s="18"/>
      <c r="I15" s="11"/>
      <c r="J15" s="11"/>
      <c r="K15" s="11"/>
    </row>
    <row r="16" spans="1:11" ht="16" x14ac:dyDescent="0.15">
      <c r="A16" s="13"/>
      <c r="B16" s="10" t="s">
        <v>25</v>
      </c>
      <c r="C16" s="17" t="s">
        <v>2</v>
      </c>
      <c r="D16" s="17">
        <v>0.52</v>
      </c>
      <c r="E16" s="17">
        <v>0.9</v>
      </c>
      <c r="F16" s="17">
        <v>0.91</v>
      </c>
      <c r="G16" s="17">
        <v>1.87</v>
      </c>
      <c r="H16" s="18">
        <f>D19/(((D16*(10^-9)*(2^D17))/(660*D20*10^-9))/(D18*(10^-6)))</f>
        <v>8.982286658653843E-2</v>
      </c>
      <c r="I16" s="11">
        <f t="shared" ref="I16:K16" si="1">E19/(((E16*(10^-9)*(2^E17))/(660*E20*10^-9))/(E18*(10^-6)))</f>
        <v>0.18757578124999996</v>
      </c>
      <c r="J16" s="11">
        <f t="shared" si="1"/>
        <v>9.276784319196428E-2</v>
      </c>
      <c r="K16" s="11">
        <f t="shared" si="1"/>
        <v>4.5140004595588229E-2</v>
      </c>
    </row>
    <row r="17" spans="1:11" ht="16" x14ac:dyDescent="0.15">
      <c r="A17" s="13"/>
      <c r="B17" s="10"/>
      <c r="C17" s="17" t="s">
        <v>27</v>
      </c>
      <c r="D17" s="17">
        <v>12</v>
      </c>
      <c r="E17" s="17">
        <v>12</v>
      </c>
      <c r="F17" s="17">
        <v>12</v>
      </c>
      <c r="G17" s="17">
        <v>12</v>
      </c>
      <c r="H17" s="18"/>
      <c r="I17" s="11"/>
      <c r="J17" s="11"/>
      <c r="K17" s="11"/>
    </row>
    <row r="18" spans="1:11" ht="16" x14ac:dyDescent="0.15">
      <c r="A18" s="13"/>
      <c r="B18" s="10"/>
      <c r="C18" s="17" t="s">
        <v>5</v>
      </c>
      <c r="D18" s="17">
        <v>20</v>
      </c>
      <c r="E18" s="17">
        <v>20</v>
      </c>
      <c r="F18" s="17">
        <v>20</v>
      </c>
      <c r="G18" s="17">
        <v>20</v>
      </c>
      <c r="H18" s="18"/>
      <c r="I18" s="11"/>
      <c r="J18" s="11"/>
      <c r="K18" s="11"/>
    </row>
    <row r="19" spans="1:11" ht="16" x14ac:dyDescent="0.15">
      <c r="A19" s="13"/>
      <c r="B19" s="10"/>
      <c r="C19" s="17" t="s">
        <v>8</v>
      </c>
      <c r="D19" s="17">
        <v>48.8</v>
      </c>
      <c r="E19" s="17">
        <v>175.2</v>
      </c>
      <c r="F19" s="17">
        <v>87.61</v>
      </c>
      <c r="G19" s="17">
        <v>82.89</v>
      </c>
      <c r="H19" s="18"/>
      <c r="I19" s="11"/>
      <c r="J19" s="11"/>
      <c r="K19" s="11"/>
    </row>
    <row r="20" spans="1:11" ht="16" x14ac:dyDescent="0.15">
      <c r="A20" s="13"/>
      <c r="B20" s="10"/>
      <c r="C20" s="17" t="s">
        <v>15</v>
      </c>
      <c r="D20" s="17">
        <v>297</v>
      </c>
      <c r="E20" s="17">
        <v>299</v>
      </c>
      <c r="F20" s="17">
        <v>299</v>
      </c>
      <c r="G20" s="17">
        <v>316</v>
      </c>
      <c r="H20" s="18"/>
      <c r="I20" s="11"/>
      <c r="J20" s="11"/>
      <c r="K20" s="11"/>
    </row>
    <row r="21" spans="1:11" ht="16" x14ac:dyDescent="0.15">
      <c r="A21" s="13"/>
      <c r="B21" s="10" t="s">
        <v>26</v>
      </c>
      <c r="C21" s="7" t="s">
        <v>4</v>
      </c>
      <c r="D21" s="7">
        <v>21</v>
      </c>
      <c r="E21" s="7">
        <v>21</v>
      </c>
      <c r="F21" s="7">
        <v>10</v>
      </c>
      <c r="G21" s="7">
        <v>10</v>
      </c>
      <c r="H21" s="11">
        <f>D24/(((D21*(10^-9)*(2^D22))/(660*D25*10^-9))/(D23*(10^-6)))</f>
        <v>2.0806941964285716E-2</v>
      </c>
      <c r="I21" s="11">
        <f t="shared" ref="I21:K21" si="2">E24/(((E21*(10^-9)*(2^E22))/(660*E25*10^-9))/(E23*(10^-6)))</f>
        <v>2.0806941964285716E-2</v>
      </c>
      <c r="J21" s="11">
        <f t="shared" si="2"/>
        <v>4.6676624414062493E-2</v>
      </c>
      <c r="K21" s="11">
        <f t="shared" si="2"/>
        <v>4.6676624414062493E-2</v>
      </c>
    </row>
    <row r="22" spans="1:11" ht="16" x14ac:dyDescent="0.15">
      <c r="A22" s="13"/>
      <c r="B22" s="10"/>
      <c r="C22" s="7" t="s">
        <v>27</v>
      </c>
      <c r="D22" s="7">
        <v>12</v>
      </c>
      <c r="E22" s="7">
        <v>12</v>
      </c>
      <c r="F22" s="7">
        <v>12</v>
      </c>
      <c r="G22" s="7">
        <v>12</v>
      </c>
      <c r="H22" s="11"/>
      <c r="I22" s="11"/>
      <c r="J22" s="11"/>
      <c r="K22" s="11"/>
    </row>
    <row r="23" spans="1:11" ht="16" x14ac:dyDescent="0.15">
      <c r="A23" s="13"/>
      <c r="B23" s="10"/>
      <c r="C23" s="7" t="s">
        <v>6</v>
      </c>
      <c r="D23" s="7">
        <v>20</v>
      </c>
      <c r="E23" s="7">
        <v>20</v>
      </c>
      <c r="F23" s="7">
        <v>20</v>
      </c>
      <c r="G23" s="7">
        <v>20</v>
      </c>
      <c r="H23" s="11"/>
      <c r="I23" s="11"/>
      <c r="J23" s="11"/>
      <c r="K23" s="11"/>
    </row>
    <row r="24" spans="1:11" ht="16" x14ac:dyDescent="0.15">
      <c r="A24" s="13"/>
      <c r="B24" s="10"/>
      <c r="C24" s="7" t="s">
        <v>16</v>
      </c>
      <c r="D24" s="7">
        <v>360.6</v>
      </c>
      <c r="E24" s="7">
        <v>360.6</v>
      </c>
      <c r="F24" s="7">
        <v>387.27</v>
      </c>
      <c r="G24" s="7">
        <v>387.27</v>
      </c>
      <c r="H24" s="11"/>
      <c r="I24" s="11"/>
      <c r="J24" s="11"/>
      <c r="K24" s="11"/>
    </row>
    <row r="25" spans="1:11" ht="16" x14ac:dyDescent="0.15">
      <c r="A25" s="13"/>
      <c r="B25" s="10"/>
      <c r="C25" s="7" t="s">
        <v>17</v>
      </c>
      <c r="D25" s="7">
        <v>376</v>
      </c>
      <c r="E25" s="7">
        <v>376</v>
      </c>
      <c r="F25" s="7">
        <v>374</v>
      </c>
      <c r="G25" s="7">
        <v>374</v>
      </c>
      <c r="H25" s="11"/>
      <c r="I25" s="11"/>
      <c r="J25" s="11"/>
      <c r="K25" s="11"/>
    </row>
    <row r="26" spans="1:11" ht="43" customHeight="1" x14ac:dyDescent="0.15">
      <c r="A26" s="7"/>
      <c r="B26" s="7"/>
      <c r="C26" s="14" t="s">
        <v>29</v>
      </c>
      <c r="D26" s="7" t="s">
        <v>28</v>
      </c>
      <c r="E26" s="7" t="s">
        <v>28</v>
      </c>
      <c r="F26" s="7" t="s">
        <v>28</v>
      </c>
      <c r="G26" s="7" t="s">
        <v>28</v>
      </c>
      <c r="H26" s="15">
        <f>(H21/H16)*(H10/H6)*(H4/H2)*H14</f>
        <v>9.0562057969465412E-3</v>
      </c>
      <c r="I26" s="15">
        <f t="shared" ref="I26:K26" si="3">(I21/I16)*(I10/I6)*(I4/I2)*I14</f>
        <v>2.6946966077400873E-2</v>
      </c>
      <c r="J26" s="15">
        <f t="shared" si="3"/>
        <v>5.892691951896391E-3</v>
      </c>
      <c r="K26" s="15">
        <f t="shared" si="3"/>
        <v>2.3544977107460275E-2</v>
      </c>
    </row>
    <row r="27" spans="1:11" ht="16" x14ac:dyDescent="0.15">
      <c r="C27" s="6"/>
      <c r="D27" s="5"/>
      <c r="E27" s="5"/>
      <c r="F27" s="5"/>
      <c r="G27" s="5"/>
      <c r="H27" s="5"/>
      <c r="I27" s="5"/>
      <c r="J27" s="5"/>
      <c r="K27" s="5"/>
    </row>
    <row r="28" spans="1:11" x14ac:dyDescent="0.15">
      <c r="D28" s="3"/>
      <c r="E28" s="3"/>
      <c r="F28" s="3"/>
      <c r="G28" s="3"/>
      <c r="H28" s="5"/>
      <c r="I28" s="5"/>
      <c r="J28" s="5"/>
      <c r="K28" s="5"/>
    </row>
    <row r="29" spans="1:11" x14ac:dyDescent="0.15">
      <c r="D29" s="4"/>
      <c r="E29" s="4"/>
      <c r="F29" s="4"/>
      <c r="G29" s="4"/>
    </row>
    <row r="31" spans="1:11" x14ac:dyDescent="0.15">
      <c r="D31" s="4"/>
      <c r="E31" s="4"/>
      <c r="F31" s="4"/>
      <c r="G31" s="4"/>
    </row>
    <row r="32" spans="1:11" x14ac:dyDescent="0.15">
      <c r="D32" s="4"/>
      <c r="F32" s="4"/>
    </row>
  </sheetData>
  <mergeCells count="42">
    <mergeCell ref="B21:B25"/>
    <mergeCell ref="A2:A3"/>
    <mergeCell ref="A4:A5"/>
    <mergeCell ref="A6:A9"/>
    <mergeCell ref="A10:A13"/>
    <mergeCell ref="A14:A15"/>
    <mergeCell ref="A16:A20"/>
    <mergeCell ref="A21:A25"/>
    <mergeCell ref="H21:H25"/>
    <mergeCell ref="I21:I25"/>
    <mergeCell ref="J21:J25"/>
    <mergeCell ref="K21:K25"/>
    <mergeCell ref="B2:B3"/>
    <mergeCell ref="B4:B5"/>
    <mergeCell ref="B6:B9"/>
    <mergeCell ref="B10:B13"/>
    <mergeCell ref="B14:B15"/>
    <mergeCell ref="B16:B20"/>
    <mergeCell ref="H14:H15"/>
    <mergeCell ref="I14:I15"/>
    <mergeCell ref="J14:J15"/>
    <mergeCell ref="K14:K15"/>
    <mergeCell ref="H16:H20"/>
    <mergeCell ref="I16:I20"/>
    <mergeCell ref="J16:J20"/>
    <mergeCell ref="K16:K20"/>
    <mergeCell ref="H6:H9"/>
    <mergeCell ref="I6:I9"/>
    <mergeCell ref="J6:J9"/>
    <mergeCell ref="K6:K9"/>
    <mergeCell ref="H10:H13"/>
    <mergeCell ref="I10:I13"/>
    <mergeCell ref="J10:J13"/>
    <mergeCell ref="K10:K13"/>
    <mergeCell ref="H2:H3"/>
    <mergeCell ref="I2:I3"/>
    <mergeCell ref="J2:J3"/>
    <mergeCell ref="K2:K3"/>
    <mergeCell ref="H4:H5"/>
    <mergeCell ref="I4:I5"/>
    <mergeCell ref="J4:J5"/>
    <mergeCell ref="K4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Vaughan, Robert</dc:creator>
  <cp:lastModifiedBy>Vaughan, Robert</cp:lastModifiedBy>
  <dcterms:created xsi:type="dcterms:W3CDTF">2020-09-09T14:42:00Z</dcterms:created>
  <dcterms:modified xsi:type="dcterms:W3CDTF">2020-09-21T19:26:50Z</dcterms:modified>
</cp:coreProperties>
</file>