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f13940e6c1e8f5e/Spring 2023/354/exercise 2/"/>
    </mc:Choice>
  </mc:AlternateContent>
  <xr:revisionPtr revIDLastSave="2069" documentId="8_{9493B7B1-1D84-4ECA-8C23-A1C8476D35D9}" xr6:coauthVersionLast="47" xr6:coauthVersionMax="47" xr10:uidLastSave="{45638BF7-E190-4CA2-B4C2-3027134E5F9B}"/>
  <bookViews>
    <workbookView xWindow="-108" yWindow="-108" windowWidth="23256" windowHeight="12456" firstSheet="3" activeTab="3" xr2:uid="{00000000-000D-0000-FFFF-FFFF00000000}"/>
  </bookViews>
  <sheets>
    <sheet name="New with trend" sheetId="14" r:id="rId1"/>
    <sheet name="New Seasonality without trend" sheetId="17" r:id="rId2"/>
    <sheet name="New Seasonality with trend" sheetId="15" r:id="rId3"/>
    <sheet name="CC 8 - Case data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8" i="1" l="1" a="1"/>
  <c r="S8" i="1" s="1"/>
  <c r="N5" i="1" a="1"/>
  <c r="N5" i="1" s="1"/>
  <c r="H40" i="1"/>
  <c r="H4" i="1" a="1"/>
  <c r="H4" i="1" s="1"/>
  <c r="E72" i="17"/>
  <c r="E35" i="17" a="1"/>
  <c r="E35" i="17" s="1"/>
  <c r="E62" i="14"/>
  <c r="W40" i="1"/>
  <c r="E25" i="14" a="1"/>
  <c r="E25" i="14" s="1"/>
  <c r="E73" i="15"/>
  <c r="E36" i="15" a="1"/>
  <c r="E36" i="15" s="1"/>
  <c r="F8" i="1" l="1"/>
  <c r="F7" i="1"/>
  <c r="F6" i="1"/>
  <c r="F5" i="1"/>
  <c r="F4" i="1"/>
  <c r="F11" i="1"/>
  <c r="L40" i="1"/>
  <c r="L5" i="1" a="1"/>
  <c r="L5" i="1" s="1"/>
  <c r="M5" i="1" s="1" a="1"/>
  <c r="M5" i="1" s="1"/>
  <c r="M40" i="1" s="1"/>
  <c r="K6" i="1"/>
  <c r="K5" i="1"/>
  <c r="G12" i="1"/>
  <c r="E5" i="1"/>
  <c r="E4" i="1"/>
  <c r="AF37" i="1"/>
  <c r="AE36" i="1"/>
  <c r="AD35" i="1"/>
  <c r="AC34" i="1"/>
  <c r="AB33" i="1"/>
  <c r="AA32" i="1"/>
  <c r="Z31" i="1"/>
  <c r="Y31" i="1"/>
  <c r="X31" i="1"/>
  <c r="W31" i="1"/>
  <c r="AF25" i="1"/>
  <c r="AE24" i="1"/>
  <c r="AD23" i="1"/>
  <c r="AC22" i="1"/>
  <c r="AB21" i="1"/>
  <c r="AA20" i="1"/>
  <c r="Z19" i="1"/>
  <c r="Y19" i="1"/>
  <c r="X19" i="1"/>
  <c r="W19" i="1"/>
  <c r="AF13" i="1"/>
  <c r="AE12" i="1"/>
  <c r="AD11" i="1"/>
  <c r="AC10" i="1"/>
  <c r="AB9" i="1"/>
  <c r="AA8" i="1"/>
  <c r="Z7" i="1"/>
  <c r="Y7" i="1"/>
  <c r="X7" i="1"/>
  <c r="W7" i="1"/>
  <c r="R40" i="1" l="1"/>
  <c r="R8" i="1" a="1"/>
  <c r="R8" i="1" s="1"/>
  <c r="Q40" i="1"/>
  <c r="Q8" i="1" a="1"/>
  <c r="Q8" i="1" s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K8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7" i="1"/>
  <c r="G36" i="1"/>
  <c r="G37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1" i="1"/>
  <c r="G10" i="1"/>
  <c r="G9" i="1"/>
  <c r="G8" i="1"/>
  <c r="G7" i="1"/>
  <c r="G6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0" i="1"/>
  <c r="F9" i="1"/>
  <c r="G5" i="1"/>
  <c r="G4" i="1"/>
  <c r="E38" i="1"/>
  <c r="E37" i="1"/>
  <c r="E36" i="1"/>
  <c r="E35" i="1"/>
  <c r="E34" i="1"/>
  <c r="E33" i="1"/>
  <c r="E32" i="1"/>
  <c r="E31" i="1"/>
  <c r="E30" i="1"/>
  <c r="E29" i="1"/>
  <c r="E28" i="1"/>
  <c r="E26" i="1"/>
  <c r="E27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G40" i="1" l="1"/>
  <c r="F4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<sst xmlns="http://schemas.openxmlformats.org/spreadsheetml/2006/main" count="188" uniqueCount="60">
  <si>
    <t>Month</t>
  </si>
  <si>
    <t>Sales</t>
  </si>
  <si>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</si>
  <si>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</si>
  <si>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</si>
  <si>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</si>
  <si>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</si>
  <si>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</si>
  <si>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</si>
  <si>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</si>
  <si>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</si>
  <si>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</si>
  <si>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</si>
  <si>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</si>
  <si>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</si>
  <si>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Moving avg for 2 months</t>
  </si>
  <si>
    <t>MEA</t>
  </si>
  <si>
    <t>MSE</t>
  </si>
  <si>
    <t>MAPE</t>
  </si>
  <si>
    <t>Moving avg for 3 months</t>
  </si>
  <si>
    <t>Moving avg for 6 months</t>
  </si>
  <si>
    <t>Averages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</si>
  <si>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</si>
  <si>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</si>
  <si>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</si>
  <si>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</si>
  <si>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</si>
  <si>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</si>
  <si>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</si>
  <si>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</si>
  <si>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</si>
  <si>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</si>
  <si>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</si>
  <si>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</si>
  <si>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</si>
  <si>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</si>
  <si>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</si>
  <si>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</si>
  <si>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</si>
  <si>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</si>
  <si>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</si>
  <si>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</si>
  <si>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</si>
  <si>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</si>
  <si>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</si>
  <si>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</si>
  <si>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</si>
  <si>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</si>
  <si>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Sales</t>
  </si>
  <si>
    <t>Residuals</t>
  </si>
  <si>
    <t xml:space="preserve">January </t>
  </si>
  <si>
    <t>feburary</t>
  </si>
  <si>
    <t>t</t>
  </si>
  <si>
    <t>for january year 4</t>
  </si>
  <si>
    <t>2ma</t>
  </si>
  <si>
    <t>3ma</t>
  </si>
  <si>
    <t>6ma</t>
  </si>
  <si>
    <t>MAE</t>
  </si>
  <si>
    <t xml:space="preserve">STUDENT NAME: Brady Buttrey </t>
  </si>
  <si>
    <t>Average MSE=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</si>
</sst>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name val="Times New Roman"/>
    </font>
    <font>
      <b/>
      <sz val="12"/>
      <name val="Times New Roman"/>
      <family val="1"/>
    </font>
    <font>
      <sz val="8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sz val="12"/>
      <color rgb="FFFF0000"/>
      <name val="Times New Roman"/>
      <family val="1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3" fillId="0" borderId="0" xfId="0" applyFont="1"/>
    <xf numFmtId="0" fontId="4" fillId="2" borderId="2" xfId="0" applyFont="1" applyFill="1" applyBorder="1" applyAlignment="1">
      <alignment horizontal="center"/>
    </xf>
    <xf numFmtId="0" fontId="0" fillId="2" borderId="0" xfId="0" applyFill="1"/>
    <xf numFmtId="0" fontId="0" fillId="0" borderId="0" xfId="0" applyFill="1" applyBorder="1" applyAlignment="1"/>
    <xf numFmtId="0" fontId="0" fillId="0" borderId="1" xfId="0" applyFill="1" applyBorder="1" applyAlignment="1"/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Continuous"/>
    </xf>
    <xf numFmtId="0" fontId="0" fillId="2" borderId="0" xfId="0" applyFill="1" applyBorder="1" applyAlignment="1"/>
    <xf numFmtId="0" fontId="0" fillId="2" borderId="1" xfId="0" applyFill="1" applyBorder="1" applyAlignment="1"/>
    <xf numFmtId="0" fontId="4" fillId="0" borderId="0" xfId="0" applyFont="1" applyFill="1" applyBorder="1" applyAlignment="1">
      <alignment horizontal="center"/>
    </xf>
    <xf numFmtId="0" fontId="6" fillId="0" borderId="0" xfId="0" applyFont="1"/>
    <xf numFmtId="0" fontId="0" fillId="3" borderId="0" xfId="0" applyFill="1"/>
    <xf numFmtId="0" fontId="3" fillId="3" borderId="0" xfId="0" applyFont="1" applyFill="1"/>
    <xf numFmtId="0" fontId="5" fillId="0" borderId="0" xfId="0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'CC 8 - Case data'!$C$1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'CC 8 - Case data'!$A$2:$B$37</c:f>
              <c:multiLvlStrCache>
                <c:ptCount val="36"/>
                <c:lvl>
                  <c:pt idx="0">
                    <c:v>January</c:v>
                  </c:pt>
                  <c:pt idx="1">
                    <c:v>February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  <c:pt idx="12">
                    <c:v>January</c:v>
                  </c:pt>
                  <c:pt idx="13">
                    <c:v>February</c:v>
                  </c:pt>
                  <c:pt idx="14">
                    <c:v>March</c:v>
                  </c:pt>
                  <c:pt idx="15">
                    <c:v>April</c:v>
                  </c:pt>
                  <c:pt idx="16">
                    <c:v>May</c:v>
                  </c:pt>
                  <c:pt idx="17">
                    <c:v>June</c:v>
                  </c:pt>
                  <c:pt idx="18">
                    <c:v>July</c:v>
                  </c:pt>
                  <c:pt idx="19">
                    <c:v>August</c:v>
                  </c:pt>
                  <c:pt idx="20">
                    <c:v>September</c:v>
                  </c:pt>
                  <c:pt idx="21">
                    <c:v>October</c:v>
                  </c:pt>
                  <c:pt idx="22">
                    <c:v>November</c:v>
                  </c:pt>
                  <c:pt idx="23">
                    <c:v>December</c:v>
                  </c:pt>
                  <c:pt idx="24">
                    <c:v>January</c:v>
                  </c:pt>
                  <c:pt idx="25">
                    <c:v>February</c:v>
                  </c:pt>
                  <c:pt idx="26">
                    <c:v>March</c:v>
                  </c:pt>
                  <c:pt idx="27">
                    <c:v>April</c:v>
                  </c:pt>
                  <c:pt idx="28">
                    <c:v>May</c:v>
                  </c:pt>
                  <c:pt idx="29">
                    <c:v>June</c:v>
                  </c:pt>
                  <c:pt idx="30">
                    <c:v>July</c:v>
                  </c:pt>
                  <c:pt idx="31">
                    <c:v>August</c:v>
                  </c:pt>
                  <c:pt idx="32">
                    <c:v>September</c:v>
                  </c:pt>
                  <c:pt idx="33">
                    <c:v>October</c:v>
                  </c:pt>
                  <c:pt idx="34">
                    <c:v>November</c:v>
                  </c:pt>
                  <c:pt idx="35">
                    <c:v>December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1</c:v>
                  </c:pt>
                  <c:pt idx="5">
                    <c:v>1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2</c:v>
                  </c:pt>
                  <c:pt idx="13">
                    <c:v>2</c:v>
                  </c:pt>
                  <c:pt idx="14">
                    <c:v>2</c:v>
                  </c:pt>
                  <c:pt idx="15">
                    <c:v>2</c:v>
                  </c:pt>
                  <c:pt idx="16">
                    <c:v>2</c:v>
                  </c:pt>
                  <c:pt idx="17">
                    <c:v>2</c:v>
                  </c:pt>
                  <c:pt idx="18">
                    <c:v>2</c:v>
                  </c:pt>
                  <c:pt idx="19">
                    <c:v>2</c:v>
                  </c:pt>
                  <c:pt idx="20">
                    <c:v>2</c:v>
                  </c:pt>
                  <c:pt idx="21">
                    <c:v>2</c:v>
                  </c:pt>
                  <c:pt idx="22">
                    <c:v>2</c:v>
                  </c:pt>
                  <c:pt idx="23">
                    <c:v>2</c:v>
                  </c:pt>
                  <c:pt idx="24">
                    <c:v>3</c:v>
                  </c:pt>
                  <c:pt idx="25">
                    <c:v>3</c:v>
                  </c:pt>
                  <c:pt idx="26">
                    <c:v>3</c:v>
                  </c:pt>
                  <c:pt idx="27">
                    <c:v>3</c:v>
                  </c:pt>
                  <c:pt idx="28">
                    <c:v>3</c:v>
                  </c:pt>
                  <c:pt idx="29">
                    <c:v>3</c:v>
                  </c:pt>
                  <c:pt idx="30">
                    <c:v>3</c:v>
                  </c:pt>
                  <c:pt idx="31">
                    <c:v>3</c:v>
                  </c:pt>
                  <c:pt idx="32">
                    <c:v>3</c:v>
                  </c:pt>
                  <c:pt idx="33">
                    <c:v>3</c:v>
                  </c:pt>
                  <c:pt idx="34">
                    <c:v>3</c:v>
                  </c:pt>
                  <c:pt idx="35">
                    <c:v>3</c:v>
                  </c:pt>
                </c:lvl>
              </c:multiLvlStrCache>
            </c:multiLvlStrRef>
          </c:cat>
          <c:val>
            <c:numRef>
              <c:f>'CC 8 - Case data'!$C$2:$C$37</c:f>
              <c:numCache>
                <c:formatCode>General</c:formatCode>
                <c:ptCount val="36"/>
                <c:pt idx="0">
                  <c:v>242</c:v>
                </c:pt>
                <c:pt idx="1">
                  <c:v>235</c:v>
                </c:pt>
                <c:pt idx="2">
                  <c:v>232</c:v>
                </c:pt>
                <c:pt idx="3">
                  <c:v>178</c:v>
                </c:pt>
                <c:pt idx="4">
                  <c:v>184</c:v>
                </c:pt>
                <c:pt idx="5">
                  <c:v>140</c:v>
                </c:pt>
                <c:pt idx="6">
                  <c:v>145</c:v>
                </c:pt>
                <c:pt idx="7">
                  <c:v>152</c:v>
                </c:pt>
                <c:pt idx="8">
                  <c:v>110</c:v>
                </c:pt>
                <c:pt idx="9">
                  <c:v>130</c:v>
                </c:pt>
                <c:pt idx="10">
                  <c:v>152</c:v>
                </c:pt>
                <c:pt idx="11">
                  <c:v>206</c:v>
                </c:pt>
                <c:pt idx="12">
                  <c:v>263</c:v>
                </c:pt>
                <c:pt idx="13">
                  <c:v>238</c:v>
                </c:pt>
                <c:pt idx="14">
                  <c:v>247</c:v>
                </c:pt>
                <c:pt idx="15">
                  <c:v>193</c:v>
                </c:pt>
                <c:pt idx="16">
                  <c:v>193</c:v>
                </c:pt>
                <c:pt idx="17">
                  <c:v>149</c:v>
                </c:pt>
                <c:pt idx="18">
                  <c:v>157</c:v>
                </c:pt>
                <c:pt idx="19">
                  <c:v>161</c:v>
                </c:pt>
                <c:pt idx="20">
                  <c:v>122</c:v>
                </c:pt>
                <c:pt idx="21">
                  <c:v>130</c:v>
                </c:pt>
                <c:pt idx="22">
                  <c:v>167</c:v>
                </c:pt>
                <c:pt idx="23">
                  <c:v>230</c:v>
                </c:pt>
                <c:pt idx="24">
                  <c:v>282</c:v>
                </c:pt>
                <c:pt idx="25">
                  <c:v>255</c:v>
                </c:pt>
                <c:pt idx="26">
                  <c:v>265</c:v>
                </c:pt>
                <c:pt idx="27">
                  <c:v>205</c:v>
                </c:pt>
                <c:pt idx="28">
                  <c:v>210</c:v>
                </c:pt>
                <c:pt idx="29">
                  <c:v>160</c:v>
                </c:pt>
                <c:pt idx="30">
                  <c:v>166</c:v>
                </c:pt>
                <c:pt idx="31">
                  <c:v>174</c:v>
                </c:pt>
                <c:pt idx="32">
                  <c:v>126</c:v>
                </c:pt>
                <c:pt idx="33">
                  <c:v>148</c:v>
                </c:pt>
                <c:pt idx="34">
                  <c:v>173</c:v>
                </c:pt>
                <c:pt idx="35">
                  <c:v>235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0C-4844-BF40-491DED06A4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6498592"/>
        <c:axId val="406502752"/>
      </c:lineChart>
      <c:catAx>
        <c:axId val="406498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502752"/>
        <c:crosses val="autoZero"/>
        <c:auto val="1"/>
        <c:lblAlgn val="ctr"/>
        <c:lblOffset val="100"/>
        <c:noMultiLvlLbl val="0"/>
      </c:catAx>
      <c:valAx>
        <c:axId val="40650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498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1490662</xdr:colOff>
      <xdr:row>41</xdr:row>
      <xdr:rowOff>180975</xdr:rowOff>
    </xdr:from>
    <xdr:to>
      <xdr:col>15</xdr:col>
      <xdr:colOff>1652587</xdr:colOff>
      <xdr:row>55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3F4B8F-EE89-0219-810C-02629AC1EF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ADEC-37DF-4712-A0E9-3EF761042748}">
  <dimension ref="A1:I62"/>
  <sheetViews>
    <sheetView topLeftCell="A50" zoomScale="69" workbookViewId="0">
      <selection activeCell="H17" sqref="H17"/>
    </sheetView>
  </sheetViews>
  <sheetFormatPr defaultRowHeight="15.6" x14ac:dyDescent="0.3"/>
  <cols>
    <col min="1" max="1" width="8.8984375" bestFit="1" customWidth="1"/>
    <col min="2" max="2" width="13.09765625" bestFit="1" customWidth="1"/>
    <col min="3" max="3" width="8.8984375" bestFit="1" customWidth="1"/>
    <col min="4" max="4" width="13.3984375" bestFit="1" customWidth="1"/>
    <col min="5" max="5" width="13.09765625" bestFit="1" customWidth="1"/>
    <col min="6" max="9" width="8.8984375" bestFit="1" customWidth="1"/>
  </cols>
  <sheetData>
    <row r="1" spans="1:9" x14ac:dyDescent="0.3">
      <c r="A1" t="s">
        <v>22</v>
      </c>
    </row>
    <row r="2" spans="1:9" ht="16.2" thickBot="1" x14ac:dyDescent="0.35"/>
    <row r="3" spans="1:9" x14ac:dyDescent="0.3">
      <c r="A3" s="11" t="s">
        <v>23</v>
      </c>
      <c r="B3" s="11"/>
    </row>
    <row r="4" spans="1:9" x14ac:dyDescent="0.3">
      <c r="A4" s="8" t="s">
        <v>24</v>
      </c>
      <c r="B4" s="8">
        <v>2.6162890548323079E-3</v>
      </c>
    </row>
    <row r="5" spans="1:9" x14ac:dyDescent="0.3">
      <c r="A5" s="8" t="s">
        <v>25</v>
      </c>
      <c r="B5" s="12">
        <v>6.844968418435331E-6</v>
      </c>
    </row>
    <row r="6" spans="1:9" x14ac:dyDescent="0.3">
      <c r="A6" s="8" t="s">
        <v>26</v>
      </c>
      <c r="B6" s="8">
        <v>-2.9404718414863376E-2</v>
      </c>
    </row>
    <row r="7" spans="1:9" x14ac:dyDescent="0.3">
      <c r="A7" s="8" t="s">
        <v>27</v>
      </c>
      <c r="B7" s="8">
        <v>47.850801417061746</v>
      </c>
    </row>
    <row r="8" spans="1:9" ht="16.2" thickBot="1" x14ac:dyDescent="0.35">
      <c r="A8" s="9" t="s">
        <v>28</v>
      </c>
      <c r="B8" s="9">
        <v>36</v>
      </c>
    </row>
    <row r="10" spans="1:9" ht="16.2" thickBot="1" x14ac:dyDescent="0.35">
      <c r="A10" t="s">
        <v>29</v>
      </c>
    </row>
    <row r="11" spans="1:9" x14ac:dyDescent="0.3">
      <c r="A11" s="10"/>
      <c r="B11" s="10" t="s">
        <v>34</v>
      </c>
      <c r="C11" s="10" t="s">
        <v>35</v>
      </c>
      <c r="D11" s="10" t="s">
        <v>36</v>
      </c>
      <c r="E11" s="10" t="s">
        <v>37</v>
      </c>
      <c r="F11" s="10" t="s">
        <v>38</v>
      </c>
    </row>
    <row r="12" spans="1:9" x14ac:dyDescent="0.3">
      <c r="A12" s="8" t="s">
        <v>30</v>
      </c>
      <c r="B12" s="8">
        <v>1</v>
      </c>
      <c r="C12" s="8">
        <v>0.53288288289331831</v>
      </c>
      <c r="D12" s="8">
        <v>0.53288288289331831</v>
      </c>
      <c r="E12" s="8">
        <v>2.3273051925985558E-4</v>
      </c>
      <c r="F12" s="12">
        <v>0.98791750822598035</v>
      </c>
    </row>
    <row r="13" spans="1:9" x14ac:dyDescent="0.3">
      <c r="A13" s="8" t="s">
        <v>31</v>
      </c>
      <c r="B13" s="8">
        <v>34</v>
      </c>
      <c r="C13" s="8">
        <v>77849.772672672654</v>
      </c>
      <c r="D13" s="8">
        <v>2289.6991962550783</v>
      </c>
      <c r="E13" s="8"/>
      <c r="F13" s="8"/>
    </row>
    <row r="14" spans="1:9" ht="16.2" thickBot="1" x14ac:dyDescent="0.35">
      <c r="A14" s="9" t="s">
        <v>32</v>
      </c>
      <c r="B14" s="9">
        <v>35</v>
      </c>
      <c r="C14" s="9">
        <v>77850.305555555547</v>
      </c>
      <c r="D14" s="9"/>
      <c r="E14" s="9"/>
      <c r="F14" s="9"/>
    </row>
    <row r="15" spans="1:9" ht="16.2" thickBot="1" x14ac:dyDescent="0.35"/>
    <row r="16" spans="1:9" x14ac:dyDescent="0.3">
      <c r="A16" s="10"/>
      <c r="B16" s="10" t="s">
        <v>39</v>
      </c>
      <c r="C16" s="10" t="s">
        <v>27</v>
      </c>
      <c r="D16" s="10" t="s">
        <v>40</v>
      </c>
      <c r="E16" s="6" t="s">
        <v>41</v>
      </c>
      <c r="F16" s="10" t="s">
        <v>42</v>
      </c>
      <c r="G16" s="10" t="s">
        <v>43</v>
      </c>
      <c r="H16" s="10" t="s">
        <v>44</v>
      </c>
      <c r="I16" s="10" t="s">
        <v>45</v>
      </c>
    </row>
    <row r="17" spans="1:9" x14ac:dyDescent="0.3">
      <c r="A17" s="8" t="s">
        <v>33</v>
      </c>
      <c r="B17" s="12">
        <v>187.85555555555555</v>
      </c>
      <c r="C17" s="8">
        <v>16.288472958263963</v>
      </c>
      <c r="D17" s="8">
        <v>11.533036647259618</v>
      </c>
      <c r="E17" s="12">
        <v>2.6784326910177947E-13</v>
      </c>
      <c r="F17" s="8">
        <v>154.75339582095347</v>
      </c>
      <c r="G17" s="8">
        <v>220.95771529015764</v>
      </c>
      <c r="H17" s="8">
        <v>154.75339582095347</v>
      </c>
      <c r="I17" s="8">
        <v>220.95771529015764</v>
      </c>
    </row>
    <row r="18" spans="1:9" ht="16.2" thickBot="1" x14ac:dyDescent="0.35">
      <c r="A18" s="9" t="s">
        <v>52</v>
      </c>
      <c r="B18" s="13">
        <v>-1.1711711711711358E-2</v>
      </c>
      <c r="C18" s="9">
        <v>0.76770382471707121</v>
      </c>
      <c r="D18" s="9">
        <v>-1.5255507833411642E-2</v>
      </c>
      <c r="E18" s="13">
        <v>0.98791750822609914</v>
      </c>
      <c r="F18" s="9">
        <v>-1.571873594275192</v>
      </c>
      <c r="G18" s="9">
        <v>1.5484501708517693</v>
      </c>
      <c r="H18" s="9">
        <v>-1.571873594275192</v>
      </c>
      <c r="I18" s="9">
        <v>1.5484501708517693</v>
      </c>
    </row>
    <row r="22" spans="1:9" x14ac:dyDescent="0.3">
      <c r="A22" t="s">
        <v>46</v>
      </c>
    </row>
    <row r="23" spans="1:9" ht="16.2" thickBot="1" x14ac:dyDescent="0.35"/>
    <row r="24" spans="1:9" x14ac:dyDescent="0.3">
      <c r="A24" s="10" t="s">
        <v>47</v>
      </c>
      <c r="B24" s="10" t="s">
        <v>48</v>
      </c>
      <c r="C24" s="10" t="s">
        <v>49</v>
      </c>
      <c r="E24" s="14" t="s">
        <v>17</v>
      </c>
    </row>
    <row r="25" spans="1:9" x14ac:dyDescent="0.3">
      <c r="A25" s="8">
        <v>1</v>
      </c>
      <c r="B25" s="8">
        <v>187.84384384384384</v>
      </c>
      <c r="C25" s="8">
        <v>54.156156156156158</v>
      </c>
      <c r="E25" cm="1">
        <f t="array" ref="E25:E60">C25:C60^2</f>
        <v>2932.8892496099706</v>
      </c>
    </row>
    <row r="26" spans="1:9" x14ac:dyDescent="0.3">
      <c r="A26" s="8">
        <v>2</v>
      </c>
      <c r="B26" s="8">
        <v>187.83213213213213</v>
      </c>
      <c r="C26" s="8">
        <v>47.167867867867869</v>
      </c>
      <c r="E26">
        <v>2224.8077592006421</v>
      </c>
    </row>
    <row r="27" spans="1:9" x14ac:dyDescent="0.3">
      <c r="A27" s="8">
        <v>3</v>
      </c>
      <c r="B27" s="8">
        <v>187.82042042042042</v>
      </c>
      <c r="C27" s="8">
        <v>44.179579579579581</v>
      </c>
      <c r="E27">
        <v>1951.835251828405</v>
      </c>
    </row>
    <row r="28" spans="1:9" x14ac:dyDescent="0.3">
      <c r="A28" s="8">
        <v>4</v>
      </c>
      <c r="B28" s="8">
        <v>187.80870870870871</v>
      </c>
      <c r="C28" s="8">
        <v>-9.808708708708707</v>
      </c>
      <c r="E28">
        <v>96.210766532298038</v>
      </c>
    </row>
    <row r="29" spans="1:9" x14ac:dyDescent="0.3">
      <c r="A29" s="8">
        <v>5</v>
      </c>
      <c r="B29" s="8">
        <v>187.796996996997</v>
      </c>
      <c r="C29" s="8">
        <v>-3.7969969969969952</v>
      </c>
      <c r="E29">
        <v>14.4171861952042</v>
      </c>
    </row>
    <row r="30" spans="1:9" x14ac:dyDescent="0.3">
      <c r="A30" s="8">
        <v>6</v>
      </c>
      <c r="B30" s="8">
        <v>187.78528528528528</v>
      </c>
      <c r="C30" s="8">
        <v>-47.785285285285283</v>
      </c>
      <c r="E30">
        <v>2283.4334897961021</v>
      </c>
    </row>
    <row r="31" spans="1:9" x14ac:dyDescent="0.3">
      <c r="A31" s="8">
        <v>7</v>
      </c>
      <c r="B31" s="8">
        <v>187.77357357357357</v>
      </c>
      <c r="C31" s="8">
        <v>-42.773573573573572</v>
      </c>
      <c r="E31">
        <v>1829.5785962539114</v>
      </c>
    </row>
    <row r="32" spans="1:9" x14ac:dyDescent="0.3">
      <c r="A32" s="8">
        <v>8</v>
      </c>
      <c r="B32" s="8">
        <v>187.76186186186186</v>
      </c>
      <c r="C32" s="8">
        <v>-35.76186186186186</v>
      </c>
      <c r="E32">
        <v>1278.9107638268897</v>
      </c>
    </row>
    <row r="33" spans="1:5" x14ac:dyDescent="0.3">
      <c r="A33" s="8">
        <v>9</v>
      </c>
      <c r="B33" s="8">
        <v>187.75015015015015</v>
      </c>
      <c r="C33" s="8">
        <v>-77.750150150150148</v>
      </c>
      <c r="E33">
        <v>6045.0858483708935</v>
      </c>
    </row>
    <row r="34" spans="1:5" x14ac:dyDescent="0.3">
      <c r="A34" s="8">
        <v>10</v>
      </c>
      <c r="B34" s="8">
        <v>187.73843843843844</v>
      </c>
      <c r="C34" s="8">
        <v>-57.738438438438436</v>
      </c>
      <c r="E34">
        <v>3333.727273309345</v>
      </c>
    </row>
    <row r="35" spans="1:5" x14ac:dyDescent="0.3">
      <c r="A35" s="8">
        <v>11</v>
      </c>
      <c r="B35" s="8">
        <v>187.72672672672672</v>
      </c>
      <c r="C35" s="8">
        <v>-35.726726726726724</v>
      </c>
      <c r="E35">
        <v>1276.3990026062097</v>
      </c>
    </row>
    <row r="36" spans="1:5" x14ac:dyDescent="0.3">
      <c r="A36" s="8">
        <v>12</v>
      </c>
      <c r="B36" s="8">
        <v>187.71501501501501</v>
      </c>
      <c r="C36" s="8">
        <v>18.284984984984987</v>
      </c>
      <c r="E36">
        <v>334.34067590112642</v>
      </c>
    </row>
    <row r="37" spans="1:5" x14ac:dyDescent="0.3">
      <c r="A37" s="8">
        <v>13</v>
      </c>
      <c r="B37" s="8">
        <v>187.7033033033033</v>
      </c>
      <c r="C37" s="8">
        <v>75.296696696696699</v>
      </c>
      <c r="E37">
        <v>5669.5925334343356</v>
      </c>
    </row>
    <row r="38" spans="1:5" x14ac:dyDescent="0.3">
      <c r="A38" s="8">
        <v>14</v>
      </c>
      <c r="B38" s="8">
        <v>187.69159159159159</v>
      </c>
      <c r="C38" s="8">
        <v>50.308408408408411</v>
      </c>
      <c r="E38">
        <v>2530.9359565872182</v>
      </c>
    </row>
    <row r="39" spans="1:5" x14ac:dyDescent="0.3">
      <c r="A39" s="8">
        <v>15</v>
      </c>
      <c r="B39" s="8">
        <v>187.67987987987988</v>
      </c>
      <c r="C39" s="8">
        <v>59.320120120120123</v>
      </c>
      <c r="E39">
        <v>3518.87665106548</v>
      </c>
    </row>
    <row r="40" spans="1:5" x14ac:dyDescent="0.3">
      <c r="A40" s="8">
        <v>16</v>
      </c>
      <c r="B40" s="8">
        <v>187.66816816816817</v>
      </c>
      <c r="C40" s="8">
        <v>5.3318318318318347</v>
      </c>
      <c r="E40">
        <v>28.428430682935218</v>
      </c>
    </row>
    <row r="41" spans="1:5" x14ac:dyDescent="0.3">
      <c r="A41" s="8">
        <v>17</v>
      </c>
      <c r="B41" s="8">
        <v>187.65645645645645</v>
      </c>
      <c r="C41" s="8">
        <v>5.3435435435435465</v>
      </c>
      <c r="E41">
        <v>28.553457601745922</v>
      </c>
    </row>
    <row r="42" spans="1:5" x14ac:dyDescent="0.3">
      <c r="A42" s="8">
        <v>18</v>
      </c>
      <c r="B42" s="8">
        <v>187.64474474474474</v>
      </c>
      <c r="C42" s="8">
        <v>-38.644744744744742</v>
      </c>
      <c r="E42">
        <v>1493.4162963864762</v>
      </c>
    </row>
    <row r="43" spans="1:5" x14ac:dyDescent="0.3">
      <c r="A43" s="8">
        <v>19</v>
      </c>
      <c r="B43" s="8">
        <v>187.63303303303303</v>
      </c>
      <c r="C43" s="8">
        <v>-30.63303303303303</v>
      </c>
      <c r="E43">
        <v>938.3827128028928</v>
      </c>
    </row>
    <row r="44" spans="1:5" x14ac:dyDescent="0.3">
      <c r="A44" s="8">
        <v>20</v>
      </c>
      <c r="B44" s="8">
        <v>187.62132132132132</v>
      </c>
      <c r="C44" s="8">
        <v>-26.621321321321318</v>
      </c>
      <c r="E44">
        <v>708.69474889303706</v>
      </c>
    </row>
    <row r="45" spans="1:5" x14ac:dyDescent="0.3">
      <c r="A45" s="8">
        <v>21</v>
      </c>
      <c r="B45" s="8">
        <v>187.60960960960961</v>
      </c>
      <c r="C45" s="8">
        <v>-65.609609609609606</v>
      </c>
      <c r="E45">
        <v>4304.6208731253773</v>
      </c>
    </row>
    <row r="46" spans="1:5" x14ac:dyDescent="0.3">
      <c r="A46" s="8">
        <v>22</v>
      </c>
      <c r="B46" s="8">
        <v>187.59789789789789</v>
      </c>
      <c r="C46" s="8">
        <v>-57.597897897897894</v>
      </c>
      <c r="E46">
        <v>3317.5178422566705</v>
      </c>
    </row>
    <row r="47" spans="1:5" x14ac:dyDescent="0.3">
      <c r="A47" s="8">
        <v>23</v>
      </c>
      <c r="B47" s="8">
        <v>187.58618618618618</v>
      </c>
      <c r="C47" s="8">
        <v>-20.586186186186183</v>
      </c>
      <c r="E47">
        <v>423.79106169232278</v>
      </c>
    </row>
    <row r="48" spans="1:5" x14ac:dyDescent="0.3">
      <c r="A48" s="8">
        <v>24</v>
      </c>
      <c r="B48" s="8">
        <v>187.57447447447447</v>
      </c>
      <c r="C48" s="8">
        <v>42.425525525525529</v>
      </c>
      <c r="E48">
        <v>1799.9252161170182</v>
      </c>
    </row>
    <row r="49" spans="1:5" x14ac:dyDescent="0.3">
      <c r="A49" s="8">
        <v>25</v>
      </c>
      <c r="B49" s="8">
        <v>187.56276276276276</v>
      </c>
      <c r="C49" s="8">
        <v>94.437237237237241</v>
      </c>
      <c r="E49">
        <v>8918.391777002229</v>
      </c>
    </row>
    <row r="50" spans="1:5" x14ac:dyDescent="0.3">
      <c r="A50" s="8">
        <v>26</v>
      </c>
      <c r="B50" s="8">
        <v>187.55105105105105</v>
      </c>
      <c r="C50" s="8">
        <v>67.448948948948953</v>
      </c>
      <c r="E50">
        <v>4549.3607143179224</v>
      </c>
    </row>
    <row r="51" spans="1:5" x14ac:dyDescent="0.3">
      <c r="A51" s="8">
        <v>27</v>
      </c>
      <c r="B51" s="8">
        <v>187.53933933933934</v>
      </c>
      <c r="C51" s="8">
        <v>77.460660660660665</v>
      </c>
      <c r="E51">
        <v>6000.1539499860228</v>
      </c>
    </row>
    <row r="52" spans="1:5" x14ac:dyDescent="0.3">
      <c r="A52" s="8">
        <v>28</v>
      </c>
      <c r="B52" s="8">
        <v>187.52762762762762</v>
      </c>
      <c r="C52" s="8">
        <v>17.472372372372377</v>
      </c>
      <c r="E52">
        <v>305.2837963188415</v>
      </c>
    </row>
    <row r="53" spans="1:5" x14ac:dyDescent="0.3">
      <c r="A53" s="8">
        <v>29</v>
      </c>
      <c r="B53" s="8">
        <v>187.51591591591591</v>
      </c>
      <c r="C53" s="8">
        <v>22.484084084084088</v>
      </c>
      <c r="E53">
        <v>505.5340371001634</v>
      </c>
    </row>
    <row r="54" spans="1:5" x14ac:dyDescent="0.3">
      <c r="A54" s="8">
        <v>30</v>
      </c>
      <c r="B54" s="8">
        <v>187.5042042042042</v>
      </c>
      <c r="C54" s="8">
        <v>-27.5042042042042</v>
      </c>
      <c r="E54">
        <v>756.48124890656402</v>
      </c>
    </row>
    <row r="55" spans="1:5" x14ac:dyDescent="0.3">
      <c r="A55" s="8">
        <v>31</v>
      </c>
      <c r="B55" s="8">
        <v>187.49249249249249</v>
      </c>
      <c r="C55" s="8">
        <v>-21.492492492492488</v>
      </c>
      <c r="E55">
        <v>461.92723353984599</v>
      </c>
    </row>
    <row r="56" spans="1:5" x14ac:dyDescent="0.3">
      <c r="A56" s="8">
        <v>32</v>
      </c>
      <c r="B56" s="8">
        <v>187.4807807807808</v>
      </c>
      <c r="C56" s="8">
        <v>-13.480780780780805</v>
      </c>
      <c r="E56">
        <v>181.73145045946913</v>
      </c>
    </row>
    <row r="57" spans="1:5" x14ac:dyDescent="0.3">
      <c r="A57" s="8">
        <v>33</v>
      </c>
      <c r="B57" s="8">
        <v>187.46906906906909</v>
      </c>
      <c r="C57" s="8">
        <v>-61.469069069069093</v>
      </c>
      <c r="E57">
        <v>3778.4464522179865</v>
      </c>
    </row>
    <row r="58" spans="1:5" x14ac:dyDescent="0.3">
      <c r="A58" s="8">
        <v>34</v>
      </c>
      <c r="B58" s="8">
        <v>187.45735735735738</v>
      </c>
      <c r="C58" s="8">
        <v>-39.457357357357381</v>
      </c>
      <c r="E58">
        <v>1556.8830496262046</v>
      </c>
    </row>
    <row r="59" spans="1:5" x14ac:dyDescent="0.3">
      <c r="A59" s="8">
        <v>35</v>
      </c>
      <c r="B59" s="8">
        <v>187.44564564564567</v>
      </c>
      <c r="C59" s="8">
        <v>-14.445645645645669</v>
      </c>
      <c r="E59">
        <v>208.67667811956167</v>
      </c>
    </row>
    <row r="60" spans="1:5" ht="16.2" thickBot="1" x14ac:dyDescent="0.35">
      <c r="A60" s="9">
        <v>36</v>
      </c>
      <c r="B60" s="9">
        <v>187.43393393393396</v>
      </c>
      <c r="C60" s="9">
        <v>47.566066066066043</v>
      </c>
      <c r="E60">
        <v>2262.5306410013595</v>
      </c>
    </row>
    <row r="62" spans="1:5" x14ac:dyDescent="0.3">
      <c r="D62" s="5" t="s">
        <v>59</v>
      </c>
      <c r="E62">
        <f>AVERAGE(_xlfn.ANCHORARRAY(E25))</f>
        <v>2162.4936853520189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F9B6A-B3F1-455F-9AAE-903BAA0DCAED}">
  <dimension ref="A1:I72"/>
  <sheetViews>
    <sheetView zoomScale="79" workbookViewId="0">
      <selection activeCell="C19" sqref="C19"/>
    </sheetView>
  </sheetViews>
  <sheetFormatPr defaultRowHeight="15.6" x14ac:dyDescent="0.3"/>
  <sheetData>
    <row r="1" spans="1:9" x14ac:dyDescent="0.3">
      <c r="A1" t="s">
        <v>22</v>
      </c>
    </row>
    <row r="2" spans="1:9" ht="16.2" thickBot="1" x14ac:dyDescent="0.35"/>
    <row r="3" spans="1:9" x14ac:dyDescent="0.3">
      <c r="A3" s="11" t="s">
        <v>23</v>
      </c>
      <c r="B3" s="11"/>
    </row>
    <row r="4" spans="1:9" x14ac:dyDescent="0.3">
      <c r="A4" s="8" t="s">
        <v>24</v>
      </c>
      <c r="B4" s="8">
        <v>0.97376866998816569</v>
      </c>
    </row>
    <row r="5" spans="1:9" x14ac:dyDescent="0.3">
      <c r="A5" s="8" t="s">
        <v>25</v>
      </c>
      <c r="B5" s="12">
        <v>0.94822542265052123</v>
      </c>
    </row>
    <row r="6" spans="1:9" x14ac:dyDescent="0.3">
      <c r="A6" s="12" t="s">
        <v>26</v>
      </c>
      <c r="B6" s="12">
        <v>0.92449540803201025</v>
      </c>
    </row>
    <row r="7" spans="1:9" x14ac:dyDescent="0.3">
      <c r="A7" s="8" t="s">
        <v>27</v>
      </c>
      <c r="B7" s="8">
        <v>12.95933811752918</v>
      </c>
    </row>
    <row r="8" spans="1:9" ht="16.2" thickBot="1" x14ac:dyDescent="0.35">
      <c r="A8" s="9" t="s">
        <v>28</v>
      </c>
      <c r="B8" s="9">
        <v>36</v>
      </c>
    </row>
    <row r="10" spans="1:9" ht="16.2" thickBot="1" x14ac:dyDescent="0.35">
      <c r="A10" t="s">
        <v>29</v>
      </c>
    </row>
    <row r="11" spans="1:9" x14ac:dyDescent="0.3">
      <c r="A11" s="10"/>
      <c r="B11" s="10" t="s">
        <v>34</v>
      </c>
      <c r="C11" s="10" t="s">
        <v>35</v>
      </c>
      <c r="D11" s="10" t="s">
        <v>36</v>
      </c>
      <c r="E11" s="10" t="s">
        <v>37</v>
      </c>
      <c r="F11" s="10" t="s">
        <v>38</v>
      </c>
    </row>
    <row r="12" spans="1:9" x14ac:dyDescent="0.3">
      <c r="A12" s="8" t="s">
        <v>30</v>
      </c>
      <c r="B12" s="8">
        <v>11</v>
      </c>
      <c r="C12" s="8">
        <v>73819.638888888876</v>
      </c>
      <c r="D12" s="8">
        <v>6710.8762626262615</v>
      </c>
      <c r="E12" s="8">
        <v>39.958905963371642</v>
      </c>
      <c r="F12" s="8">
        <v>1.0167194194730488E-12</v>
      </c>
    </row>
    <row r="13" spans="1:9" x14ac:dyDescent="0.3">
      <c r="A13" s="8" t="s">
        <v>31</v>
      </c>
      <c r="B13" s="8">
        <v>24</v>
      </c>
      <c r="C13" s="8">
        <v>4030.6666666666742</v>
      </c>
      <c r="D13" s="8">
        <v>167.94444444444477</v>
      </c>
      <c r="E13" s="8"/>
      <c r="F13" s="8"/>
    </row>
    <row r="14" spans="1:9" ht="16.2" thickBot="1" x14ac:dyDescent="0.35">
      <c r="A14" s="9" t="s">
        <v>32</v>
      </c>
      <c r="B14" s="9">
        <v>35</v>
      </c>
      <c r="C14" s="9">
        <v>77850.305555555547</v>
      </c>
      <c r="D14" s="9"/>
      <c r="E14" s="9"/>
      <c r="F14" s="9"/>
    </row>
    <row r="15" spans="1:9" ht="16.2" thickBot="1" x14ac:dyDescent="0.35"/>
    <row r="16" spans="1:9" x14ac:dyDescent="0.3">
      <c r="A16" s="10"/>
      <c r="B16" s="10" t="s">
        <v>39</v>
      </c>
      <c r="C16" s="10" t="s">
        <v>27</v>
      </c>
      <c r="D16" s="10" t="s">
        <v>40</v>
      </c>
      <c r="E16" s="10" t="s">
        <v>41</v>
      </c>
      <c r="F16" s="10" t="s">
        <v>42</v>
      </c>
      <c r="G16" s="10" t="s">
        <v>43</v>
      </c>
      <c r="H16" s="10" t="s">
        <v>44</v>
      </c>
      <c r="I16" s="10" t="s">
        <v>45</v>
      </c>
    </row>
    <row r="17" spans="1:9" x14ac:dyDescent="0.3">
      <c r="A17" s="8" t="s">
        <v>33</v>
      </c>
      <c r="B17" s="8">
        <v>223.66666666666666</v>
      </c>
      <c r="C17" s="8">
        <v>7.4820773506748459</v>
      </c>
      <c r="D17" s="8">
        <v>29.893658697138843</v>
      </c>
      <c r="E17" s="8">
        <v>1.6716223356111493E-20</v>
      </c>
      <c r="F17" s="8">
        <v>208.22441798461921</v>
      </c>
      <c r="G17" s="8">
        <v>239.10891534871411</v>
      </c>
      <c r="H17" s="8">
        <v>208.22441798461921</v>
      </c>
      <c r="I17" s="8">
        <v>239.10891534871411</v>
      </c>
    </row>
    <row r="18" spans="1:9" x14ac:dyDescent="0.3">
      <c r="A18" s="8" t="s">
        <v>50</v>
      </c>
      <c r="B18" s="8">
        <v>38.666666666666629</v>
      </c>
      <c r="C18" s="8">
        <v>10.58125526404892</v>
      </c>
      <c r="D18" s="8">
        <v>3.6542608321756731</v>
      </c>
      <c r="E18" s="8">
        <v>1.2558519910310375E-3</v>
      </c>
      <c r="F18" s="8">
        <v>16.828029146977091</v>
      </c>
      <c r="G18" s="8">
        <v>60.50530418635617</v>
      </c>
      <c r="H18" s="8">
        <v>16.828029146977091</v>
      </c>
      <c r="I18" s="8">
        <v>60.50530418635617</v>
      </c>
    </row>
    <row r="19" spans="1:9" x14ac:dyDescent="0.3">
      <c r="A19" s="8" t="s">
        <v>51</v>
      </c>
      <c r="B19" s="8">
        <v>18.999999999999954</v>
      </c>
      <c r="C19" s="8">
        <v>10.581255264048938</v>
      </c>
      <c r="D19" s="8">
        <v>1.7956281675345924</v>
      </c>
      <c r="E19" s="8">
        <v>8.5156393612995582E-2</v>
      </c>
      <c r="F19" s="8">
        <v>-2.8386375196896232</v>
      </c>
      <c r="G19" s="8">
        <v>40.838637519689527</v>
      </c>
      <c r="H19" s="8">
        <v>-2.8386375196896232</v>
      </c>
      <c r="I19" s="8">
        <v>40.838637519689527</v>
      </c>
    </row>
    <row r="20" spans="1:9" x14ac:dyDescent="0.3">
      <c r="A20" s="8" t="s">
        <v>5</v>
      </c>
      <c r="B20" s="8">
        <v>24.333333333333346</v>
      </c>
      <c r="C20" s="8">
        <v>10.581255264048924</v>
      </c>
      <c r="D20" s="8">
        <v>2.2996641443864179</v>
      </c>
      <c r="E20" s="8">
        <v>3.0471582297103138E-2</v>
      </c>
      <c r="F20" s="8">
        <v>2.4946958136438013</v>
      </c>
      <c r="G20" s="8">
        <v>46.171970853022891</v>
      </c>
      <c r="H20" s="8">
        <v>2.4946958136438013</v>
      </c>
      <c r="I20" s="8">
        <v>46.171970853022891</v>
      </c>
    </row>
    <row r="21" spans="1:9" x14ac:dyDescent="0.3">
      <c r="A21" s="8" t="s">
        <v>6</v>
      </c>
      <c r="B21" s="8">
        <v>-31.666666666666654</v>
      </c>
      <c r="C21" s="8">
        <v>10.581255264048925</v>
      </c>
      <c r="D21" s="8">
        <v>-2.9927136125576634</v>
      </c>
      <c r="E21" s="8">
        <v>6.3140658285535589E-3</v>
      </c>
      <c r="F21" s="8">
        <v>-53.505304186356199</v>
      </c>
      <c r="G21" s="8">
        <v>-9.8280291469771051</v>
      </c>
      <c r="H21" s="8">
        <v>-53.505304186356199</v>
      </c>
      <c r="I21" s="8">
        <v>-9.8280291469771051</v>
      </c>
    </row>
    <row r="22" spans="1:9" x14ac:dyDescent="0.3">
      <c r="A22" s="8" t="s">
        <v>7</v>
      </c>
      <c r="B22" s="8">
        <v>-27.999999999999986</v>
      </c>
      <c r="C22" s="8">
        <v>10.581255264048927</v>
      </c>
      <c r="D22" s="8">
        <v>-2.6461888784720387</v>
      </c>
      <c r="E22" s="8">
        <v>1.414243944699888E-2</v>
      </c>
      <c r="F22" s="8">
        <v>-49.838637519689541</v>
      </c>
      <c r="G22" s="8">
        <v>-6.1613624803104337</v>
      </c>
      <c r="H22" s="8">
        <v>-49.838637519689541</v>
      </c>
      <c r="I22" s="8">
        <v>-6.1613624803104337</v>
      </c>
    </row>
    <row r="23" spans="1:9" x14ac:dyDescent="0.3">
      <c r="A23" s="8" t="s">
        <v>8</v>
      </c>
      <c r="B23" s="8">
        <v>-74.000000000000028</v>
      </c>
      <c r="C23" s="8">
        <v>10.581255264048933</v>
      </c>
      <c r="D23" s="8">
        <v>-6.9934991788189622</v>
      </c>
      <c r="E23" s="8">
        <v>3.1282294214944371E-7</v>
      </c>
      <c r="F23" s="8">
        <v>-95.838637519689598</v>
      </c>
      <c r="G23" s="8">
        <v>-52.161362480310466</v>
      </c>
      <c r="H23" s="8">
        <v>-95.838637519689598</v>
      </c>
      <c r="I23" s="8">
        <v>-52.161362480310466</v>
      </c>
    </row>
    <row r="24" spans="1:9" x14ac:dyDescent="0.3">
      <c r="A24" s="8" t="s">
        <v>9</v>
      </c>
      <c r="B24" s="8">
        <v>-67.666666666666671</v>
      </c>
      <c r="C24" s="8">
        <v>10.581255264048929</v>
      </c>
      <c r="D24" s="8">
        <v>-6.3949564563074297</v>
      </c>
      <c r="E24" s="8">
        <v>1.3007812708599671E-6</v>
      </c>
      <c r="F24" s="8">
        <v>-89.505304186356227</v>
      </c>
      <c r="G24" s="8">
        <v>-45.828029146977116</v>
      </c>
      <c r="H24" s="8">
        <v>-89.505304186356227</v>
      </c>
      <c r="I24" s="8">
        <v>-45.828029146977116</v>
      </c>
    </row>
    <row r="25" spans="1:9" x14ac:dyDescent="0.3">
      <c r="A25" s="8" t="s">
        <v>10</v>
      </c>
      <c r="B25" s="8">
        <v>-61.333333333333336</v>
      </c>
      <c r="C25" s="8">
        <v>10.581255264048929</v>
      </c>
      <c r="D25" s="8">
        <v>-5.7964137337958963</v>
      </c>
      <c r="E25" s="8">
        <v>5.6326000413513701E-6</v>
      </c>
      <c r="F25" s="8">
        <v>-83.171970853022884</v>
      </c>
      <c r="G25" s="8">
        <v>-39.49469581364378</v>
      </c>
      <c r="H25" s="8">
        <v>-83.171970853022884</v>
      </c>
      <c r="I25" s="8">
        <v>-39.49469581364378</v>
      </c>
    </row>
    <row r="26" spans="1:9" x14ac:dyDescent="0.3">
      <c r="A26" s="8" t="s">
        <v>11</v>
      </c>
      <c r="B26" s="8">
        <v>-104.33333333333339</v>
      </c>
      <c r="C26" s="8">
        <v>10.581255264048933</v>
      </c>
      <c r="D26" s="8">
        <v>-9.8602037971636722</v>
      </c>
      <c r="E26" s="8">
        <v>6.4665148025715785E-10</v>
      </c>
      <c r="F26" s="8">
        <v>-126.17197085302294</v>
      </c>
      <c r="G26" s="8">
        <v>-82.49469581364383</v>
      </c>
      <c r="H26" s="8">
        <v>-126.17197085302294</v>
      </c>
      <c r="I26" s="8">
        <v>-82.49469581364383</v>
      </c>
    </row>
    <row r="27" spans="1:9" x14ac:dyDescent="0.3">
      <c r="A27" s="8" t="s">
        <v>12</v>
      </c>
      <c r="B27" s="8">
        <v>-87.666666666666629</v>
      </c>
      <c r="C27" s="8">
        <v>10.581255264048927</v>
      </c>
      <c r="D27" s="8">
        <v>-8.2850913695017407</v>
      </c>
      <c r="E27" s="8">
        <v>1.6886839314289268E-8</v>
      </c>
      <c r="F27" s="8">
        <v>-109.50530418635618</v>
      </c>
      <c r="G27" s="8">
        <v>-65.828029146977073</v>
      </c>
      <c r="H27" s="8">
        <v>-109.50530418635618</v>
      </c>
      <c r="I27" s="8">
        <v>-65.828029146977073</v>
      </c>
    </row>
    <row r="28" spans="1:9" ht="16.2" thickBot="1" x14ac:dyDescent="0.35">
      <c r="A28" s="9" t="s">
        <v>13</v>
      </c>
      <c r="B28" s="9">
        <v>-59.666666666666671</v>
      </c>
      <c r="C28" s="9">
        <v>10.581255264048927</v>
      </c>
      <c r="D28" s="9">
        <v>-5.6389024910297048</v>
      </c>
      <c r="E28" s="9">
        <v>8.3319865069504446E-6</v>
      </c>
      <c r="F28" s="9">
        <v>-81.505304186356227</v>
      </c>
      <c r="G28" s="9">
        <v>-37.828029146977116</v>
      </c>
      <c r="H28" s="9">
        <v>-81.505304186356227</v>
      </c>
      <c r="I28" s="9">
        <v>-37.828029146977116</v>
      </c>
    </row>
    <row r="32" spans="1:9" x14ac:dyDescent="0.3">
      <c r="A32" t="s">
        <v>46</v>
      </c>
    </row>
    <row r="33" spans="1:5" ht="16.2" thickBot="1" x14ac:dyDescent="0.35"/>
    <row r="34" spans="1:5" x14ac:dyDescent="0.3">
      <c r="A34" s="10" t="s">
        <v>47</v>
      </c>
      <c r="B34" s="10" t="s">
        <v>48</v>
      </c>
      <c r="C34" s="10" t="s">
        <v>49</v>
      </c>
      <c r="E34" s="14" t="s">
        <v>17</v>
      </c>
    </row>
    <row r="35" spans="1:5" x14ac:dyDescent="0.3">
      <c r="A35" s="8">
        <v>1</v>
      </c>
      <c r="B35" s="8">
        <v>262.33333333333326</v>
      </c>
      <c r="C35" s="8">
        <v>-20.333333333333258</v>
      </c>
      <c r="E35" cm="1">
        <f t="array" ref="E35:E70">C35:C70^2</f>
        <v>413.44444444444139</v>
      </c>
    </row>
    <row r="36" spans="1:5" x14ac:dyDescent="0.3">
      <c r="A36" s="8">
        <v>2</v>
      </c>
      <c r="B36" s="8">
        <v>242.6666666666666</v>
      </c>
      <c r="C36" s="8">
        <v>-7.6666666666666003</v>
      </c>
      <c r="E36">
        <v>58.777777777776762</v>
      </c>
    </row>
    <row r="37" spans="1:5" x14ac:dyDescent="0.3">
      <c r="A37" s="8">
        <v>3</v>
      </c>
      <c r="B37" s="8">
        <v>248</v>
      </c>
      <c r="C37" s="8">
        <v>-16</v>
      </c>
      <c r="E37">
        <v>256</v>
      </c>
    </row>
    <row r="38" spans="1:5" x14ac:dyDescent="0.3">
      <c r="A38" s="8">
        <v>4</v>
      </c>
      <c r="B38" s="8">
        <v>192</v>
      </c>
      <c r="C38" s="8">
        <v>-14</v>
      </c>
      <c r="E38">
        <v>196</v>
      </c>
    </row>
    <row r="39" spans="1:5" x14ac:dyDescent="0.3">
      <c r="A39" s="8">
        <v>5</v>
      </c>
      <c r="B39" s="8">
        <v>195.66666666666669</v>
      </c>
      <c r="C39" s="8">
        <v>-11.666666666666686</v>
      </c>
      <c r="E39">
        <v>136.11111111111154</v>
      </c>
    </row>
    <row r="40" spans="1:5" x14ac:dyDescent="0.3">
      <c r="A40" s="8">
        <v>6</v>
      </c>
      <c r="B40" s="8">
        <v>149.66666666666663</v>
      </c>
      <c r="C40" s="8">
        <v>-9.6666666666666288</v>
      </c>
      <c r="E40">
        <v>93.444444444443718</v>
      </c>
    </row>
    <row r="41" spans="1:5" x14ac:dyDescent="0.3">
      <c r="A41" s="8">
        <v>7</v>
      </c>
      <c r="B41" s="8">
        <v>156</v>
      </c>
      <c r="C41" s="8">
        <v>-11</v>
      </c>
      <c r="E41">
        <v>121</v>
      </c>
    </row>
    <row r="42" spans="1:5" x14ac:dyDescent="0.3">
      <c r="A42" s="8">
        <v>8</v>
      </c>
      <c r="B42" s="8">
        <v>162.33333333333331</v>
      </c>
      <c r="C42" s="8">
        <v>-10.333333333333314</v>
      </c>
      <c r="E42">
        <v>106.77777777777739</v>
      </c>
    </row>
    <row r="43" spans="1:5" x14ac:dyDescent="0.3">
      <c r="A43" s="8">
        <v>9</v>
      </c>
      <c r="B43" s="8">
        <v>119.33333333333327</v>
      </c>
      <c r="C43" s="8">
        <v>-9.3333333333332718</v>
      </c>
      <c r="E43">
        <v>87.111111111109963</v>
      </c>
    </row>
    <row r="44" spans="1:5" x14ac:dyDescent="0.3">
      <c r="A44" s="8">
        <v>10</v>
      </c>
      <c r="B44" s="8">
        <v>136.00000000000003</v>
      </c>
      <c r="C44" s="8">
        <v>-6.0000000000000284</v>
      </c>
      <c r="E44">
        <v>36.000000000000341</v>
      </c>
    </row>
    <row r="45" spans="1:5" x14ac:dyDescent="0.3">
      <c r="A45" s="8">
        <v>11</v>
      </c>
      <c r="B45" s="8">
        <v>164</v>
      </c>
      <c r="C45" s="8">
        <v>-12</v>
      </c>
      <c r="E45">
        <v>144</v>
      </c>
    </row>
    <row r="46" spans="1:5" x14ac:dyDescent="0.3">
      <c r="A46" s="8">
        <v>12</v>
      </c>
      <c r="B46" s="8">
        <v>223.66666666666666</v>
      </c>
      <c r="C46" s="8">
        <v>-17.666666666666657</v>
      </c>
      <c r="E46">
        <v>312.1111111111108</v>
      </c>
    </row>
    <row r="47" spans="1:5" x14ac:dyDescent="0.3">
      <c r="A47" s="8">
        <v>13</v>
      </c>
      <c r="B47" s="8">
        <v>262.33333333333326</v>
      </c>
      <c r="C47" s="8">
        <v>0.66666666666674246</v>
      </c>
      <c r="E47">
        <v>0.44444444444454551</v>
      </c>
    </row>
    <row r="48" spans="1:5" x14ac:dyDescent="0.3">
      <c r="A48" s="8">
        <v>14</v>
      </c>
      <c r="B48" s="8">
        <v>242.6666666666666</v>
      </c>
      <c r="C48" s="8">
        <v>-4.6666666666666003</v>
      </c>
      <c r="E48">
        <v>21.77777777777716</v>
      </c>
    </row>
    <row r="49" spans="1:5" x14ac:dyDescent="0.3">
      <c r="A49" s="8">
        <v>15</v>
      </c>
      <c r="B49" s="8">
        <v>248</v>
      </c>
      <c r="C49" s="8">
        <v>-1</v>
      </c>
      <c r="E49">
        <v>1</v>
      </c>
    </row>
    <row r="50" spans="1:5" x14ac:dyDescent="0.3">
      <c r="A50" s="8">
        <v>16</v>
      </c>
      <c r="B50" s="8">
        <v>192</v>
      </c>
      <c r="C50" s="8">
        <v>1</v>
      </c>
      <c r="E50">
        <v>1</v>
      </c>
    </row>
    <row r="51" spans="1:5" x14ac:dyDescent="0.3">
      <c r="A51" s="8">
        <v>17</v>
      </c>
      <c r="B51" s="8">
        <v>195.66666666666669</v>
      </c>
      <c r="C51" s="8">
        <v>-2.6666666666666856</v>
      </c>
      <c r="E51">
        <v>7.111111111111212</v>
      </c>
    </row>
    <row r="52" spans="1:5" x14ac:dyDescent="0.3">
      <c r="A52" s="8">
        <v>18</v>
      </c>
      <c r="B52" s="8">
        <v>149.66666666666663</v>
      </c>
      <c r="C52" s="8">
        <v>-0.66666666666662877</v>
      </c>
      <c r="E52">
        <v>0.4444444444443939</v>
      </c>
    </row>
    <row r="53" spans="1:5" x14ac:dyDescent="0.3">
      <c r="A53" s="8">
        <v>19</v>
      </c>
      <c r="B53" s="8">
        <v>156</v>
      </c>
      <c r="C53" s="8">
        <v>1</v>
      </c>
      <c r="E53">
        <v>1</v>
      </c>
    </row>
    <row r="54" spans="1:5" x14ac:dyDescent="0.3">
      <c r="A54" s="8">
        <v>20</v>
      </c>
      <c r="B54" s="8">
        <v>162.33333333333331</v>
      </c>
      <c r="C54" s="8">
        <v>-1.3333333333333144</v>
      </c>
      <c r="E54">
        <v>1.7777777777777273</v>
      </c>
    </row>
    <row r="55" spans="1:5" x14ac:dyDescent="0.3">
      <c r="A55" s="8">
        <v>21</v>
      </c>
      <c r="B55" s="8">
        <v>119.33333333333327</v>
      </c>
      <c r="C55" s="8">
        <v>2.6666666666667282</v>
      </c>
      <c r="E55">
        <v>7.1111111111114393</v>
      </c>
    </row>
    <row r="56" spans="1:5" x14ac:dyDescent="0.3">
      <c r="A56" s="8">
        <v>22</v>
      </c>
      <c r="B56" s="8">
        <v>136.00000000000003</v>
      </c>
      <c r="C56" s="8">
        <v>-6.0000000000000284</v>
      </c>
      <c r="E56">
        <v>36.000000000000341</v>
      </c>
    </row>
    <row r="57" spans="1:5" x14ac:dyDescent="0.3">
      <c r="A57" s="8">
        <v>23</v>
      </c>
      <c r="B57" s="8">
        <v>164</v>
      </c>
      <c r="C57" s="8">
        <v>3</v>
      </c>
      <c r="E57">
        <v>9</v>
      </c>
    </row>
    <row r="58" spans="1:5" x14ac:dyDescent="0.3">
      <c r="A58" s="8">
        <v>24</v>
      </c>
      <c r="B58" s="8">
        <v>223.66666666666666</v>
      </c>
      <c r="C58" s="8">
        <v>6.3333333333333428</v>
      </c>
      <c r="E58">
        <v>40.111111111111228</v>
      </c>
    </row>
    <row r="59" spans="1:5" x14ac:dyDescent="0.3">
      <c r="A59" s="8">
        <v>25</v>
      </c>
      <c r="B59" s="8">
        <v>262.33333333333326</v>
      </c>
      <c r="C59" s="8">
        <v>19.666666666666742</v>
      </c>
      <c r="E59">
        <v>386.77777777778078</v>
      </c>
    </row>
    <row r="60" spans="1:5" x14ac:dyDescent="0.3">
      <c r="A60" s="8">
        <v>26</v>
      </c>
      <c r="B60" s="8">
        <v>242.6666666666666</v>
      </c>
      <c r="C60" s="8">
        <v>12.3333333333334</v>
      </c>
      <c r="E60">
        <v>152.11111111111273</v>
      </c>
    </row>
    <row r="61" spans="1:5" x14ac:dyDescent="0.3">
      <c r="A61" s="8">
        <v>27</v>
      </c>
      <c r="B61" s="8">
        <v>248</v>
      </c>
      <c r="C61" s="8">
        <v>17</v>
      </c>
      <c r="E61">
        <v>289</v>
      </c>
    </row>
    <row r="62" spans="1:5" x14ac:dyDescent="0.3">
      <c r="A62" s="8">
        <v>28</v>
      </c>
      <c r="B62" s="8">
        <v>192</v>
      </c>
      <c r="C62" s="8">
        <v>13</v>
      </c>
      <c r="E62">
        <v>169</v>
      </c>
    </row>
    <row r="63" spans="1:5" x14ac:dyDescent="0.3">
      <c r="A63" s="8">
        <v>29</v>
      </c>
      <c r="B63" s="8">
        <v>195.66666666666669</v>
      </c>
      <c r="C63" s="8">
        <v>14.333333333333314</v>
      </c>
      <c r="E63">
        <v>205.44444444444389</v>
      </c>
    </row>
    <row r="64" spans="1:5" x14ac:dyDescent="0.3">
      <c r="A64" s="8">
        <v>30</v>
      </c>
      <c r="B64" s="8">
        <v>149.66666666666663</v>
      </c>
      <c r="C64" s="8">
        <v>10.333333333333371</v>
      </c>
      <c r="E64">
        <v>106.77777777777857</v>
      </c>
    </row>
    <row r="65" spans="1:5" x14ac:dyDescent="0.3">
      <c r="A65" s="8">
        <v>31</v>
      </c>
      <c r="B65" s="8">
        <v>156</v>
      </c>
      <c r="C65" s="8">
        <v>10</v>
      </c>
      <c r="E65">
        <v>100</v>
      </c>
    </row>
    <row r="66" spans="1:5" x14ac:dyDescent="0.3">
      <c r="A66" s="8">
        <v>32</v>
      </c>
      <c r="B66" s="8">
        <v>162.33333333333331</v>
      </c>
      <c r="C66" s="8">
        <v>11.666666666666686</v>
      </c>
      <c r="E66">
        <v>136.11111111111154</v>
      </c>
    </row>
    <row r="67" spans="1:5" x14ac:dyDescent="0.3">
      <c r="A67" s="8">
        <v>33</v>
      </c>
      <c r="B67" s="8">
        <v>119.33333333333327</v>
      </c>
      <c r="C67" s="8">
        <v>6.6666666666667282</v>
      </c>
      <c r="E67">
        <v>44.444444444445267</v>
      </c>
    </row>
    <row r="68" spans="1:5" x14ac:dyDescent="0.3">
      <c r="A68" s="8">
        <v>34</v>
      </c>
      <c r="B68" s="8">
        <v>136.00000000000003</v>
      </c>
      <c r="C68" s="8">
        <v>11.999999999999972</v>
      </c>
      <c r="E68">
        <v>143.99999999999932</v>
      </c>
    </row>
    <row r="69" spans="1:5" x14ac:dyDescent="0.3">
      <c r="A69" s="8">
        <v>35</v>
      </c>
      <c r="B69" s="8">
        <v>164</v>
      </c>
      <c r="C69" s="8">
        <v>9</v>
      </c>
      <c r="E69">
        <v>81</v>
      </c>
    </row>
    <row r="70" spans="1:5" ht="16.2" thickBot="1" x14ac:dyDescent="0.35">
      <c r="A70" s="9">
        <v>36</v>
      </c>
      <c r="B70" s="9">
        <v>223.66666666666666</v>
      </c>
      <c r="C70" s="9">
        <v>11.333333333333343</v>
      </c>
      <c r="E70">
        <v>128.44444444444466</v>
      </c>
    </row>
    <row r="72" spans="1:5" x14ac:dyDescent="0.3">
      <c r="E72">
        <f>AVERAGE(_xlfn.ANCHORARRAY(E35))</f>
        <v>111.96296296296299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C2030-D859-4A22-AFF8-1C637AFCBAF9}">
  <dimension ref="A1:I73"/>
  <sheetViews>
    <sheetView zoomScale="82" workbookViewId="0">
      <selection activeCell="F6" sqref="F6"/>
    </sheetView>
  </sheetViews>
  <sheetFormatPr defaultRowHeight="15.6" x14ac:dyDescent="0.3"/>
  <sheetData>
    <row r="1" spans="1:9" x14ac:dyDescent="0.3">
      <c r="A1" t="s">
        <v>22</v>
      </c>
    </row>
    <row r="2" spans="1:9" ht="16.2" thickBot="1" x14ac:dyDescent="0.35"/>
    <row r="3" spans="1:9" x14ac:dyDescent="0.3">
      <c r="A3" s="11" t="s">
        <v>23</v>
      </c>
      <c r="B3" s="11"/>
    </row>
    <row r="4" spans="1:9" x14ac:dyDescent="0.3">
      <c r="A4" s="8" t="s">
        <v>24</v>
      </c>
      <c r="B4" s="8">
        <v>0.99708229958431915</v>
      </c>
    </row>
    <row r="5" spans="1:9" x14ac:dyDescent="0.3">
      <c r="A5" s="12" t="s">
        <v>25</v>
      </c>
      <c r="B5" s="12">
        <v>0.994173112144354</v>
      </c>
    </row>
    <row r="6" spans="1:9" x14ac:dyDescent="0.3">
      <c r="A6" s="12" t="s">
        <v>26</v>
      </c>
      <c r="B6" s="12">
        <v>0.99113299674140831</v>
      </c>
    </row>
    <row r="7" spans="1:9" x14ac:dyDescent="0.3">
      <c r="A7" s="8" t="s">
        <v>27</v>
      </c>
      <c r="B7" s="8">
        <v>4.4410388522232722</v>
      </c>
    </row>
    <row r="8" spans="1:9" ht="16.2" thickBot="1" x14ac:dyDescent="0.35">
      <c r="A8" s="9" t="s">
        <v>28</v>
      </c>
      <c r="B8" s="9">
        <v>36</v>
      </c>
    </row>
    <row r="10" spans="1:9" ht="16.2" thickBot="1" x14ac:dyDescent="0.35">
      <c r="A10" t="s">
        <v>29</v>
      </c>
    </row>
    <row r="11" spans="1:9" x14ac:dyDescent="0.3">
      <c r="A11" s="10"/>
      <c r="B11" s="10" t="s">
        <v>34</v>
      </c>
      <c r="C11" s="10" t="s">
        <v>35</v>
      </c>
      <c r="D11" s="10" t="s">
        <v>36</v>
      </c>
      <c r="E11" s="10" t="s">
        <v>37</v>
      </c>
      <c r="F11" s="6" t="s">
        <v>38</v>
      </c>
    </row>
    <row r="12" spans="1:9" x14ac:dyDescent="0.3">
      <c r="A12" s="8" t="s">
        <v>30</v>
      </c>
      <c r="B12" s="8">
        <v>12</v>
      </c>
      <c r="C12" s="8">
        <v>77396.680555555547</v>
      </c>
      <c r="D12" s="8">
        <v>6449.7233796296287</v>
      </c>
      <c r="E12" s="8">
        <v>327.01821489441915</v>
      </c>
      <c r="F12" s="12">
        <v>1.0188179189817924E-22</v>
      </c>
    </row>
    <row r="13" spans="1:9" x14ac:dyDescent="0.3">
      <c r="A13" s="8" t="s">
        <v>31</v>
      </c>
      <c r="B13" s="8">
        <v>23</v>
      </c>
      <c r="C13" s="8">
        <v>453.62500000000176</v>
      </c>
      <c r="D13" s="8">
        <v>19.722826086956598</v>
      </c>
      <c r="E13" s="8"/>
      <c r="F13" s="8"/>
    </row>
    <row r="14" spans="1:9" ht="16.2" thickBot="1" x14ac:dyDescent="0.35">
      <c r="A14" s="9" t="s">
        <v>32</v>
      </c>
      <c r="B14" s="9">
        <v>35</v>
      </c>
      <c r="C14" s="9">
        <v>77850.305555555547</v>
      </c>
      <c r="D14" s="9"/>
      <c r="E14" s="9"/>
      <c r="F14" s="9"/>
    </row>
    <row r="15" spans="1:9" ht="16.2" thickBot="1" x14ac:dyDescent="0.35"/>
    <row r="16" spans="1:9" x14ac:dyDescent="0.3">
      <c r="A16" s="10"/>
      <c r="B16" s="10" t="s">
        <v>39</v>
      </c>
      <c r="C16" s="10" t="s">
        <v>27</v>
      </c>
      <c r="D16" s="10" t="s">
        <v>40</v>
      </c>
      <c r="E16" s="6" t="s">
        <v>41</v>
      </c>
      <c r="F16" s="10" t="s">
        <v>42</v>
      </c>
      <c r="G16" s="10" t="s">
        <v>43</v>
      </c>
      <c r="H16" s="10" t="s">
        <v>44</v>
      </c>
      <c r="I16" s="10" t="s">
        <v>45</v>
      </c>
    </row>
    <row r="17" spans="1:9" x14ac:dyDescent="0.3">
      <c r="A17" s="8" t="s">
        <v>33</v>
      </c>
      <c r="B17" s="8">
        <v>199.24999999999997</v>
      </c>
      <c r="C17" s="8">
        <v>3.1402886879199983</v>
      </c>
      <c r="D17" s="8">
        <v>63.449580532665998</v>
      </c>
      <c r="E17" s="12">
        <v>2.4720172572003094E-27</v>
      </c>
      <c r="F17" s="8">
        <v>192.75381790682141</v>
      </c>
      <c r="G17" s="8">
        <v>205.74618209317853</v>
      </c>
      <c r="H17" s="8">
        <v>192.75381790682141</v>
      </c>
      <c r="I17" s="8">
        <v>205.74618209317853</v>
      </c>
    </row>
    <row r="18" spans="1:9" x14ac:dyDescent="0.3">
      <c r="A18" s="8" t="s">
        <v>52</v>
      </c>
      <c r="B18" s="8">
        <v>1.0173611111111118</v>
      </c>
      <c r="C18" s="8">
        <v>7.5543604970989484E-2</v>
      </c>
      <c r="D18" s="8">
        <v>13.467203630298055</v>
      </c>
      <c r="E18" s="12">
        <v>2.1393730127150388E-12</v>
      </c>
      <c r="F18" s="8">
        <v>0.86108725776938411</v>
      </c>
      <c r="G18" s="8">
        <v>1.1736349644528394</v>
      </c>
      <c r="H18" s="8">
        <v>0.86108725776938411</v>
      </c>
      <c r="I18" s="8">
        <v>1.1736349644528394</v>
      </c>
    </row>
    <row r="19" spans="1:9" x14ac:dyDescent="0.3">
      <c r="A19" s="8" t="s">
        <v>50</v>
      </c>
      <c r="B19" s="8">
        <v>49.857638888888843</v>
      </c>
      <c r="C19" s="8">
        <v>3.7200911159716612</v>
      </c>
      <c r="D19" s="8">
        <v>13.402262830292635</v>
      </c>
      <c r="E19" s="12">
        <v>2.3622686813614214E-12</v>
      </c>
      <c r="F19" s="8">
        <v>42.162044090381769</v>
      </c>
      <c r="G19" s="8">
        <v>57.553233687395917</v>
      </c>
      <c r="H19" s="8">
        <v>42.162044090381769</v>
      </c>
      <c r="I19" s="8">
        <v>57.553233687395917</v>
      </c>
    </row>
    <row r="20" spans="1:9" x14ac:dyDescent="0.3">
      <c r="A20" s="8" t="s">
        <v>51</v>
      </c>
      <c r="B20" s="8">
        <v>29.173611111111121</v>
      </c>
      <c r="C20" s="8">
        <v>3.7039484809914711</v>
      </c>
      <c r="D20" s="8">
        <v>7.8763544527762823</v>
      </c>
      <c r="E20" s="12">
        <v>5.5973376205363643E-8</v>
      </c>
      <c r="F20" s="8">
        <v>21.511409897308038</v>
      </c>
      <c r="G20" s="8">
        <v>36.835812324914201</v>
      </c>
      <c r="H20" s="8">
        <v>21.511409897308038</v>
      </c>
      <c r="I20" s="8">
        <v>36.835812324914201</v>
      </c>
    </row>
    <row r="21" spans="1:9" x14ac:dyDescent="0.3">
      <c r="A21" s="8" t="s">
        <v>5</v>
      </c>
      <c r="B21" s="8">
        <v>33.489583333333307</v>
      </c>
      <c r="C21" s="8">
        <v>3.6892823775160908</v>
      </c>
      <c r="D21" s="8">
        <v>9.0775332182301192</v>
      </c>
      <c r="E21" s="12">
        <v>4.5941874167709742E-9</v>
      </c>
      <c r="F21" s="8">
        <v>25.857721266099762</v>
      </c>
      <c r="G21" s="8">
        <v>41.121445400566849</v>
      </c>
      <c r="H21" s="8">
        <v>25.857721266099762</v>
      </c>
      <c r="I21" s="8">
        <v>41.121445400566849</v>
      </c>
    </row>
    <row r="22" spans="1:9" x14ac:dyDescent="0.3">
      <c r="A22" s="8" t="s">
        <v>6</v>
      </c>
      <c r="B22" s="8">
        <v>-23.527777777777782</v>
      </c>
      <c r="C22" s="8">
        <v>3.6761104777694822</v>
      </c>
      <c r="D22" s="8">
        <v>-6.400182453725793</v>
      </c>
      <c r="E22" s="12">
        <v>1.5688108029570591E-6</v>
      </c>
      <c r="F22" s="8">
        <v>-31.132391694356826</v>
      </c>
      <c r="G22" s="8">
        <v>-15.923163861198736</v>
      </c>
      <c r="H22" s="8">
        <v>-31.132391694356826</v>
      </c>
      <c r="I22" s="8">
        <v>-15.923163861198736</v>
      </c>
    </row>
    <row r="23" spans="1:9" x14ac:dyDescent="0.3">
      <c r="A23" s="8" t="s">
        <v>7</v>
      </c>
      <c r="B23" s="8">
        <v>-20.878472222222221</v>
      </c>
      <c r="C23" s="8">
        <v>3.6644488945796976</v>
      </c>
      <c r="D23" s="8">
        <v>-5.6975749486109084</v>
      </c>
      <c r="E23" s="12">
        <v>8.4131811625011761E-6</v>
      </c>
      <c r="F23" s="8">
        <v>-28.458962315986184</v>
      </c>
      <c r="G23" s="8">
        <v>-13.297982128458258</v>
      </c>
      <c r="H23" s="8">
        <v>-28.458962315986184</v>
      </c>
      <c r="I23" s="8">
        <v>-13.297982128458258</v>
      </c>
    </row>
    <row r="24" spans="1:9" x14ac:dyDescent="0.3">
      <c r="A24" s="8" t="s">
        <v>8</v>
      </c>
      <c r="B24" s="8">
        <v>-67.895833333333343</v>
      </c>
      <c r="C24" s="8">
        <v>3.6543120870705885</v>
      </c>
      <c r="D24" s="8">
        <v>-18.579648293739677</v>
      </c>
      <c r="E24" s="12">
        <v>2.3937254265292167E-15</v>
      </c>
      <c r="F24" s="8">
        <v>-75.455353843098237</v>
      </c>
      <c r="G24" s="8">
        <v>-60.336312823568448</v>
      </c>
      <c r="H24" s="8">
        <v>-75.455353843098237</v>
      </c>
      <c r="I24" s="8">
        <v>-60.336312823568448</v>
      </c>
    </row>
    <row r="25" spans="1:9" x14ac:dyDescent="0.3">
      <c r="A25" s="8" t="s">
        <v>9</v>
      </c>
      <c r="B25" s="8">
        <v>-62.5798611111111</v>
      </c>
      <c r="C25" s="8">
        <v>3.6457127740591484</v>
      </c>
      <c r="D25" s="8">
        <v>-17.165329522499515</v>
      </c>
      <c r="E25" s="12">
        <v>1.3146587497069986E-14</v>
      </c>
      <c r="F25" s="8">
        <v>-70.1215925865705</v>
      </c>
      <c r="G25" s="8">
        <v>-55.0381296356517</v>
      </c>
      <c r="H25" s="8">
        <v>-70.1215925865705</v>
      </c>
      <c r="I25" s="8">
        <v>-55.0381296356517</v>
      </c>
    </row>
    <row r="26" spans="1:9" x14ac:dyDescent="0.3">
      <c r="A26" s="8" t="s">
        <v>10</v>
      </c>
      <c r="B26" s="8">
        <v>-57.263888888888893</v>
      </c>
      <c r="C26" s="8">
        <v>3.638661856324374</v>
      </c>
      <c r="D26" s="8">
        <v>-15.737623101569133</v>
      </c>
      <c r="E26" s="12">
        <v>8.3329311978198504E-14</v>
      </c>
      <c r="F26" s="8">
        <v>-64.791034429715808</v>
      </c>
      <c r="G26" s="8">
        <v>-49.736743348061971</v>
      </c>
      <c r="H26" s="8">
        <v>-64.791034429715808</v>
      </c>
      <c r="I26" s="8">
        <v>-49.736743348061971</v>
      </c>
    </row>
    <row r="27" spans="1:9" x14ac:dyDescent="0.3">
      <c r="A27" s="8" t="s">
        <v>11</v>
      </c>
      <c r="B27" s="8">
        <v>-101.28124999999997</v>
      </c>
      <c r="C27" s="8">
        <v>3.6331683488252846</v>
      </c>
      <c r="D27" s="8">
        <v>-27.87683924218577</v>
      </c>
      <c r="E27" s="12">
        <v>3.1316658346077679E-19</v>
      </c>
      <c r="F27" s="8">
        <v>-108.797031354731</v>
      </c>
      <c r="G27" s="8">
        <v>-93.765468645268939</v>
      </c>
      <c r="H27" s="8">
        <v>-108.797031354731</v>
      </c>
      <c r="I27" s="8">
        <v>-93.765468645268939</v>
      </c>
    </row>
    <row r="28" spans="1:9" x14ac:dyDescent="0.3">
      <c r="A28" s="8" t="s">
        <v>12</v>
      </c>
      <c r="B28" s="8">
        <v>-85.631944444444485</v>
      </c>
      <c r="C28" s="8">
        <v>3.6292393238316194</v>
      </c>
      <c r="D28" s="8">
        <v>-23.595011737621476</v>
      </c>
      <c r="E28" s="12">
        <v>1.2801271292340549E-17</v>
      </c>
      <c r="F28" s="8">
        <v>-93.139597991720848</v>
      </c>
      <c r="G28" s="8">
        <v>-78.124290897168123</v>
      </c>
      <c r="H28" s="8">
        <v>-93.139597991720848</v>
      </c>
      <c r="I28" s="8">
        <v>-78.124290897168123</v>
      </c>
    </row>
    <row r="29" spans="1:9" ht="16.2" thickBot="1" x14ac:dyDescent="0.35">
      <c r="A29" s="9" t="s">
        <v>13</v>
      </c>
      <c r="B29" s="9">
        <v>-58.649305555555593</v>
      </c>
      <c r="C29" s="9">
        <v>3.6268798657923242</v>
      </c>
      <c r="D29" s="9">
        <v>-16.170732895985548</v>
      </c>
      <c r="E29" s="13">
        <v>4.6903018512724601E-14</v>
      </c>
      <c r="F29" s="9">
        <v>-66.152078192002506</v>
      </c>
      <c r="G29" s="9">
        <v>-51.146532919108679</v>
      </c>
      <c r="H29" s="9">
        <v>-66.152078192002506</v>
      </c>
      <c r="I29" s="9">
        <v>-51.146532919108679</v>
      </c>
    </row>
    <row r="33" spans="1:5" x14ac:dyDescent="0.3">
      <c r="A33" t="s">
        <v>46</v>
      </c>
    </row>
    <row r="34" spans="1:5" ht="16.2" thickBot="1" x14ac:dyDescent="0.35"/>
    <row r="35" spans="1:5" x14ac:dyDescent="0.3">
      <c r="A35" s="10" t="s">
        <v>47</v>
      </c>
      <c r="B35" s="10" t="s">
        <v>48</v>
      </c>
      <c r="C35" s="10" t="s">
        <v>49</v>
      </c>
      <c r="E35" s="14" t="s">
        <v>17</v>
      </c>
    </row>
    <row r="36" spans="1:5" x14ac:dyDescent="0.3">
      <c r="A36" s="8">
        <v>1</v>
      </c>
      <c r="B36" s="8">
        <v>250.12499999999994</v>
      </c>
      <c r="C36" s="8">
        <v>-8.1249999999999432</v>
      </c>
      <c r="E36" cm="1">
        <f t="array" ref="E36:E71">C36:C71^2</f>
        <v>66.015624999999076</v>
      </c>
    </row>
    <row r="37" spans="1:5" x14ac:dyDescent="0.3">
      <c r="A37" s="8">
        <v>2</v>
      </c>
      <c r="B37" s="8">
        <v>230.45833333333331</v>
      </c>
      <c r="C37" s="8">
        <v>4.5416666666666856</v>
      </c>
      <c r="E37">
        <v>20.626736111111285</v>
      </c>
    </row>
    <row r="38" spans="1:5" x14ac:dyDescent="0.3">
      <c r="A38" s="8">
        <v>3</v>
      </c>
      <c r="B38" s="8">
        <v>235.79166666666663</v>
      </c>
      <c r="C38" s="8">
        <v>-3.7916666666666288</v>
      </c>
      <c r="E38">
        <v>14.376736111110823</v>
      </c>
    </row>
    <row r="39" spans="1:5" x14ac:dyDescent="0.3">
      <c r="A39" s="8">
        <v>4</v>
      </c>
      <c r="B39" s="8">
        <v>179.79166666666666</v>
      </c>
      <c r="C39" s="8">
        <v>-1.7916666666666572</v>
      </c>
      <c r="E39">
        <v>3.2100694444444104</v>
      </c>
    </row>
    <row r="40" spans="1:5" x14ac:dyDescent="0.3">
      <c r="A40" s="8">
        <v>5</v>
      </c>
      <c r="B40" s="8">
        <v>183.45833333333331</v>
      </c>
      <c r="C40" s="8">
        <v>0.54166666666668561</v>
      </c>
      <c r="E40">
        <v>0.29340277777779833</v>
      </c>
    </row>
    <row r="41" spans="1:5" x14ac:dyDescent="0.3">
      <c r="A41" s="8">
        <v>6</v>
      </c>
      <c r="B41" s="8">
        <v>137.45833333333329</v>
      </c>
      <c r="C41" s="8">
        <v>2.541666666666714</v>
      </c>
      <c r="E41">
        <v>6.4600694444446853</v>
      </c>
    </row>
    <row r="42" spans="1:5" x14ac:dyDescent="0.3">
      <c r="A42" s="8">
        <v>7</v>
      </c>
      <c r="B42" s="8">
        <v>143.79166666666663</v>
      </c>
      <c r="C42" s="8">
        <v>1.2083333333333712</v>
      </c>
      <c r="E42">
        <v>1.4600694444445361</v>
      </c>
    </row>
    <row r="43" spans="1:5" x14ac:dyDescent="0.3">
      <c r="A43" s="8">
        <v>8</v>
      </c>
      <c r="B43" s="8">
        <v>150.12499999999997</v>
      </c>
      <c r="C43" s="8">
        <v>1.8750000000000284</v>
      </c>
      <c r="E43">
        <v>3.5156250000001066</v>
      </c>
    </row>
    <row r="44" spans="1:5" x14ac:dyDescent="0.3">
      <c r="A44" s="8">
        <v>9</v>
      </c>
      <c r="B44" s="8">
        <v>107.125</v>
      </c>
      <c r="C44" s="8">
        <v>2.875</v>
      </c>
      <c r="E44">
        <v>8.265625</v>
      </c>
    </row>
    <row r="45" spans="1:5" x14ac:dyDescent="0.3">
      <c r="A45" s="8">
        <v>10</v>
      </c>
      <c r="B45" s="8">
        <v>123.7916666666666</v>
      </c>
      <c r="C45" s="8">
        <v>6.2083333333333997</v>
      </c>
      <c r="E45">
        <v>38.543402777778603</v>
      </c>
    </row>
    <row r="46" spans="1:5" x14ac:dyDescent="0.3">
      <c r="A46" s="8">
        <v>11</v>
      </c>
      <c r="B46" s="8">
        <v>151.7916666666666</v>
      </c>
      <c r="C46" s="8">
        <v>0.20833333333339965</v>
      </c>
      <c r="E46">
        <v>4.3402777777805407E-2</v>
      </c>
    </row>
    <row r="47" spans="1:5" x14ac:dyDescent="0.3">
      <c r="A47" s="8">
        <v>12</v>
      </c>
      <c r="B47" s="8">
        <v>211.45833333333331</v>
      </c>
      <c r="C47" s="8">
        <v>-5.4583333333333144</v>
      </c>
      <c r="E47">
        <v>29.793402777777573</v>
      </c>
    </row>
    <row r="48" spans="1:5" x14ac:dyDescent="0.3">
      <c r="A48" s="8">
        <v>13</v>
      </c>
      <c r="B48" s="8">
        <v>262.33333333333326</v>
      </c>
      <c r="C48" s="8">
        <v>0.66666666666674246</v>
      </c>
      <c r="E48">
        <v>0.44444444444454551</v>
      </c>
    </row>
    <row r="49" spans="1:5" x14ac:dyDescent="0.3">
      <c r="A49" s="8">
        <v>14</v>
      </c>
      <c r="B49" s="8">
        <v>242.66666666666666</v>
      </c>
      <c r="C49" s="8">
        <v>-4.6666666666666572</v>
      </c>
      <c r="E49">
        <v>21.77777777777769</v>
      </c>
    </row>
    <row r="50" spans="1:5" x14ac:dyDescent="0.3">
      <c r="A50" s="8">
        <v>15</v>
      </c>
      <c r="B50" s="8">
        <v>247.99999999999997</v>
      </c>
      <c r="C50" s="8">
        <v>-0.99999999999997158</v>
      </c>
      <c r="E50">
        <v>0.99999999999994316</v>
      </c>
    </row>
    <row r="51" spans="1:5" x14ac:dyDescent="0.3">
      <c r="A51" s="8">
        <v>16</v>
      </c>
      <c r="B51" s="8">
        <v>192</v>
      </c>
      <c r="C51" s="8">
        <v>1</v>
      </c>
      <c r="E51">
        <v>1</v>
      </c>
    </row>
    <row r="52" spans="1:5" x14ac:dyDescent="0.3">
      <c r="A52" s="8">
        <v>17</v>
      </c>
      <c r="B52" s="8">
        <v>195.66666666666663</v>
      </c>
      <c r="C52" s="8">
        <v>-2.6666666666666288</v>
      </c>
      <c r="E52">
        <v>7.1111111111109091</v>
      </c>
    </row>
    <row r="53" spans="1:5" x14ac:dyDescent="0.3">
      <c r="A53" s="8">
        <v>18</v>
      </c>
      <c r="B53" s="8">
        <v>149.66666666666666</v>
      </c>
      <c r="C53" s="8">
        <v>-0.66666666666665719</v>
      </c>
      <c r="E53">
        <v>0.44444444444443182</v>
      </c>
    </row>
    <row r="54" spans="1:5" x14ac:dyDescent="0.3">
      <c r="A54" s="8">
        <v>19</v>
      </c>
      <c r="B54" s="8">
        <v>156</v>
      </c>
      <c r="C54" s="8">
        <v>1</v>
      </c>
      <c r="E54">
        <v>1</v>
      </c>
    </row>
    <row r="55" spans="1:5" x14ac:dyDescent="0.3">
      <c r="A55" s="8">
        <v>20</v>
      </c>
      <c r="B55" s="8">
        <v>162.33333333333331</v>
      </c>
      <c r="C55" s="8">
        <v>-1.3333333333333144</v>
      </c>
      <c r="E55">
        <v>1.7777777777777273</v>
      </c>
    </row>
    <row r="56" spans="1:5" x14ac:dyDescent="0.3">
      <c r="A56" s="8">
        <v>21</v>
      </c>
      <c r="B56" s="8">
        <v>119.33333333333334</v>
      </c>
      <c r="C56" s="8">
        <v>2.6666666666666572</v>
      </c>
      <c r="E56">
        <v>7.111111111111061</v>
      </c>
    </row>
    <row r="57" spans="1:5" x14ac:dyDescent="0.3">
      <c r="A57" s="8">
        <v>22</v>
      </c>
      <c r="B57" s="8">
        <v>135.99999999999994</v>
      </c>
      <c r="C57" s="8">
        <v>-5.9999999999999432</v>
      </c>
      <c r="E57">
        <v>35.999999999999318</v>
      </c>
    </row>
    <row r="58" spans="1:5" x14ac:dyDescent="0.3">
      <c r="A58" s="8">
        <v>23</v>
      </c>
      <c r="B58" s="8">
        <v>163.99999999999994</v>
      </c>
      <c r="C58" s="8">
        <v>3.0000000000000568</v>
      </c>
      <c r="E58">
        <v>9.0000000000003411</v>
      </c>
    </row>
    <row r="59" spans="1:5" x14ac:dyDescent="0.3">
      <c r="A59" s="8">
        <v>24</v>
      </c>
      <c r="B59" s="8">
        <v>223.66666666666666</v>
      </c>
      <c r="C59" s="8">
        <v>6.3333333333333428</v>
      </c>
      <c r="E59">
        <v>40.111111111111228</v>
      </c>
    </row>
    <row r="60" spans="1:5" x14ac:dyDescent="0.3">
      <c r="A60" s="8">
        <v>25</v>
      </c>
      <c r="B60" s="8">
        <v>274.54166666666663</v>
      </c>
      <c r="C60" s="8">
        <v>7.4583333333333712</v>
      </c>
      <c r="E60">
        <v>55.626736111111676</v>
      </c>
    </row>
    <row r="61" spans="1:5" x14ac:dyDescent="0.3">
      <c r="A61" s="8">
        <v>26</v>
      </c>
      <c r="B61" s="8">
        <v>254.875</v>
      </c>
      <c r="C61" s="8">
        <v>0.125</v>
      </c>
      <c r="E61">
        <v>1.5625E-2</v>
      </c>
    </row>
    <row r="62" spans="1:5" x14ac:dyDescent="0.3">
      <c r="A62" s="8">
        <v>27</v>
      </c>
      <c r="B62" s="8">
        <v>260.20833333333331</v>
      </c>
      <c r="C62" s="8">
        <v>4.7916666666666856</v>
      </c>
      <c r="E62">
        <v>22.960069444444628</v>
      </c>
    </row>
    <row r="63" spans="1:5" x14ac:dyDescent="0.3">
      <c r="A63" s="8">
        <v>28</v>
      </c>
      <c r="B63" s="8">
        <v>204.20833333333334</v>
      </c>
      <c r="C63" s="8">
        <v>0.79166666666665719</v>
      </c>
      <c r="E63">
        <v>0.62673611111109606</v>
      </c>
    </row>
    <row r="64" spans="1:5" x14ac:dyDescent="0.3">
      <c r="A64" s="8">
        <v>29</v>
      </c>
      <c r="B64" s="8">
        <v>207.875</v>
      </c>
      <c r="C64" s="8">
        <v>2.125</v>
      </c>
      <c r="E64">
        <v>4.515625</v>
      </c>
    </row>
    <row r="65" spans="1:5" x14ac:dyDescent="0.3">
      <c r="A65" s="8">
        <v>30</v>
      </c>
      <c r="B65" s="8">
        <v>161.87499999999997</v>
      </c>
      <c r="C65" s="8">
        <v>-1.8749999999999716</v>
      </c>
      <c r="E65">
        <v>3.5156249999998934</v>
      </c>
    </row>
    <row r="66" spans="1:5" x14ac:dyDescent="0.3">
      <c r="A66" s="8">
        <v>31</v>
      </c>
      <c r="B66" s="8">
        <v>168.20833333333331</v>
      </c>
      <c r="C66" s="8">
        <v>-2.2083333333333144</v>
      </c>
      <c r="E66">
        <v>4.8767361111110272</v>
      </c>
    </row>
    <row r="67" spans="1:5" x14ac:dyDescent="0.3">
      <c r="A67" s="8">
        <v>32</v>
      </c>
      <c r="B67" s="8">
        <v>174.54166666666666</v>
      </c>
      <c r="C67" s="8">
        <v>-0.54166666666665719</v>
      </c>
      <c r="E67">
        <v>0.29340277777776752</v>
      </c>
    </row>
    <row r="68" spans="1:5" x14ac:dyDescent="0.3">
      <c r="A68" s="8">
        <v>33</v>
      </c>
      <c r="B68" s="8">
        <v>131.54166666666669</v>
      </c>
      <c r="C68" s="8">
        <v>-5.5416666666666856</v>
      </c>
      <c r="E68">
        <v>30.710069444444656</v>
      </c>
    </row>
    <row r="69" spans="1:5" x14ac:dyDescent="0.3">
      <c r="A69" s="8">
        <v>34</v>
      </c>
      <c r="B69" s="8">
        <v>148.20833333333329</v>
      </c>
      <c r="C69" s="8">
        <v>-0.20833333333328596</v>
      </c>
      <c r="E69">
        <v>4.3402777777758042E-2</v>
      </c>
    </row>
    <row r="70" spans="1:5" x14ac:dyDescent="0.3">
      <c r="A70" s="8">
        <v>35</v>
      </c>
      <c r="B70" s="8">
        <v>176.20833333333329</v>
      </c>
      <c r="C70" s="8">
        <v>-3.208333333333286</v>
      </c>
      <c r="E70">
        <v>10.293402777777473</v>
      </c>
    </row>
    <row r="71" spans="1:5" ht="16.2" thickBot="1" x14ac:dyDescent="0.35">
      <c r="A71" s="9">
        <v>36</v>
      </c>
      <c r="B71" s="9">
        <v>235.875</v>
      </c>
      <c r="C71" s="9">
        <v>-0.875</v>
      </c>
      <c r="E71">
        <v>0.765625</v>
      </c>
    </row>
    <row r="73" spans="1:5" x14ac:dyDescent="0.3">
      <c r="D73" s="5" t="s">
        <v>21</v>
      </c>
      <c r="E73">
        <f>AVERAGE(_xlfn.ANCHORARRAY(E36))</f>
        <v>12.600694444444439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AH49"/>
  <sheetViews>
    <sheetView tabSelected="1" zoomScale="58" zoomScaleNormal="85" workbookViewId="0">
      <selection activeCell="D16" sqref="D16"/>
    </sheetView>
  </sheetViews>
  <sheetFormatPr defaultRowHeight="15.6" x14ac:dyDescent="0.3"/>
  <cols>
    <col min="4" max="4" width="37.296875" bestFit="1" customWidth="1"/>
    <col min="5" max="5" width="22" customWidth="1"/>
    <col min="11" max="11" width="21.8984375" customWidth="1"/>
    <col min="16" max="16" width="22.09765625" bestFit="1" customWidth="1"/>
    <col min="22" max="22" width="14.3984375" bestFit="1" customWidth="1"/>
  </cols>
  <sheetData>
    <row r="1" spans="1:34" x14ac:dyDescent="0.3">
      <c r="A1" s="2" t="s">
        <v>2</v>
      </c>
      <c r="B1" s="2" t="s">
        <v>0</v>
      </c>
      <c r="C1" s="1" t="s">
        <v>1</v>
      </c>
      <c r="D1" s="4" t="s">
        <v>58</v>
      </c>
      <c r="E1" s="4" t="s">
        <v>15</v>
      </c>
      <c r="F1" s="4" t="s">
        <v>16</v>
      </c>
      <c r="G1" s="4" t="s">
        <v>17</v>
      </c>
      <c r="H1" s="4" t="s">
        <v>18</v>
      </c>
      <c r="K1" s="4" t="s">
        <v>19</v>
      </c>
      <c r="L1" s="4" t="s">
        <v>16</v>
      </c>
      <c r="M1" s="4" t="s">
        <v>17</v>
      </c>
      <c r="N1" s="4" t="s">
        <v>18</v>
      </c>
      <c r="P1" s="4" t="s">
        <v>20</v>
      </c>
      <c r="Q1" s="4" t="s">
        <v>16</v>
      </c>
      <c r="R1" s="4" t="s">
        <v>17</v>
      </c>
      <c r="S1" s="4" t="s">
        <v>18</v>
      </c>
      <c r="U1" s="4"/>
      <c r="V1" s="4" t="s">
        <v>52</v>
      </c>
      <c r="W1" s="4" t="s">
        <v>50</v>
      </c>
      <c r="X1" s="4" t="s">
        <v>51</v>
      </c>
      <c r="Y1" s="2" t="s">
        <v>5</v>
      </c>
      <c r="Z1" s="2" t="s">
        <v>6</v>
      </c>
      <c r="AA1" s="2" t="s">
        <v>7</v>
      </c>
      <c r="AB1" s="2" t="s">
        <v>8</v>
      </c>
      <c r="AC1" s="2" t="s">
        <v>9</v>
      </c>
      <c r="AD1" s="2" t="s">
        <v>10</v>
      </c>
      <c r="AE1" s="2" t="s">
        <v>11</v>
      </c>
      <c r="AF1" s="2" t="s">
        <v>12</v>
      </c>
      <c r="AG1" s="2" t="s">
        <v>13</v>
      </c>
      <c r="AH1" s="18" t="s">
        <v>14</v>
      </c>
    </row>
    <row r="2" spans="1:34" x14ac:dyDescent="0.3">
      <c r="A2" s="3">
        <v>1</v>
      </c>
      <c r="B2" s="2" t="s">
        <v>3</v>
      </c>
      <c r="C2" s="3">
        <v>242</v>
      </c>
      <c r="E2" t="e">
        <v>#N/A</v>
      </c>
      <c r="K2" t="e">
        <v>#N/A</v>
      </c>
      <c r="P2" t="e">
        <v>#N/A</v>
      </c>
      <c r="V2">
        <v>1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s="19">
        <v>0</v>
      </c>
    </row>
    <row r="3" spans="1:34" x14ac:dyDescent="0.3">
      <c r="A3" s="3">
        <v>1</v>
      </c>
      <c r="B3" s="2" t="s">
        <v>4</v>
      </c>
      <c r="C3" s="3">
        <v>235</v>
      </c>
      <c r="E3" t="e">
        <v>#N/A</v>
      </c>
      <c r="H3" s="5"/>
      <c r="I3" s="5"/>
      <c r="K3" t="e">
        <v>#N/A</v>
      </c>
      <c r="P3" t="e">
        <v>#N/A</v>
      </c>
      <c r="V3">
        <v>2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s="19">
        <v>0</v>
      </c>
    </row>
    <row r="4" spans="1:34" x14ac:dyDescent="0.3">
      <c r="A4" s="3">
        <v>1</v>
      </c>
      <c r="B4" s="2" t="s">
        <v>5</v>
      </c>
      <c r="C4" s="3">
        <v>232</v>
      </c>
      <c r="E4">
        <f>AVERAGE(C2:C3)</f>
        <v>238.5</v>
      </c>
      <c r="F4">
        <f t="shared" ref="F4:F11" si="0">ABS(E4-C4)</f>
        <v>6.5</v>
      </c>
      <c r="G4">
        <f t="shared" ref="G4:G37" si="1">F4^2</f>
        <v>42.25</v>
      </c>
      <c r="H4" s="16" cm="1">
        <f t="array" ref="H4:H37">100*ABS(C4:C37-E4:E37)/C4:C37</f>
        <v>2.8017241379310347</v>
      </c>
      <c r="I4" s="16"/>
      <c r="K4" t="e">
        <v>#N/A</v>
      </c>
      <c r="N4" s="17"/>
      <c r="O4" s="17"/>
      <c r="P4" t="e">
        <v>#N/A</v>
      </c>
      <c r="V4">
        <v>3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 s="19">
        <v>0</v>
      </c>
    </row>
    <row r="5" spans="1:34" x14ac:dyDescent="0.3">
      <c r="A5" s="3">
        <v>1</v>
      </c>
      <c r="B5" s="2" t="s">
        <v>6</v>
      </c>
      <c r="C5" s="3">
        <v>178</v>
      </c>
      <c r="E5">
        <f>AVERAGE(C3:C4)</f>
        <v>233.5</v>
      </c>
      <c r="F5">
        <f t="shared" si="0"/>
        <v>55.5</v>
      </c>
      <c r="G5">
        <f t="shared" si="1"/>
        <v>3080.25</v>
      </c>
      <c r="H5" s="16">
        <v>31.179775280898877</v>
      </c>
      <c r="I5" s="16"/>
      <c r="K5">
        <f>AVERAGE(C2:C4)</f>
        <v>236.33333333333334</v>
      </c>
      <c r="L5" s="16" cm="1">
        <f t="array" ref="L5:L37">ABS(K5:K37-C5:C37)</f>
        <v>58.333333333333343</v>
      </c>
      <c r="M5" s="16" cm="1">
        <f t="array" ref="M5:M37">L5:L37^2</f>
        <v>3402.7777777777787</v>
      </c>
      <c r="N5" cm="1">
        <f t="array" ref="N5:N37">100*ABS(C5:C37-K5:K37)/C5:C37</f>
        <v>32.77153558052435</v>
      </c>
      <c r="P5" t="e">
        <v>#N/A</v>
      </c>
      <c r="V5">
        <v>4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 s="19">
        <v>0</v>
      </c>
    </row>
    <row r="6" spans="1:34" x14ac:dyDescent="0.3">
      <c r="A6" s="3">
        <v>1</v>
      </c>
      <c r="B6" s="2" t="s">
        <v>7</v>
      </c>
      <c r="C6" s="3">
        <v>184</v>
      </c>
      <c r="E6">
        <f t="shared" ref="E6:E38" si="2">AVERAGE(C4:C5)</f>
        <v>205</v>
      </c>
      <c r="F6">
        <f t="shared" si="0"/>
        <v>21</v>
      </c>
      <c r="G6">
        <f t="shared" si="1"/>
        <v>441</v>
      </c>
      <c r="H6" s="16">
        <v>11.413043478260869</v>
      </c>
      <c r="I6" s="16"/>
      <c r="K6">
        <f>AVERAGE(C3:C5)</f>
        <v>215</v>
      </c>
      <c r="L6" s="16">
        <v>31</v>
      </c>
      <c r="M6" s="16">
        <v>961</v>
      </c>
      <c r="N6">
        <v>16.847826086956523</v>
      </c>
      <c r="P6" t="e">
        <v>#N/A</v>
      </c>
      <c r="V6">
        <v>5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s="19">
        <v>0</v>
      </c>
    </row>
    <row r="7" spans="1:34" x14ac:dyDescent="0.3">
      <c r="A7" s="3">
        <v>1</v>
      </c>
      <c r="B7" s="2" t="s">
        <v>8</v>
      </c>
      <c r="C7" s="3">
        <v>140</v>
      </c>
      <c r="E7">
        <f t="shared" si="2"/>
        <v>181</v>
      </c>
      <c r="F7">
        <f t="shared" si="0"/>
        <v>41</v>
      </c>
      <c r="G7">
        <f t="shared" si="1"/>
        <v>1681</v>
      </c>
      <c r="H7" s="16">
        <v>29.285714285714285</v>
      </c>
      <c r="I7" s="16"/>
      <c r="K7">
        <f t="shared" ref="K7:K38" si="3">AVERAGE(C4:C6)</f>
        <v>198</v>
      </c>
      <c r="L7" s="16">
        <v>58</v>
      </c>
      <c r="M7" s="16">
        <v>3364</v>
      </c>
      <c r="N7">
        <v>41.428571428571431</v>
      </c>
      <c r="P7" t="e">
        <v>#N/A</v>
      </c>
      <c r="V7">
        <v>6</v>
      </c>
      <c r="W7">
        <f>0</f>
        <v>0</v>
      </c>
      <c r="X7">
        <f>0</f>
        <v>0</v>
      </c>
      <c r="Y7">
        <f>0</f>
        <v>0</v>
      </c>
      <c r="Z7">
        <f>0</f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 s="19">
        <v>0</v>
      </c>
    </row>
    <row r="8" spans="1:34" x14ac:dyDescent="0.3">
      <c r="A8" s="3">
        <v>1</v>
      </c>
      <c r="B8" s="2" t="s">
        <v>9</v>
      </c>
      <c r="C8" s="3">
        <v>145</v>
      </c>
      <c r="E8">
        <f t="shared" si="2"/>
        <v>162</v>
      </c>
      <c r="F8">
        <f t="shared" si="0"/>
        <v>17</v>
      </c>
      <c r="G8">
        <f t="shared" si="1"/>
        <v>289</v>
      </c>
      <c r="H8" s="16">
        <v>11.724137931034482</v>
      </c>
      <c r="I8" s="16"/>
      <c r="K8">
        <f t="shared" si="3"/>
        <v>167.33333333333334</v>
      </c>
      <c r="L8" s="16">
        <v>22.333333333333343</v>
      </c>
      <c r="M8" s="16">
        <v>498.77777777777823</v>
      </c>
      <c r="N8">
        <v>15.40229885057472</v>
      </c>
      <c r="P8">
        <f t="shared" ref="P8:P38" si="4">AVERAGE(C2:C7)</f>
        <v>201.83333333333334</v>
      </c>
      <c r="Q8" cm="1">
        <f t="array" ref="Q8:Q37">ABS(P8:P37-C8:C37)</f>
        <v>56.833333333333343</v>
      </c>
      <c r="R8" cm="1">
        <f t="array" ref="R8:R37">Q8:Q37^2</f>
        <v>3230.0277777777787</v>
      </c>
      <c r="S8" cm="1">
        <f t="array" ref="S8:S37">100*ABS(C8:C37-P8:P37)/C8:C37</f>
        <v>39.195402298850581</v>
      </c>
      <c r="V8">
        <v>7</v>
      </c>
      <c r="W8">
        <v>0</v>
      </c>
      <c r="X8">
        <v>0</v>
      </c>
      <c r="Y8">
        <v>0</v>
      </c>
      <c r="Z8">
        <v>0</v>
      </c>
      <c r="AA8">
        <f>0</f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 s="19">
        <v>0</v>
      </c>
    </row>
    <row r="9" spans="1:34" x14ac:dyDescent="0.3">
      <c r="A9" s="3">
        <v>1</v>
      </c>
      <c r="B9" s="2" t="s">
        <v>10</v>
      </c>
      <c r="C9" s="3">
        <v>152</v>
      </c>
      <c r="E9">
        <f t="shared" si="2"/>
        <v>142.5</v>
      </c>
      <c r="F9">
        <f t="shared" si="0"/>
        <v>9.5</v>
      </c>
      <c r="G9">
        <f t="shared" si="1"/>
        <v>90.25</v>
      </c>
      <c r="H9" s="16">
        <v>6.25</v>
      </c>
      <c r="I9" s="16"/>
      <c r="K9">
        <f t="shared" si="3"/>
        <v>156.33333333333334</v>
      </c>
      <c r="L9" s="16">
        <v>4.3333333333333428</v>
      </c>
      <c r="M9" s="16">
        <v>18.77777777777786</v>
      </c>
      <c r="N9">
        <v>2.8508771929824626</v>
      </c>
      <c r="P9">
        <f t="shared" si="4"/>
        <v>185.66666666666666</v>
      </c>
      <c r="Q9">
        <v>33.666666666666657</v>
      </c>
      <c r="R9">
        <v>1133.4444444444439</v>
      </c>
      <c r="S9">
        <v>22.149122807017537</v>
      </c>
      <c r="V9">
        <v>8</v>
      </c>
      <c r="W9">
        <v>0</v>
      </c>
      <c r="X9">
        <v>0</v>
      </c>
      <c r="Y9">
        <v>0</v>
      </c>
      <c r="Z9">
        <v>0</v>
      </c>
      <c r="AA9">
        <v>0</v>
      </c>
      <c r="AB9">
        <f>0</f>
        <v>0</v>
      </c>
      <c r="AC9">
        <v>0</v>
      </c>
      <c r="AD9">
        <v>1</v>
      </c>
      <c r="AE9">
        <v>0</v>
      </c>
      <c r="AF9">
        <v>0</v>
      </c>
      <c r="AG9">
        <v>0</v>
      </c>
      <c r="AH9" s="19">
        <v>0</v>
      </c>
    </row>
    <row r="10" spans="1:34" x14ac:dyDescent="0.3">
      <c r="A10" s="3">
        <v>1</v>
      </c>
      <c r="B10" s="2" t="s">
        <v>11</v>
      </c>
      <c r="C10" s="3">
        <v>110</v>
      </c>
      <c r="E10">
        <f t="shared" si="2"/>
        <v>148.5</v>
      </c>
      <c r="F10">
        <f t="shared" si="0"/>
        <v>38.5</v>
      </c>
      <c r="G10">
        <f t="shared" si="1"/>
        <v>1482.25</v>
      </c>
      <c r="H10" s="16">
        <v>35</v>
      </c>
      <c r="I10" s="16"/>
      <c r="K10">
        <f t="shared" si="3"/>
        <v>145.66666666666666</v>
      </c>
      <c r="L10" s="16">
        <v>35.666666666666657</v>
      </c>
      <c r="M10" s="16">
        <v>1272.1111111111104</v>
      </c>
      <c r="N10">
        <v>32.424242424242415</v>
      </c>
      <c r="P10">
        <f t="shared" si="4"/>
        <v>171.83333333333334</v>
      </c>
      <c r="Q10">
        <v>61.833333333333343</v>
      </c>
      <c r="R10">
        <v>3823.3611111111122</v>
      </c>
      <c r="S10">
        <v>56.212121212121218</v>
      </c>
      <c r="V10">
        <v>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f>0</f>
        <v>0</v>
      </c>
      <c r="AD10">
        <v>0</v>
      </c>
      <c r="AE10">
        <v>1</v>
      </c>
      <c r="AF10">
        <v>0</v>
      </c>
      <c r="AG10">
        <v>0</v>
      </c>
      <c r="AH10" s="19">
        <v>0</v>
      </c>
    </row>
    <row r="11" spans="1:34" x14ac:dyDescent="0.3">
      <c r="A11" s="3">
        <v>1</v>
      </c>
      <c r="B11" s="2" t="s">
        <v>12</v>
      </c>
      <c r="C11" s="3">
        <v>130</v>
      </c>
      <c r="E11">
        <f t="shared" si="2"/>
        <v>131</v>
      </c>
      <c r="F11">
        <f t="shared" si="0"/>
        <v>1</v>
      </c>
      <c r="G11">
        <f t="shared" si="1"/>
        <v>1</v>
      </c>
      <c r="H11" s="16">
        <v>0.76923076923076927</v>
      </c>
      <c r="I11" s="16"/>
      <c r="K11">
        <f t="shared" si="3"/>
        <v>135.66666666666666</v>
      </c>
      <c r="L11" s="16">
        <v>5.6666666666666572</v>
      </c>
      <c r="M11" s="16">
        <v>32.111111111111001</v>
      </c>
      <c r="N11">
        <v>4.3589743589743515</v>
      </c>
      <c r="P11">
        <f t="shared" si="4"/>
        <v>151.5</v>
      </c>
      <c r="Q11">
        <v>21.5</v>
      </c>
      <c r="R11">
        <v>462.25</v>
      </c>
      <c r="S11">
        <v>16.53846153846154</v>
      </c>
      <c r="V11">
        <v>10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f>0</f>
        <v>0</v>
      </c>
      <c r="AE11">
        <v>0</v>
      </c>
      <c r="AF11">
        <v>1</v>
      </c>
      <c r="AG11">
        <v>0</v>
      </c>
      <c r="AH11" s="19">
        <v>0</v>
      </c>
    </row>
    <row r="12" spans="1:34" x14ac:dyDescent="0.3">
      <c r="A12" s="3">
        <v>1</v>
      </c>
      <c r="B12" s="2" t="s">
        <v>13</v>
      </c>
      <c r="C12" s="3">
        <v>152</v>
      </c>
      <c r="E12">
        <f t="shared" si="2"/>
        <v>120</v>
      </c>
      <c r="F12">
        <f t="shared" ref="F12:F37" si="5">ABS(E12-C12)</f>
        <v>32</v>
      </c>
      <c r="G12">
        <f>F12^2</f>
        <v>1024</v>
      </c>
      <c r="H12" s="16">
        <v>21.05263157894737</v>
      </c>
      <c r="I12" s="16"/>
      <c r="K12">
        <f t="shared" si="3"/>
        <v>130.66666666666666</v>
      </c>
      <c r="L12" s="16">
        <v>21.333333333333343</v>
      </c>
      <c r="M12" s="16">
        <v>455.11111111111154</v>
      </c>
      <c r="N12">
        <v>14.035087719298252</v>
      </c>
      <c r="P12">
        <f t="shared" si="4"/>
        <v>143.5</v>
      </c>
      <c r="Q12">
        <v>8.5</v>
      </c>
      <c r="R12">
        <v>72.25</v>
      </c>
      <c r="S12">
        <v>5.5921052631578947</v>
      </c>
      <c r="V12">
        <v>11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f>0</f>
        <v>0</v>
      </c>
      <c r="AF12">
        <v>0</v>
      </c>
      <c r="AG12">
        <v>1</v>
      </c>
      <c r="AH12" s="19">
        <v>0</v>
      </c>
    </row>
    <row r="13" spans="1:34" x14ac:dyDescent="0.3">
      <c r="A13" s="3">
        <v>1</v>
      </c>
      <c r="B13" s="2" t="s">
        <v>14</v>
      </c>
      <c r="C13" s="3">
        <v>206</v>
      </c>
      <c r="E13">
        <f t="shared" si="2"/>
        <v>141</v>
      </c>
      <c r="F13">
        <f t="shared" si="5"/>
        <v>65</v>
      </c>
      <c r="G13">
        <f t="shared" si="1"/>
        <v>4225</v>
      </c>
      <c r="H13" s="16">
        <v>31.553398058252426</v>
      </c>
      <c r="I13" s="16"/>
      <c r="K13">
        <f t="shared" si="3"/>
        <v>130.66666666666666</v>
      </c>
      <c r="L13" s="16">
        <v>75.333333333333343</v>
      </c>
      <c r="M13" s="16">
        <v>5675.1111111111122</v>
      </c>
      <c r="N13">
        <v>36.569579288025892</v>
      </c>
      <c r="P13">
        <f t="shared" si="4"/>
        <v>138.16666666666666</v>
      </c>
      <c r="Q13">
        <v>67.833333333333343</v>
      </c>
      <c r="R13">
        <v>4601.3611111111122</v>
      </c>
      <c r="S13">
        <v>32.928802588996767</v>
      </c>
      <c r="V13">
        <v>12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f>0</f>
        <v>0</v>
      </c>
      <c r="AG13">
        <v>0</v>
      </c>
      <c r="AH13" s="19">
        <v>1</v>
      </c>
    </row>
    <row r="14" spans="1:34" x14ac:dyDescent="0.3">
      <c r="A14" s="3">
        <v>2</v>
      </c>
      <c r="B14" s="2" t="s">
        <v>3</v>
      </c>
      <c r="C14" s="3">
        <v>263</v>
      </c>
      <c r="E14">
        <f t="shared" si="2"/>
        <v>179</v>
      </c>
      <c r="F14">
        <f t="shared" si="5"/>
        <v>84</v>
      </c>
      <c r="G14">
        <f t="shared" si="1"/>
        <v>7056</v>
      </c>
      <c r="H14" s="16">
        <v>31.939163498098861</v>
      </c>
      <c r="I14" s="16"/>
      <c r="K14">
        <f t="shared" si="3"/>
        <v>162.66666666666666</v>
      </c>
      <c r="L14" s="16">
        <v>100.33333333333334</v>
      </c>
      <c r="M14" s="16">
        <v>10066.777777777779</v>
      </c>
      <c r="N14">
        <v>38.149556400506974</v>
      </c>
      <c r="P14">
        <f t="shared" si="4"/>
        <v>149.16666666666666</v>
      </c>
      <c r="Q14">
        <v>113.83333333333334</v>
      </c>
      <c r="R14">
        <v>12958.027777777779</v>
      </c>
      <c r="S14">
        <v>43.28263624841572</v>
      </c>
      <c r="V14">
        <v>13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 s="19">
        <v>0</v>
      </c>
    </row>
    <row r="15" spans="1:34" x14ac:dyDescent="0.3">
      <c r="A15" s="3">
        <v>2</v>
      </c>
      <c r="B15" s="2" t="s">
        <v>4</v>
      </c>
      <c r="C15" s="3">
        <v>238</v>
      </c>
      <c r="E15">
        <f t="shared" si="2"/>
        <v>234.5</v>
      </c>
      <c r="F15">
        <f t="shared" si="5"/>
        <v>3.5</v>
      </c>
      <c r="G15">
        <f t="shared" si="1"/>
        <v>12.25</v>
      </c>
      <c r="H15" s="16">
        <v>1.4705882352941178</v>
      </c>
      <c r="I15" s="16"/>
      <c r="K15">
        <f t="shared" si="3"/>
        <v>207</v>
      </c>
      <c r="L15" s="16">
        <v>31</v>
      </c>
      <c r="M15" s="16">
        <v>961</v>
      </c>
      <c r="N15">
        <v>13.025210084033613</v>
      </c>
      <c r="P15">
        <f t="shared" si="4"/>
        <v>168.83333333333334</v>
      </c>
      <c r="Q15">
        <v>69.166666666666657</v>
      </c>
      <c r="R15">
        <v>4784.0277777777765</v>
      </c>
      <c r="S15">
        <v>29.06162464985994</v>
      </c>
      <c r="V15">
        <v>14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 s="19">
        <v>0</v>
      </c>
    </row>
    <row r="16" spans="1:34" x14ac:dyDescent="0.3">
      <c r="A16" s="3">
        <v>2</v>
      </c>
      <c r="B16" s="2" t="s">
        <v>5</v>
      </c>
      <c r="C16" s="3">
        <v>247</v>
      </c>
      <c r="E16">
        <f t="shared" si="2"/>
        <v>250.5</v>
      </c>
      <c r="F16">
        <f t="shared" si="5"/>
        <v>3.5</v>
      </c>
      <c r="G16">
        <f t="shared" si="1"/>
        <v>12.25</v>
      </c>
      <c r="H16" s="16">
        <v>1.417004048582996</v>
      </c>
      <c r="I16" s="16"/>
      <c r="K16">
        <f t="shared" si="3"/>
        <v>235.66666666666666</v>
      </c>
      <c r="L16" s="16">
        <v>11.333333333333343</v>
      </c>
      <c r="M16" s="16">
        <v>128.44444444444466</v>
      </c>
      <c r="N16">
        <v>4.5883940620782768</v>
      </c>
      <c r="P16">
        <f t="shared" si="4"/>
        <v>183.16666666666666</v>
      </c>
      <c r="Q16">
        <v>63.833333333333343</v>
      </c>
      <c r="R16">
        <v>4074.6944444444457</v>
      </c>
      <c r="S16">
        <v>25.843454790823213</v>
      </c>
      <c r="V16">
        <v>15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 s="19">
        <v>0</v>
      </c>
    </row>
    <row r="17" spans="1:34" x14ac:dyDescent="0.3">
      <c r="A17" s="3">
        <v>2</v>
      </c>
      <c r="B17" s="2" t="s">
        <v>6</v>
      </c>
      <c r="C17" s="3">
        <v>193</v>
      </c>
      <c r="E17">
        <f t="shared" si="2"/>
        <v>242.5</v>
      </c>
      <c r="F17">
        <f t="shared" si="5"/>
        <v>49.5</v>
      </c>
      <c r="G17">
        <f t="shared" si="1"/>
        <v>2450.25</v>
      </c>
      <c r="H17" s="16">
        <v>25.647668393782382</v>
      </c>
      <c r="I17" s="16"/>
      <c r="K17">
        <f t="shared" si="3"/>
        <v>249.33333333333334</v>
      </c>
      <c r="L17" s="16">
        <v>56.333333333333343</v>
      </c>
      <c r="M17" s="16">
        <v>3173.4444444444457</v>
      </c>
      <c r="N17">
        <v>29.188255613126081</v>
      </c>
      <c r="P17">
        <f t="shared" si="4"/>
        <v>206</v>
      </c>
      <c r="Q17">
        <v>13</v>
      </c>
      <c r="R17">
        <v>169</v>
      </c>
      <c r="S17">
        <v>6.7357512953367875</v>
      </c>
      <c r="V17">
        <v>16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s="19">
        <v>0</v>
      </c>
    </row>
    <row r="18" spans="1:34" x14ac:dyDescent="0.3">
      <c r="A18" s="3">
        <v>2</v>
      </c>
      <c r="B18" s="2" t="s">
        <v>7</v>
      </c>
      <c r="C18" s="3">
        <v>193</v>
      </c>
      <c r="E18">
        <f t="shared" si="2"/>
        <v>220</v>
      </c>
      <c r="F18">
        <f t="shared" si="5"/>
        <v>27</v>
      </c>
      <c r="G18">
        <f t="shared" si="1"/>
        <v>729</v>
      </c>
      <c r="H18" s="16">
        <v>13.989637305699482</v>
      </c>
      <c r="I18" s="16"/>
      <c r="K18">
        <f t="shared" si="3"/>
        <v>226</v>
      </c>
      <c r="L18" s="16">
        <v>33</v>
      </c>
      <c r="M18" s="16">
        <v>1089</v>
      </c>
      <c r="N18">
        <v>17.098445595854923</v>
      </c>
      <c r="P18">
        <f t="shared" si="4"/>
        <v>216.5</v>
      </c>
      <c r="Q18">
        <v>23.5</v>
      </c>
      <c r="R18">
        <v>552.25</v>
      </c>
      <c r="S18">
        <v>12.176165803108809</v>
      </c>
      <c r="V18">
        <v>17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 s="19">
        <v>0</v>
      </c>
    </row>
    <row r="19" spans="1:34" x14ac:dyDescent="0.3">
      <c r="A19" s="3">
        <v>2</v>
      </c>
      <c r="B19" s="2" t="s">
        <v>8</v>
      </c>
      <c r="C19" s="3">
        <v>149</v>
      </c>
      <c r="E19">
        <f t="shared" si="2"/>
        <v>193</v>
      </c>
      <c r="F19">
        <f t="shared" si="5"/>
        <v>44</v>
      </c>
      <c r="G19">
        <f t="shared" si="1"/>
        <v>1936</v>
      </c>
      <c r="H19" s="16">
        <v>29.530201342281877</v>
      </c>
      <c r="I19" s="16"/>
      <c r="K19">
        <f t="shared" si="3"/>
        <v>211</v>
      </c>
      <c r="L19" s="16">
        <v>62</v>
      </c>
      <c r="M19" s="16">
        <v>3844</v>
      </c>
      <c r="N19">
        <v>41.61073825503356</v>
      </c>
      <c r="P19">
        <f t="shared" si="4"/>
        <v>223.33333333333334</v>
      </c>
      <c r="Q19">
        <v>74.333333333333343</v>
      </c>
      <c r="R19">
        <v>5525.4444444444462</v>
      </c>
      <c r="S19">
        <v>49.888143176733784</v>
      </c>
      <c r="V19">
        <v>18</v>
      </c>
      <c r="W19">
        <f>0</f>
        <v>0</v>
      </c>
      <c r="X19">
        <f>0</f>
        <v>0</v>
      </c>
      <c r="Y19">
        <f>0</f>
        <v>0</v>
      </c>
      <c r="Z19">
        <f>0</f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 s="19">
        <v>0</v>
      </c>
    </row>
    <row r="20" spans="1:34" x14ac:dyDescent="0.3">
      <c r="A20" s="3">
        <v>2</v>
      </c>
      <c r="B20" s="2" t="s">
        <v>9</v>
      </c>
      <c r="C20" s="3">
        <v>157</v>
      </c>
      <c r="E20">
        <f t="shared" si="2"/>
        <v>171</v>
      </c>
      <c r="F20">
        <f t="shared" si="5"/>
        <v>14</v>
      </c>
      <c r="G20">
        <f t="shared" si="1"/>
        <v>196</v>
      </c>
      <c r="H20" s="16">
        <v>8.9171974522292992</v>
      </c>
      <c r="I20" s="16"/>
      <c r="K20">
        <f t="shared" si="3"/>
        <v>178.33333333333334</v>
      </c>
      <c r="L20" s="16">
        <v>21.333333333333343</v>
      </c>
      <c r="M20" s="16">
        <v>455.11111111111154</v>
      </c>
      <c r="N20">
        <v>13.588110403397035</v>
      </c>
      <c r="P20">
        <f t="shared" si="4"/>
        <v>213.83333333333334</v>
      </c>
      <c r="Q20">
        <v>56.833333333333343</v>
      </c>
      <c r="R20">
        <v>3230.0277777777787</v>
      </c>
      <c r="S20">
        <v>36.199575371549898</v>
      </c>
      <c r="V20">
        <v>19</v>
      </c>
      <c r="W20">
        <v>0</v>
      </c>
      <c r="X20">
        <v>0</v>
      </c>
      <c r="Y20">
        <v>0</v>
      </c>
      <c r="Z20">
        <v>0</v>
      </c>
      <c r="AA20">
        <f>0</f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 s="19">
        <v>0</v>
      </c>
    </row>
    <row r="21" spans="1:34" x14ac:dyDescent="0.3">
      <c r="A21" s="3">
        <v>2</v>
      </c>
      <c r="B21" s="2" t="s">
        <v>10</v>
      </c>
      <c r="C21" s="3">
        <v>161</v>
      </c>
      <c r="E21">
        <f t="shared" si="2"/>
        <v>153</v>
      </c>
      <c r="F21">
        <f t="shared" si="5"/>
        <v>8</v>
      </c>
      <c r="G21">
        <f t="shared" si="1"/>
        <v>64</v>
      </c>
      <c r="H21" s="16">
        <v>4.9689440993788816</v>
      </c>
      <c r="I21" s="16"/>
      <c r="K21">
        <f t="shared" si="3"/>
        <v>166.33333333333334</v>
      </c>
      <c r="L21" s="16">
        <v>5.3333333333333428</v>
      </c>
      <c r="M21" s="16">
        <v>28.444444444444546</v>
      </c>
      <c r="N21">
        <v>3.3126293995859273</v>
      </c>
      <c r="P21">
        <f t="shared" si="4"/>
        <v>196.16666666666666</v>
      </c>
      <c r="Q21">
        <v>35.166666666666657</v>
      </c>
      <c r="R21">
        <v>1236.6944444444439</v>
      </c>
      <c r="S21">
        <v>21.842650103519663</v>
      </c>
      <c r="V21">
        <v>20</v>
      </c>
      <c r="W21">
        <v>0</v>
      </c>
      <c r="X21">
        <v>0</v>
      </c>
      <c r="Y21">
        <v>0</v>
      </c>
      <c r="Z21">
        <v>0</v>
      </c>
      <c r="AA21">
        <v>0</v>
      </c>
      <c r="AB21">
        <f>0</f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 s="19">
        <v>0</v>
      </c>
    </row>
    <row r="22" spans="1:34" x14ac:dyDescent="0.3">
      <c r="A22" s="3">
        <v>2</v>
      </c>
      <c r="B22" s="2" t="s">
        <v>11</v>
      </c>
      <c r="C22" s="3">
        <v>122</v>
      </c>
      <c r="E22">
        <f t="shared" si="2"/>
        <v>159</v>
      </c>
      <c r="F22">
        <f t="shared" si="5"/>
        <v>37</v>
      </c>
      <c r="G22">
        <f t="shared" si="1"/>
        <v>1369</v>
      </c>
      <c r="H22" s="16">
        <v>30.327868852459016</v>
      </c>
      <c r="I22" s="16"/>
      <c r="K22">
        <f t="shared" si="3"/>
        <v>155.66666666666666</v>
      </c>
      <c r="L22" s="16">
        <v>33.666666666666657</v>
      </c>
      <c r="M22" s="16">
        <v>1133.4444444444439</v>
      </c>
      <c r="N22">
        <v>27.595628415300538</v>
      </c>
      <c r="P22">
        <f t="shared" si="4"/>
        <v>183.33333333333334</v>
      </c>
      <c r="Q22">
        <v>61.333333333333343</v>
      </c>
      <c r="R22">
        <v>3761.7777777777787</v>
      </c>
      <c r="S22">
        <v>50.27322404371585</v>
      </c>
      <c r="V22">
        <v>21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f>0</f>
        <v>0</v>
      </c>
      <c r="AD22">
        <v>0</v>
      </c>
      <c r="AE22">
        <v>1</v>
      </c>
      <c r="AF22">
        <v>0</v>
      </c>
      <c r="AG22">
        <v>0</v>
      </c>
      <c r="AH22" s="19">
        <v>0</v>
      </c>
    </row>
    <row r="23" spans="1:34" x14ac:dyDescent="0.3">
      <c r="A23" s="3">
        <v>2</v>
      </c>
      <c r="B23" s="2" t="s">
        <v>12</v>
      </c>
      <c r="C23" s="3">
        <v>130</v>
      </c>
      <c r="E23">
        <f t="shared" si="2"/>
        <v>141.5</v>
      </c>
      <c r="F23">
        <f t="shared" si="5"/>
        <v>11.5</v>
      </c>
      <c r="G23">
        <f t="shared" si="1"/>
        <v>132.25</v>
      </c>
      <c r="H23" s="16">
        <v>8.8461538461538467</v>
      </c>
      <c r="I23" s="16"/>
      <c r="K23">
        <f t="shared" si="3"/>
        <v>146.66666666666666</v>
      </c>
      <c r="L23" s="16">
        <v>16.666666666666657</v>
      </c>
      <c r="M23" s="16">
        <v>277.77777777777749</v>
      </c>
      <c r="N23">
        <v>12.820512820512812</v>
      </c>
      <c r="P23">
        <f t="shared" si="4"/>
        <v>162.5</v>
      </c>
      <c r="Q23">
        <v>32.5</v>
      </c>
      <c r="R23">
        <v>1056.25</v>
      </c>
      <c r="S23">
        <v>25</v>
      </c>
      <c r="V23">
        <v>22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f>0</f>
        <v>0</v>
      </c>
      <c r="AE23">
        <v>0</v>
      </c>
      <c r="AF23">
        <v>1</v>
      </c>
      <c r="AG23">
        <v>0</v>
      </c>
      <c r="AH23" s="19">
        <v>0</v>
      </c>
    </row>
    <row r="24" spans="1:34" x14ac:dyDescent="0.3">
      <c r="A24" s="3">
        <v>2</v>
      </c>
      <c r="B24" s="2" t="s">
        <v>13</v>
      </c>
      <c r="C24" s="3">
        <v>167</v>
      </c>
      <c r="E24">
        <f t="shared" si="2"/>
        <v>126</v>
      </c>
      <c r="F24">
        <f t="shared" si="5"/>
        <v>41</v>
      </c>
      <c r="G24">
        <f t="shared" si="1"/>
        <v>1681</v>
      </c>
      <c r="H24" s="16">
        <v>24.550898203592816</v>
      </c>
      <c r="I24" s="16"/>
      <c r="K24">
        <f t="shared" si="3"/>
        <v>137.66666666666666</v>
      </c>
      <c r="L24" s="16">
        <v>29.333333333333343</v>
      </c>
      <c r="M24" s="16">
        <v>860.44444444444503</v>
      </c>
      <c r="N24">
        <v>17.564870259481044</v>
      </c>
      <c r="P24">
        <f t="shared" si="4"/>
        <v>152</v>
      </c>
      <c r="Q24">
        <v>15</v>
      </c>
      <c r="R24">
        <v>225</v>
      </c>
      <c r="S24">
        <v>8.9820359281437128</v>
      </c>
      <c r="V24">
        <v>23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f>0</f>
        <v>0</v>
      </c>
      <c r="AF24">
        <v>0</v>
      </c>
      <c r="AG24">
        <v>1</v>
      </c>
      <c r="AH24" s="19">
        <v>0</v>
      </c>
    </row>
    <row r="25" spans="1:34" x14ac:dyDescent="0.3">
      <c r="A25" s="3">
        <v>2</v>
      </c>
      <c r="B25" s="2" t="s">
        <v>14</v>
      </c>
      <c r="C25" s="3">
        <v>230</v>
      </c>
      <c r="E25">
        <f t="shared" si="2"/>
        <v>148.5</v>
      </c>
      <c r="F25">
        <f t="shared" si="5"/>
        <v>81.5</v>
      </c>
      <c r="G25">
        <f t="shared" si="1"/>
        <v>6642.25</v>
      </c>
      <c r="H25" s="16">
        <v>35.434782608695649</v>
      </c>
      <c r="I25" s="16"/>
      <c r="K25">
        <f t="shared" si="3"/>
        <v>139.66666666666666</v>
      </c>
      <c r="L25" s="16">
        <v>90.333333333333343</v>
      </c>
      <c r="M25" s="16">
        <v>8160.1111111111131</v>
      </c>
      <c r="N25">
        <v>39.275362318840585</v>
      </c>
      <c r="P25">
        <f t="shared" si="4"/>
        <v>147.66666666666666</v>
      </c>
      <c r="Q25">
        <v>82.333333333333343</v>
      </c>
      <c r="R25">
        <v>6778.7777777777792</v>
      </c>
      <c r="S25">
        <v>35.797101449275367</v>
      </c>
      <c r="V25">
        <v>24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f>0</f>
        <v>0</v>
      </c>
      <c r="AG25">
        <v>0</v>
      </c>
      <c r="AH25" s="19">
        <v>1</v>
      </c>
    </row>
    <row r="26" spans="1:34" x14ac:dyDescent="0.3">
      <c r="A26" s="3">
        <v>3</v>
      </c>
      <c r="B26" s="2" t="s">
        <v>3</v>
      </c>
      <c r="C26" s="3">
        <v>282</v>
      </c>
      <c r="E26">
        <f t="shared" si="2"/>
        <v>198.5</v>
      </c>
      <c r="F26">
        <f t="shared" si="5"/>
        <v>83.5</v>
      </c>
      <c r="G26">
        <f t="shared" si="1"/>
        <v>6972.25</v>
      </c>
      <c r="H26" s="16">
        <v>29.609929078014183</v>
      </c>
      <c r="I26" s="16"/>
      <c r="K26">
        <f t="shared" si="3"/>
        <v>175.66666666666666</v>
      </c>
      <c r="L26" s="16">
        <v>106.33333333333334</v>
      </c>
      <c r="M26" s="16">
        <v>11306.777777777779</v>
      </c>
      <c r="N26">
        <v>37.706855791962177</v>
      </c>
      <c r="P26">
        <f t="shared" si="4"/>
        <v>161.16666666666666</v>
      </c>
      <c r="Q26">
        <v>120.83333333333334</v>
      </c>
      <c r="R26">
        <v>14600.694444444447</v>
      </c>
      <c r="S26">
        <v>42.84869976359338</v>
      </c>
      <c r="V26">
        <v>25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s="19">
        <v>0</v>
      </c>
    </row>
    <row r="27" spans="1:34" x14ac:dyDescent="0.3">
      <c r="A27" s="3">
        <v>3</v>
      </c>
      <c r="B27" s="2" t="s">
        <v>4</v>
      </c>
      <c r="C27" s="3">
        <v>255</v>
      </c>
      <c r="E27">
        <f t="shared" si="2"/>
        <v>256</v>
      </c>
      <c r="F27">
        <f t="shared" si="5"/>
        <v>1</v>
      </c>
      <c r="G27">
        <f t="shared" si="1"/>
        <v>1</v>
      </c>
      <c r="H27" s="16">
        <v>0.39215686274509803</v>
      </c>
      <c r="I27" s="16"/>
      <c r="K27">
        <f t="shared" si="3"/>
        <v>226.33333333333334</v>
      </c>
      <c r="L27" s="16">
        <v>28.666666666666657</v>
      </c>
      <c r="M27" s="16">
        <v>821.77777777777726</v>
      </c>
      <c r="N27">
        <v>11.241830065359473</v>
      </c>
      <c r="P27">
        <f t="shared" si="4"/>
        <v>182</v>
      </c>
      <c r="Q27">
        <v>73</v>
      </c>
      <c r="R27">
        <v>5329</v>
      </c>
      <c r="S27">
        <v>28.627450980392158</v>
      </c>
      <c r="V27">
        <v>26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 s="19">
        <v>0</v>
      </c>
    </row>
    <row r="28" spans="1:34" x14ac:dyDescent="0.3">
      <c r="A28" s="3">
        <v>3</v>
      </c>
      <c r="B28" s="2" t="s">
        <v>5</v>
      </c>
      <c r="C28" s="3">
        <v>265</v>
      </c>
      <c r="E28">
        <f t="shared" si="2"/>
        <v>268.5</v>
      </c>
      <c r="F28">
        <f t="shared" si="5"/>
        <v>3.5</v>
      </c>
      <c r="G28">
        <f t="shared" si="1"/>
        <v>12.25</v>
      </c>
      <c r="H28" s="16">
        <v>1.320754716981132</v>
      </c>
      <c r="I28" s="16"/>
      <c r="K28">
        <f t="shared" si="3"/>
        <v>255.66666666666666</v>
      </c>
      <c r="L28" s="16">
        <v>9.3333333333333428</v>
      </c>
      <c r="M28" s="16">
        <v>87.111111111111285</v>
      </c>
      <c r="N28">
        <v>3.5220125786163559</v>
      </c>
      <c r="P28">
        <f t="shared" si="4"/>
        <v>197.66666666666666</v>
      </c>
      <c r="Q28">
        <v>67.333333333333343</v>
      </c>
      <c r="R28">
        <v>4533.7777777777792</v>
      </c>
      <c r="S28">
        <v>25.408805031446544</v>
      </c>
      <c r="V28">
        <v>27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 s="19">
        <v>0</v>
      </c>
    </row>
    <row r="29" spans="1:34" x14ac:dyDescent="0.3">
      <c r="A29" s="3">
        <v>3</v>
      </c>
      <c r="B29" s="2" t="s">
        <v>6</v>
      </c>
      <c r="C29" s="3">
        <v>205</v>
      </c>
      <c r="E29">
        <f t="shared" si="2"/>
        <v>260</v>
      </c>
      <c r="F29">
        <f t="shared" si="5"/>
        <v>55</v>
      </c>
      <c r="G29">
        <f t="shared" si="1"/>
        <v>3025</v>
      </c>
      <c r="H29" s="16">
        <v>26.829268292682926</v>
      </c>
      <c r="I29" s="16"/>
      <c r="K29">
        <f t="shared" si="3"/>
        <v>267.33333333333331</v>
      </c>
      <c r="L29" s="16">
        <v>62.333333333333314</v>
      </c>
      <c r="M29" s="16">
        <v>3885.4444444444421</v>
      </c>
      <c r="N29">
        <v>30.40650406504064</v>
      </c>
      <c r="P29">
        <f t="shared" si="4"/>
        <v>221.5</v>
      </c>
      <c r="Q29">
        <v>16.5</v>
      </c>
      <c r="R29">
        <v>272.25</v>
      </c>
      <c r="S29">
        <v>8.0487804878048781</v>
      </c>
      <c r="V29">
        <v>28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 s="19">
        <v>0</v>
      </c>
    </row>
    <row r="30" spans="1:34" x14ac:dyDescent="0.3">
      <c r="A30" s="3">
        <v>3</v>
      </c>
      <c r="B30" s="2" t="s">
        <v>7</v>
      </c>
      <c r="C30" s="3">
        <v>210</v>
      </c>
      <c r="E30">
        <f t="shared" si="2"/>
        <v>235</v>
      </c>
      <c r="F30">
        <f t="shared" si="5"/>
        <v>25</v>
      </c>
      <c r="G30">
        <f t="shared" si="1"/>
        <v>625</v>
      </c>
      <c r="H30" s="16">
        <v>11.904761904761905</v>
      </c>
      <c r="I30" s="16"/>
      <c r="K30">
        <f t="shared" si="3"/>
        <v>241.66666666666666</v>
      </c>
      <c r="L30" s="16">
        <v>31.666666666666657</v>
      </c>
      <c r="M30" s="16">
        <v>1002.7777777777771</v>
      </c>
      <c r="N30">
        <v>15.079365079365074</v>
      </c>
      <c r="P30">
        <f t="shared" si="4"/>
        <v>234</v>
      </c>
      <c r="Q30">
        <v>24</v>
      </c>
      <c r="R30">
        <v>576</v>
      </c>
      <c r="S30">
        <v>11.428571428571429</v>
      </c>
      <c r="V30">
        <v>29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 s="19">
        <v>0</v>
      </c>
    </row>
    <row r="31" spans="1:34" x14ac:dyDescent="0.3">
      <c r="A31" s="3">
        <v>3</v>
      </c>
      <c r="B31" s="2" t="s">
        <v>8</v>
      </c>
      <c r="C31" s="3">
        <v>160</v>
      </c>
      <c r="E31">
        <f t="shared" si="2"/>
        <v>207.5</v>
      </c>
      <c r="F31">
        <f t="shared" si="5"/>
        <v>47.5</v>
      </c>
      <c r="G31">
        <f t="shared" si="1"/>
        <v>2256.25</v>
      </c>
      <c r="H31" s="16">
        <v>29.6875</v>
      </c>
      <c r="I31" s="16"/>
      <c r="K31">
        <f t="shared" si="3"/>
        <v>226.66666666666666</v>
      </c>
      <c r="L31" s="16">
        <v>66.666666666666657</v>
      </c>
      <c r="M31" s="16">
        <v>4444.4444444444434</v>
      </c>
      <c r="N31">
        <v>41.666666666666664</v>
      </c>
      <c r="P31">
        <f t="shared" si="4"/>
        <v>241.16666666666666</v>
      </c>
      <c r="Q31">
        <v>81.166666666666657</v>
      </c>
      <c r="R31">
        <v>6588.0277777777765</v>
      </c>
      <c r="S31">
        <v>50.729166666666664</v>
      </c>
      <c r="V31">
        <v>30</v>
      </c>
      <c r="W31">
        <f>0</f>
        <v>0</v>
      </c>
      <c r="X31">
        <f>0</f>
        <v>0</v>
      </c>
      <c r="Y31">
        <f>0</f>
        <v>0</v>
      </c>
      <c r="Z31">
        <f>0</f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 s="19">
        <v>0</v>
      </c>
    </row>
    <row r="32" spans="1:34" x14ac:dyDescent="0.3">
      <c r="A32" s="3">
        <v>3</v>
      </c>
      <c r="B32" s="2" t="s">
        <v>9</v>
      </c>
      <c r="C32" s="3">
        <v>166</v>
      </c>
      <c r="E32">
        <f t="shared" si="2"/>
        <v>185</v>
      </c>
      <c r="F32">
        <f t="shared" si="5"/>
        <v>19</v>
      </c>
      <c r="G32">
        <f t="shared" si="1"/>
        <v>361</v>
      </c>
      <c r="H32" s="16">
        <v>11.445783132530121</v>
      </c>
      <c r="I32" s="16"/>
      <c r="K32">
        <f t="shared" si="3"/>
        <v>191.66666666666666</v>
      </c>
      <c r="L32" s="16">
        <v>25.666666666666657</v>
      </c>
      <c r="M32" s="16">
        <v>658.77777777777726</v>
      </c>
      <c r="N32">
        <v>15.461847389558226</v>
      </c>
      <c r="P32">
        <f t="shared" si="4"/>
        <v>229.5</v>
      </c>
      <c r="Q32">
        <v>63.5</v>
      </c>
      <c r="R32">
        <v>4032.25</v>
      </c>
      <c r="S32">
        <v>38.253012048192772</v>
      </c>
      <c r="V32">
        <v>31</v>
      </c>
      <c r="W32">
        <v>0</v>
      </c>
      <c r="X32">
        <v>0</v>
      </c>
      <c r="Y32">
        <v>0</v>
      </c>
      <c r="Z32">
        <v>0</v>
      </c>
      <c r="AA32">
        <f>0</f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 s="19">
        <v>0</v>
      </c>
    </row>
    <row r="33" spans="1:34" x14ac:dyDescent="0.3">
      <c r="A33" s="3">
        <v>3</v>
      </c>
      <c r="B33" s="2" t="s">
        <v>10</v>
      </c>
      <c r="C33" s="3">
        <v>174</v>
      </c>
      <c r="E33">
        <f t="shared" si="2"/>
        <v>163</v>
      </c>
      <c r="F33">
        <f t="shared" si="5"/>
        <v>11</v>
      </c>
      <c r="G33">
        <f t="shared" si="1"/>
        <v>121</v>
      </c>
      <c r="H33" s="16">
        <v>6.3218390804597702</v>
      </c>
      <c r="I33" s="16"/>
      <c r="K33">
        <f t="shared" si="3"/>
        <v>178.66666666666666</v>
      </c>
      <c r="L33" s="16">
        <v>4.6666666666666572</v>
      </c>
      <c r="M33" s="16">
        <v>21.77777777777769</v>
      </c>
      <c r="N33">
        <v>2.6819923371647456</v>
      </c>
      <c r="P33">
        <f t="shared" si="4"/>
        <v>210.16666666666666</v>
      </c>
      <c r="Q33">
        <v>36.166666666666657</v>
      </c>
      <c r="R33">
        <v>1308.0277777777771</v>
      </c>
      <c r="S33">
        <v>20.785440613026815</v>
      </c>
      <c r="V33">
        <v>32</v>
      </c>
      <c r="W33">
        <v>0</v>
      </c>
      <c r="X33">
        <v>0</v>
      </c>
      <c r="Y33">
        <v>0</v>
      </c>
      <c r="Z33">
        <v>0</v>
      </c>
      <c r="AA33">
        <v>0</v>
      </c>
      <c r="AB33">
        <f>0</f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 s="19">
        <v>0</v>
      </c>
    </row>
    <row r="34" spans="1:34" x14ac:dyDescent="0.3">
      <c r="A34" s="3">
        <v>3</v>
      </c>
      <c r="B34" s="2" t="s">
        <v>11</v>
      </c>
      <c r="C34" s="3">
        <v>126</v>
      </c>
      <c r="E34">
        <f t="shared" si="2"/>
        <v>170</v>
      </c>
      <c r="F34">
        <f t="shared" si="5"/>
        <v>44</v>
      </c>
      <c r="G34">
        <f t="shared" si="1"/>
        <v>1936</v>
      </c>
      <c r="H34" s="16">
        <v>34.920634920634917</v>
      </c>
      <c r="I34" s="16"/>
      <c r="K34">
        <f t="shared" si="3"/>
        <v>166.66666666666666</v>
      </c>
      <c r="L34" s="16">
        <v>40.666666666666657</v>
      </c>
      <c r="M34" s="16">
        <v>1653.7777777777769</v>
      </c>
      <c r="N34">
        <v>32.275132275132265</v>
      </c>
      <c r="P34">
        <f t="shared" si="4"/>
        <v>196.66666666666666</v>
      </c>
      <c r="Q34">
        <v>70.666666666666657</v>
      </c>
      <c r="R34">
        <v>4993.7777777777765</v>
      </c>
      <c r="S34">
        <v>56.084656084656082</v>
      </c>
      <c r="V34">
        <v>33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f>0</f>
        <v>0</v>
      </c>
      <c r="AD34">
        <v>0</v>
      </c>
      <c r="AE34">
        <v>1</v>
      </c>
      <c r="AF34">
        <v>0</v>
      </c>
      <c r="AG34">
        <v>0</v>
      </c>
      <c r="AH34" s="19">
        <v>0</v>
      </c>
    </row>
    <row r="35" spans="1:34" x14ac:dyDescent="0.3">
      <c r="A35" s="3">
        <v>3</v>
      </c>
      <c r="B35" s="2" t="s">
        <v>12</v>
      </c>
      <c r="C35" s="3">
        <v>148</v>
      </c>
      <c r="E35">
        <f t="shared" si="2"/>
        <v>150</v>
      </c>
      <c r="F35">
        <f t="shared" si="5"/>
        <v>2</v>
      </c>
      <c r="G35">
        <f t="shared" si="1"/>
        <v>4</v>
      </c>
      <c r="H35" s="16">
        <v>1.3513513513513513</v>
      </c>
      <c r="I35" s="16"/>
      <c r="K35">
        <f t="shared" si="3"/>
        <v>155.33333333333334</v>
      </c>
      <c r="L35" s="16">
        <v>7.3333333333333428</v>
      </c>
      <c r="M35" s="16">
        <v>53.777777777777914</v>
      </c>
      <c r="N35">
        <v>4.9549549549549612</v>
      </c>
      <c r="P35">
        <f t="shared" si="4"/>
        <v>173.5</v>
      </c>
      <c r="Q35">
        <v>25.5</v>
      </c>
      <c r="R35">
        <v>650.25</v>
      </c>
      <c r="S35">
        <v>17.22972972972973</v>
      </c>
      <c r="V35">
        <v>34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f>0</f>
        <v>0</v>
      </c>
      <c r="AE35">
        <v>0</v>
      </c>
      <c r="AF35">
        <v>1</v>
      </c>
      <c r="AG35">
        <v>0</v>
      </c>
      <c r="AH35" s="19">
        <v>0</v>
      </c>
    </row>
    <row r="36" spans="1:34" x14ac:dyDescent="0.3">
      <c r="A36" s="3">
        <v>3</v>
      </c>
      <c r="B36" s="2" t="s">
        <v>13</v>
      </c>
      <c r="C36" s="3">
        <v>173</v>
      </c>
      <c r="E36">
        <f t="shared" si="2"/>
        <v>137</v>
      </c>
      <c r="F36">
        <f t="shared" si="5"/>
        <v>36</v>
      </c>
      <c r="G36">
        <f t="shared" si="1"/>
        <v>1296</v>
      </c>
      <c r="H36" s="16">
        <v>20.809248554913296</v>
      </c>
      <c r="I36" s="16"/>
      <c r="K36">
        <f t="shared" si="3"/>
        <v>149.33333333333334</v>
      </c>
      <c r="L36" s="16">
        <v>23.666666666666657</v>
      </c>
      <c r="M36" s="16">
        <v>560.11111111111063</v>
      </c>
      <c r="N36">
        <v>13.680154142581882</v>
      </c>
      <c r="P36">
        <f t="shared" si="4"/>
        <v>164</v>
      </c>
      <c r="Q36">
        <v>9</v>
      </c>
      <c r="R36">
        <v>81</v>
      </c>
      <c r="S36">
        <v>5.202312138728324</v>
      </c>
      <c r="V36">
        <v>35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f>0</f>
        <v>0</v>
      </c>
      <c r="AF36">
        <v>0</v>
      </c>
      <c r="AG36">
        <v>1</v>
      </c>
      <c r="AH36" s="19">
        <v>0</v>
      </c>
    </row>
    <row r="37" spans="1:34" x14ac:dyDescent="0.3">
      <c r="A37" s="3">
        <v>3</v>
      </c>
      <c r="B37" s="2" t="s">
        <v>14</v>
      </c>
      <c r="C37" s="3">
        <v>235</v>
      </c>
      <c r="E37">
        <f t="shared" si="2"/>
        <v>160.5</v>
      </c>
      <c r="F37">
        <f t="shared" si="5"/>
        <v>74.5</v>
      </c>
      <c r="G37">
        <f t="shared" si="1"/>
        <v>5550.25</v>
      </c>
      <c r="H37" s="16">
        <v>31.702127659574469</v>
      </c>
      <c r="I37" s="16"/>
      <c r="K37">
        <f t="shared" si="3"/>
        <v>149</v>
      </c>
      <c r="L37" s="16">
        <v>86</v>
      </c>
      <c r="M37" s="16">
        <v>7396</v>
      </c>
      <c r="N37">
        <v>36.595744680851062</v>
      </c>
      <c r="P37">
        <f t="shared" si="4"/>
        <v>157.83333333333334</v>
      </c>
      <c r="Q37">
        <v>77.166666666666657</v>
      </c>
      <c r="R37">
        <v>5954.6944444444434</v>
      </c>
      <c r="S37">
        <v>32.836879432624109</v>
      </c>
      <c r="V37">
        <v>36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f>0</f>
        <v>0</v>
      </c>
      <c r="AG37">
        <v>0</v>
      </c>
      <c r="AH37" s="19">
        <v>1</v>
      </c>
    </row>
    <row r="38" spans="1:34" x14ac:dyDescent="0.3">
      <c r="A38" s="3"/>
      <c r="E38">
        <f t="shared" si="2"/>
        <v>204</v>
      </c>
      <c r="H38" s="16"/>
      <c r="I38" s="16"/>
      <c r="K38">
        <f t="shared" si="3"/>
        <v>185.33333333333334</v>
      </c>
      <c r="P38">
        <f t="shared" si="4"/>
        <v>170.33333333333334</v>
      </c>
      <c r="V38">
        <v>37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 s="19">
        <v>0</v>
      </c>
    </row>
    <row r="39" spans="1:34" x14ac:dyDescent="0.3">
      <c r="H39" s="16"/>
      <c r="I39" s="16"/>
    </row>
    <row r="40" spans="1:34" x14ac:dyDescent="0.3">
      <c r="A40" s="5" t="s">
        <v>21</v>
      </c>
      <c r="F40">
        <f>AVERAGE(F4:F37)</f>
        <v>32.161764705882355</v>
      </c>
      <c r="G40">
        <f>AVERAGE(G4:G37)</f>
        <v>1670.4779411764705</v>
      </c>
      <c r="H40" s="16">
        <f>AVERAGE(_xlfn.ANCHORARRAY(H4))</f>
        <v>17.775444675328487</v>
      </c>
      <c r="I40" s="16"/>
      <c r="L40">
        <f>AVERAGE(L6:L37)</f>
        <v>38.666666666666679</v>
      </c>
      <c r="M40" s="7">
        <f>AVERAGE(_xlfn.ANCHORARRAY(M5))</f>
        <v>2356.0707070707076</v>
      </c>
      <c r="Q40">
        <f>AVERAGE(_xlfn.ANCHORARRAY(Q8))</f>
        <v>51.861111111111121</v>
      </c>
      <c r="R40">
        <f>AVERAGE(_xlfn.ANCHORARRAY(R8))</f>
        <v>3553.1472222222233</v>
      </c>
      <c r="V40" s="5" t="s">
        <v>53</v>
      </c>
      <c r="W40" s="15">
        <f xml:space="preserve"> 199.25  + (1.017361*37) + (49.85764*1) + (29.17361*0) + (33.48958*0) + (-23.5278*0) + (-20.8785 *0) + (-67.8958*0) + (-62.5799*0) + (-57.2639*0) + (-101.281*0) + (-85.6319 * 0) + (-58.6493 * 0)</f>
        <v>286.74999700000001</v>
      </c>
    </row>
    <row r="41" spans="1:34" x14ac:dyDescent="0.3">
      <c r="H41" s="17"/>
      <c r="I41" s="16"/>
    </row>
    <row r="42" spans="1:34" x14ac:dyDescent="0.3">
      <c r="G42" s="5"/>
      <c r="H42" s="16"/>
      <c r="I42" s="16"/>
    </row>
    <row r="44" spans="1:34" x14ac:dyDescent="0.3">
      <c r="W44" s="15"/>
    </row>
    <row r="46" spans="1:34" x14ac:dyDescent="0.3">
      <c r="B46" s="5" t="s">
        <v>57</v>
      </c>
      <c r="C46" s="5" t="s">
        <v>17</v>
      </c>
      <c r="J46" s="5"/>
    </row>
    <row r="47" spans="1:34" x14ac:dyDescent="0.3">
      <c r="A47" s="5" t="s">
        <v>54</v>
      </c>
      <c r="B47">
        <v>32.159999999999997</v>
      </c>
      <c r="C47">
        <v>1670.48</v>
      </c>
    </row>
    <row r="48" spans="1:34" x14ac:dyDescent="0.3">
      <c r="A48" s="5" t="s">
        <v>55</v>
      </c>
      <c r="B48">
        <v>38.700000000000003</v>
      </c>
      <c r="C48">
        <v>2356.0700000000002</v>
      </c>
    </row>
    <row r="49" spans="1:3" x14ac:dyDescent="0.3">
      <c r="A49" s="5" t="s">
        <v>56</v>
      </c>
      <c r="B49">
        <v>51.86</v>
      </c>
      <c r="C49">
        <v>3553.15</v>
      </c>
    </row>
  </sheetData>
  <phoneticPr fontId="2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 with trend</vt:lpstr>
      <vt:lpstr>New Seasonality without trend</vt:lpstr>
      <vt:lpstr>New Seasonality with trend</vt:lpstr>
      <vt:lpstr>CC 8 - Case data</vt:lpstr>
    </vt:vector>
  </TitlesOfParts>
  <Company>Rochester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 Williams</dc:creator>
  <cp:lastModifiedBy>Brady Buttrey</cp:lastModifiedBy>
  <dcterms:created xsi:type="dcterms:W3CDTF">2006-08-12T12:33:48Z</dcterms:created>
  <dcterms:modified xsi:type="dcterms:W3CDTF">2023-03-12T23:18:35Z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f8414ea8-01c2-4b12-9947-179755f39ebd</vt:lpwstr>
  </property>
</Properties>
</file>