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efaultThemeVersion="164011"/>
  <mc:AlternateContent xmlns:mc="http://schemas.openxmlformats.org/markup-compatibility/2006">
    <mc:Choice Requires="x15">
      <x15ac:absPath xmlns:x15ac="http://schemas.microsoft.com/office/spreadsheetml/2010/11/ac" url="R:\Financial Aid\Communication\2021\Aid Offer Resources\UG\"/>
    </mc:Choice>
  </mc:AlternateContent>
  <workbookProtection workbookAlgorithmName="SHA-512" workbookHashValue="oIIgJwMrEfai5yUXotgTgKoNTOBRyGI0BUhke4bWeOXULWiy9szyMhYjb9o29nh++WkE284wFN7pG8WcksF3YA==" workbookSaltValue="awpaHioE/IH47i4XZIz5EA==" workbookSpinCount="100000" lockStructure="1"/>
  <bookViews>
    <workbookView xWindow="0" yWindow="0" windowWidth="22290" windowHeight="8505"/>
  </bookViews>
  <sheets>
    <sheet name="Traditional Students" sheetId="1" r:id="rId1"/>
    <sheet name="University College Students" sheetId="3" r:id="rId2"/>
    <sheet name="Data" sheetId="2" state="hidden" r:id="rId3"/>
  </sheets>
  <externalReferences>
    <externalReference r:id="rId4"/>
  </externalReferences>
  <definedNames>
    <definedName name="Credits" localSheetId="1">[1]Data!$A$1:$A$17</definedName>
    <definedName name="Credits">Data!$A$1:$A$17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3" l="1"/>
  <c r="G25" i="3"/>
  <c r="G24" i="3"/>
  <c r="G33" i="1" l="1"/>
  <c r="G32" i="1"/>
  <c r="G31" i="1"/>
  <c r="G16" i="1" l="1"/>
  <c r="M25" i="3" l="1"/>
  <c r="M24" i="3"/>
  <c r="M19" i="3"/>
  <c r="K19" i="3"/>
  <c r="I19" i="3"/>
  <c r="M13" i="3"/>
  <c r="I13" i="3"/>
  <c r="M12" i="3"/>
  <c r="K12" i="3"/>
  <c r="I12" i="3"/>
  <c r="M11" i="3"/>
  <c r="K11" i="3"/>
  <c r="I11" i="3"/>
  <c r="G28" i="3"/>
  <c r="M27" i="3"/>
  <c r="K27" i="3"/>
  <c r="I27" i="3"/>
  <c r="M26" i="3"/>
  <c r="G23" i="3"/>
  <c r="M22" i="3"/>
  <c r="K22" i="3"/>
  <c r="I22" i="3"/>
  <c r="M21" i="3"/>
  <c r="K21" i="3"/>
  <c r="I21" i="3"/>
  <c r="M20" i="3"/>
  <c r="K20" i="3"/>
  <c r="I20" i="3"/>
  <c r="M18" i="3"/>
  <c r="K18" i="3"/>
  <c r="I18" i="3"/>
  <c r="M17" i="3"/>
  <c r="K17" i="3"/>
  <c r="I17" i="3"/>
  <c r="M29" i="3" l="1"/>
  <c r="G19" i="3"/>
  <c r="G29" i="3" s="1"/>
  <c r="G13" i="3"/>
  <c r="K14" i="3"/>
  <c r="M14" i="3"/>
  <c r="I14" i="3"/>
  <c r="G12" i="3"/>
  <c r="I24" i="3"/>
  <c r="I25" i="3"/>
  <c r="I29" i="3" s="1"/>
  <c r="I26" i="3"/>
  <c r="G11" i="3"/>
  <c r="K24" i="3"/>
  <c r="K25" i="3"/>
  <c r="K26" i="3"/>
  <c r="K29" i="3" s="1"/>
  <c r="M31" i="3" l="1"/>
  <c r="I31" i="3"/>
  <c r="K31" i="3"/>
  <c r="G14" i="3"/>
  <c r="G31" i="3" s="1"/>
  <c r="G18" i="1" l="1"/>
  <c r="M26" i="1" l="1"/>
  <c r="K26" i="1"/>
  <c r="I26" i="1"/>
  <c r="G36" i="1"/>
  <c r="I35" i="1"/>
  <c r="M34" i="1"/>
  <c r="K34" i="1"/>
  <c r="I34" i="1"/>
  <c r="M31" i="1"/>
  <c r="G30" i="1"/>
  <c r="M29" i="1"/>
  <c r="K29" i="1"/>
  <c r="I29" i="1"/>
  <c r="M28" i="1"/>
  <c r="K28" i="1"/>
  <c r="I28" i="1"/>
  <c r="M27" i="1"/>
  <c r="K27" i="1"/>
  <c r="I27" i="1"/>
  <c r="M25" i="1"/>
  <c r="K25" i="1"/>
  <c r="I25" i="1"/>
  <c r="M24" i="1"/>
  <c r="K24" i="1"/>
  <c r="I24" i="1"/>
  <c r="M20" i="1"/>
  <c r="I20" i="1"/>
  <c r="G20" i="1" l="1"/>
  <c r="I31" i="1"/>
  <c r="K31" i="1"/>
  <c r="G26" i="1"/>
  <c r="G19" i="1"/>
  <c r="M19" i="1" s="1"/>
  <c r="M18" i="1"/>
  <c r="M17" i="1"/>
  <c r="K17" i="1"/>
  <c r="I17" i="1"/>
  <c r="M13" i="1"/>
  <c r="K13" i="1"/>
  <c r="I13" i="1"/>
  <c r="M11" i="1"/>
  <c r="K11" i="1"/>
  <c r="I11" i="1"/>
  <c r="M21" i="1" l="1"/>
  <c r="I19" i="1"/>
  <c r="K19" i="1"/>
  <c r="G17" i="1"/>
  <c r="I18" i="1"/>
  <c r="K18" i="1"/>
  <c r="G13" i="1"/>
  <c r="G11" i="1"/>
  <c r="G21" i="1" s="1"/>
  <c r="G37" i="1"/>
  <c r="I21" i="1" l="1"/>
  <c r="K21" i="1"/>
  <c r="G39" i="1"/>
  <c r="M33" i="1"/>
  <c r="K33" i="1"/>
  <c r="I33" i="1"/>
  <c r="M32" i="1"/>
  <c r="K32" i="1"/>
  <c r="I32" i="1"/>
  <c r="M37" i="1" l="1"/>
  <c r="M39" i="1" s="1"/>
  <c r="K37" i="1"/>
  <c r="K39" i="1" s="1"/>
  <c r="I37" i="1"/>
  <c r="I39" i="1" s="1"/>
</calcChain>
</file>

<file path=xl/sharedStrings.xml><?xml version="1.0" encoding="utf-8"?>
<sst xmlns="http://schemas.openxmlformats.org/spreadsheetml/2006/main" count="177" uniqueCount="117">
  <si>
    <t>Fees:</t>
  </si>
  <si>
    <t>Activity Fee</t>
  </si>
  <si>
    <r>
      <t>Tuition</t>
    </r>
    <r>
      <rPr>
        <vertAlign val="superscript"/>
        <sz val="11"/>
        <color theme="1"/>
        <rFont val="Calibri"/>
        <family val="2"/>
        <scheme val="minor"/>
      </rPr>
      <t>1</t>
    </r>
  </si>
  <si>
    <r>
      <t>Technology Fee</t>
    </r>
    <r>
      <rPr>
        <vertAlign val="superscript"/>
        <sz val="11"/>
        <color theme="1"/>
        <rFont val="Calibri"/>
        <family val="2"/>
        <scheme val="minor"/>
      </rPr>
      <t>2</t>
    </r>
  </si>
  <si>
    <t>ANNUAL</t>
  </si>
  <si>
    <t>FALL</t>
  </si>
  <si>
    <t>SPRING</t>
  </si>
  <si>
    <t>Yes</t>
  </si>
  <si>
    <t>No</t>
  </si>
  <si>
    <t>Total Charges:</t>
  </si>
  <si>
    <t>CHARGES</t>
  </si>
  <si>
    <t>Outside Scholarship(s)</t>
  </si>
  <si>
    <t>Other Assistance</t>
  </si>
  <si>
    <t>Payment(s) Made</t>
  </si>
  <si>
    <t>Total Credits:</t>
  </si>
  <si>
    <t>CREDITS</t>
  </si>
  <si>
    <t>Estimated Balance:</t>
  </si>
  <si>
    <t>Notes:</t>
  </si>
  <si>
    <r>
      <t xml:space="preserve">Financial Aid | University Hall 255 | Ph: 303-871-4020 | Fax: 303-871-2341 | </t>
    </r>
    <r>
      <rPr>
        <u/>
        <sz val="11"/>
        <color rgb="FF98002E"/>
        <rFont val="Calibri"/>
        <family val="2"/>
        <scheme val="minor"/>
      </rPr>
      <t>finaid@du.edu</t>
    </r>
    <r>
      <rPr>
        <sz val="11"/>
        <color theme="1"/>
        <rFont val="Calibri"/>
        <family val="2"/>
        <scheme val="minor"/>
      </rPr>
      <t xml:space="preserve"> | </t>
    </r>
    <r>
      <rPr>
        <u/>
        <sz val="11"/>
        <color rgb="FF98002E"/>
        <rFont val="Calibri"/>
        <family val="2"/>
        <scheme val="minor"/>
      </rPr>
      <t>www.du.edu/financialaid</t>
    </r>
  </si>
  <si>
    <t>How many credits do you plan to take each quarter?</t>
  </si>
  <si>
    <t>Student Name:</t>
  </si>
  <si>
    <t>DU ID:</t>
  </si>
  <si>
    <t>6 credits/quarter</t>
  </si>
  <si>
    <t>7 credits/quarter</t>
  </si>
  <si>
    <t>8 credits/quarter</t>
  </si>
  <si>
    <t>9 credits/quarter</t>
  </si>
  <si>
    <t>10 credits/quarter</t>
  </si>
  <si>
    <t>11 credits/quarter</t>
  </si>
  <si>
    <t>12 credits/quarter</t>
  </si>
  <si>
    <t>13 credits/quarter</t>
  </si>
  <si>
    <t>14 credits/quarter</t>
  </si>
  <si>
    <t>15 credits/quarter</t>
  </si>
  <si>
    <t>16 credits/quarter</t>
  </si>
  <si>
    <t>17 credits/quarter</t>
  </si>
  <si>
    <t>18 credits/quarter</t>
  </si>
  <si>
    <t>19 credits/quarter</t>
  </si>
  <si>
    <t>20 credits/quarter</t>
  </si>
  <si>
    <t>21 credits/quarter</t>
  </si>
  <si>
    <t>22 credits/quarter</t>
  </si>
  <si>
    <t>WINTER</t>
  </si>
  <si>
    <t>Health &amp; Counseling Fee</t>
  </si>
  <si>
    <t>Are you a music student?</t>
  </si>
  <si>
    <t>Room:</t>
  </si>
  <si>
    <t>J-Mac: Double Room</t>
  </si>
  <si>
    <t>J-Mac: 3-Person Room</t>
  </si>
  <si>
    <t>Centennial Halls: Double Room</t>
  </si>
  <si>
    <t>Centennial Halls: 3-Person Room</t>
  </si>
  <si>
    <t>Centennial Towers: Double Room</t>
  </si>
  <si>
    <t>Nelson Hall: Double Suite</t>
  </si>
  <si>
    <t>Nelson Hall: Single Suite</t>
  </si>
  <si>
    <t>Nelson Hall: Double Apartment</t>
  </si>
  <si>
    <t>Nelson Hall: Single Apartment</t>
  </si>
  <si>
    <t>Nagel Hall: Single Apartment</t>
  </si>
  <si>
    <t>Lynn Marie Apts: Studio</t>
  </si>
  <si>
    <t>Lynn Marie Apts: 1 Bedroom</t>
  </si>
  <si>
    <t>Lynn Marie Apts: 2 Bedroom</t>
  </si>
  <si>
    <t>Summit/Mesa Apts: 1 Bed (Single)</t>
  </si>
  <si>
    <t>Summit/Mesa Apts: 2 Bedroom</t>
  </si>
  <si>
    <t>Summit/Mesa Apts: Studio</t>
  </si>
  <si>
    <t>Ridgeline Apartments: 1 Bedroom</t>
  </si>
  <si>
    <t>Ridgeline Apartments: 2 Bedroom</t>
  </si>
  <si>
    <t>University Place Apts: 1 Bedroom (Single)</t>
  </si>
  <si>
    <t>University Place Apts: 2 Bedroom</t>
  </si>
  <si>
    <t>University Lofts: Studio</t>
  </si>
  <si>
    <t>University Lofts: 2 Bedroom</t>
  </si>
  <si>
    <t>University Lofts: 4 Bedroom 2 Bath</t>
  </si>
  <si>
    <t>Off Campus</t>
  </si>
  <si>
    <t>University Lofts: 4 Bedroom 3 Bath w/ Loft</t>
  </si>
  <si>
    <t xml:space="preserve">Meal Plan: </t>
  </si>
  <si>
    <t>None</t>
  </si>
  <si>
    <t>DU Scholarships and Grants</t>
  </si>
  <si>
    <t>Colorado Student Grant</t>
  </si>
  <si>
    <t>Federal Pell Grant</t>
  </si>
  <si>
    <t>Federal SEOG Grant</t>
  </si>
  <si>
    <t>Uneven Outside Scholarship(s)</t>
  </si>
  <si>
    <t>Not eligible for COF</t>
  </si>
  <si>
    <r>
      <rPr>
        <vertAlign val="superscript"/>
        <sz val="11"/>
        <color theme="1"/>
        <rFont val="Calibri"/>
        <family val="2"/>
        <scheme val="minor"/>
      </rPr>
      <t>2</t>
    </r>
    <r>
      <rPr>
        <sz val="11"/>
        <color theme="1"/>
        <rFont val="Calibri"/>
        <family val="2"/>
        <scheme val="minor"/>
      </rPr>
      <t>Technology fees are $4 per credit. If you will be enrolled in less than 6 credits, you will not be eligible for most types of federal aid.</t>
    </r>
  </si>
  <si>
    <t>4 credits/quarter</t>
  </si>
  <si>
    <t>Centennial Towers: Triple Room</t>
  </si>
  <si>
    <t>Will you use DU's health insurance?</t>
  </si>
  <si>
    <r>
      <t>College Opportunity Fund</t>
    </r>
    <r>
      <rPr>
        <vertAlign val="superscript"/>
        <sz val="11"/>
        <color theme="1"/>
        <rFont val="Calibri"/>
        <family val="2"/>
        <scheme val="minor"/>
      </rPr>
      <t>3</t>
    </r>
  </si>
  <si>
    <r>
      <t>Direct Subsidized Loan</t>
    </r>
    <r>
      <rPr>
        <vertAlign val="superscript"/>
        <sz val="11"/>
        <color theme="1"/>
        <rFont val="Calibri"/>
        <family val="2"/>
        <scheme val="minor"/>
      </rPr>
      <t>4</t>
    </r>
  </si>
  <si>
    <r>
      <t>Direct Unsubsidized Loan</t>
    </r>
    <r>
      <rPr>
        <vertAlign val="superscript"/>
        <sz val="11"/>
        <color theme="1"/>
        <rFont val="Calibri"/>
        <family val="2"/>
        <scheme val="minor"/>
      </rPr>
      <t>4</t>
    </r>
  </si>
  <si>
    <r>
      <t>Direct Parent PLUS Loan</t>
    </r>
    <r>
      <rPr>
        <vertAlign val="superscript"/>
        <sz val="11"/>
        <color theme="1"/>
        <rFont val="Calibri"/>
        <family val="2"/>
        <scheme val="minor"/>
      </rPr>
      <t>5</t>
    </r>
  </si>
  <si>
    <r>
      <rPr>
        <vertAlign val="superscript"/>
        <sz val="11"/>
        <color theme="1"/>
        <rFont val="Calibri"/>
        <family val="2"/>
        <scheme val="minor"/>
      </rPr>
      <t>2</t>
    </r>
    <r>
      <rPr>
        <sz val="11"/>
        <color theme="1"/>
        <rFont val="Calibri"/>
        <family val="2"/>
        <scheme val="minor"/>
      </rPr>
      <t>Technology fees are $4 per credit.</t>
    </r>
  </si>
  <si>
    <r>
      <t>Other Fees</t>
    </r>
    <r>
      <rPr>
        <vertAlign val="superscript"/>
        <sz val="11"/>
        <color theme="1"/>
        <rFont val="Calibri"/>
        <family val="2"/>
        <scheme val="minor"/>
      </rPr>
      <t>3</t>
    </r>
  </si>
  <si>
    <r>
      <t>College Opportunity Fund</t>
    </r>
    <r>
      <rPr>
        <vertAlign val="superscript"/>
        <sz val="11"/>
        <color theme="1"/>
        <rFont val="Calibri"/>
        <family val="2"/>
        <scheme val="minor"/>
      </rPr>
      <t>4</t>
    </r>
  </si>
  <si>
    <r>
      <t>Direct Subsidized Loan</t>
    </r>
    <r>
      <rPr>
        <vertAlign val="superscript"/>
        <sz val="11"/>
        <color theme="1"/>
        <rFont val="Calibri"/>
        <family val="2"/>
        <scheme val="minor"/>
      </rPr>
      <t>5</t>
    </r>
  </si>
  <si>
    <r>
      <t>Direct Unsubsidized Loan</t>
    </r>
    <r>
      <rPr>
        <vertAlign val="superscript"/>
        <sz val="11"/>
        <color theme="1"/>
        <rFont val="Calibri"/>
        <family val="2"/>
        <scheme val="minor"/>
      </rPr>
      <t>5</t>
    </r>
  </si>
  <si>
    <r>
      <t>Direct Parent PLUS Loan</t>
    </r>
    <r>
      <rPr>
        <vertAlign val="superscript"/>
        <sz val="11"/>
        <color theme="1"/>
        <rFont val="Calibri"/>
        <family val="2"/>
        <scheme val="minor"/>
      </rPr>
      <t>6</t>
    </r>
  </si>
  <si>
    <r>
      <t>Admission/Housing Deposit</t>
    </r>
    <r>
      <rPr>
        <vertAlign val="superscript"/>
        <sz val="11"/>
        <color theme="1"/>
        <rFont val="Calibri"/>
        <family val="2"/>
        <scheme val="minor"/>
      </rPr>
      <t>7</t>
    </r>
  </si>
  <si>
    <r>
      <rPr>
        <vertAlign val="superscript"/>
        <sz val="11"/>
        <color theme="1"/>
        <rFont val="Calibri"/>
        <family val="2"/>
        <scheme val="minor"/>
      </rPr>
      <t>2</t>
    </r>
    <r>
      <rPr>
        <sz val="11"/>
        <color theme="1"/>
        <rFont val="Calibri"/>
        <family val="2"/>
        <scheme val="minor"/>
      </rPr>
      <t>Some programs and courses charge an additional fee (such as the Learning Effectiveness Program, some biology labs, etc.)</t>
    </r>
  </si>
  <si>
    <r>
      <rPr>
        <vertAlign val="superscript"/>
        <sz val="11"/>
        <color theme="1"/>
        <rFont val="Calibri"/>
        <family val="2"/>
        <scheme val="minor"/>
      </rPr>
      <t>7</t>
    </r>
    <r>
      <rPr>
        <sz val="11"/>
        <color theme="1"/>
        <rFont val="Calibri"/>
        <family val="2"/>
        <scheme val="minor"/>
      </rPr>
      <t>Admission/housing deposits appear as a credit in the fall quarter (new students only).</t>
    </r>
  </si>
  <si>
    <r>
      <t xml:space="preserve">This worksheet is designed to help you estimate your invoices throughout the academic year. In order to complete this worksheet, you'll need a copy of your most recent 2020-21 financial aid offer. Fill in the sections highlighted in blue. You will likely not have all the types of aid listed in the "credits" section. Please remember that this worksheet is only a planning tool. Additional, unanticipated charges or credits may be included on your actual invoice. 
</t>
    </r>
    <r>
      <rPr>
        <b/>
        <i/>
        <sz val="10"/>
        <color rgb="FF000000"/>
        <rFont val="Calibri"/>
        <family val="2"/>
        <scheme val="minor"/>
      </rPr>
      <t>If you're enrolled in the University College Bachelor's Completion Program or the Colorado Women's College, click on the "University College Students" tab at the bottom to use that worksheet instead.</t>
    </r>
  </si>
  <si>
    <r>
      <rPr>
        <vertAlign val="superscript"/>
        <sz val="11"/>
        <color theme="1"/>
        <rFont val="Calibri"/>
        <family val="2"/>
        <scheme val="minor"/>
      </rPr>
      <t>1</t>
    </r>
    <r>
      <rPr>
        <sz val="11"/>
        <color theme="1"/>
        <rFont val="Calibri"/>
        <family val="2"/>
        <scheme val="minor"/>
      </rPr>
      <t>Tuition is charged at a flat rate for students enrolled in 12-18 credits per quarter (which is considered full-time). Students enrolled in less than
  12 credits will be charged $1,461 per credit. Students enrolled in more than 18 credits will be charged $17,532 + $1,461 per credit over 18.</t>
    </r>
  </si>
  <si>
    <r>
      <rPr>
        <vertAlign val="superscript"/>
        <sz val="11"/>
        <color theme="1"/>
        <rFont val="Calibri"/>
        <family val="2"/>
        <scheme val="minor"/>
      </rPr>
      <t>4</t>
    </r>
    <r>
      <rPr>
        <sz val="11"/>
        <color theme="1"/>
        <rFont val="Calibri"/>
        <family val="2"/>
        <scheme val="minor"/>
      </rPr>
      <t xml:space="preserve">Students eligible for the College Opportunity Fund can receive $31.35 per credit. Learn more at  </t>
    </r>
    <r>
      <rPr>
        <u/>
        <sz val="11"/>
        <color rgb="FF98002E"/>
        <rFont val="Calibri"/>
        <family val="2"/>
        <scheme val="minor"/>
      </rPr>
      <t>www.du.edu/financialaid/cof</t>
    </r>
    <r>
      <rPr>
        <sz val="11"/>
        <color theme="1"/>
        <rFont val="Calibri"/>
        <family val="2"/>
        <scheme val="minor"/>
      </rPr>
      <t xml:space="preserve">. </t>
    </r>
  </si>
  <si>
    <r>
      <rPr>
        <vertAlign val="superscript"/>
        <sz val="11"/>
        <color theme="1"/>
        <rFont val="Calibri"/>
        <family val="2"/>
        <scheme val="minor"/>
      </rPr>
      <t>5</t>
    </r>
    <r>
      <rPr>
        <sz val="11"/>
        <color theme="1"/>
        <rFont val="Calibri"/>
        <family val="2"/>
        <scheme val="minor"/>
      </rPr>
      <t>This worksheet automatically deducts the 1.059% origination fee from the Direct Subsidized and Unsubsidized loan amounts.</t>
    </r>
  </si>
  <si>
    <r>
      <rPr>
        <vertAlign val="superscript"/>
        <sz val="11"/>
        <color theme="1"/>
        <rFont val="Calibri"/>
        <family val="2"/>
        <scheme val="minor"/>
      </rPr>
      <t>6</t>
    </r>
    <r>
      <rPr>
        <sz val="11"/>
        <color theme="1"/>
        <rFont val="Calibri"/>
        <family val="2"/>
        <scheme val="minor"/>
      </rPr>
      <t>This worksheet automatically deducts the 4.236% origination fee from the Direct Parent PLUS loan amount.</t>
    </r>
  </si>
  <si>
    <r>
      <t xml:space="preserve">2020-21 Estimated Billing Worksheet
</t>
    </r>
    <r>
      <rPr>
        <b/>
        <i/>
        <sz val="16"/>
        <color theme="1"/>
        <rFont val="Calibri"/>
        <family val="2"/>
        <scheme val="minor"/>
      </rPr>
      <t xml:space="preserve">Traditional </t>
    </r>
    <r>
      <rPr>
        <b/>
        <i/>
        <sz val="14"/>
        <color theme="1"/>
        <rFont val="Calibri"/>
        <family val="2"/>
        <scheme val="minor"/>
      </rPr>
      <t>Undergraduate Students</t>
    </r>
  </si>
  <si>
    <t>Centennial Towers: Single</t>
  </si>
  <si>
    <t>Nagel Hall: Single in Suite</t>
  </si>
  <si>
    <t>Nagel Hall: Double Suite Style</t>
  </si>
  <si>
    <t>Dimond Family Residential Village: Single</t>
  </si>
  <si>
    <t>Dimond Family Residential Village: Double</t>
  </si>
  <si>
    <t>Transfer Learning Community: Single</t>
  </si>
  <si>
    <t>Transfer Learning Community: Double</t>
  </si>
  <si>
    <t>Transfer Learning Community: Triple</t>
  </si>
  <si>
    <t>175 Block</t>
  </si>
  <si>
    <t>150 Block</t>
  </si>
  <si>
    <t>125 Block</t>
  </si>
  <si>
    <t>50 Block</t>
  </si>
  <si>
    <r>
      <t xml:space="preserve">2020-21 Estimated Billing Worksheet
</t>
    </r>
    <r>
      <rPr>
        <b/>
        <i/>
        <sz val="16"/>
        <color theme="1"/>
        <rFont val="Calibri"/>
        <family val="2"/>
        <scheme val="minor"/>
      </rPr>
      <t>University College Bachelor's Completion</t>
    </r>
    <r>
      <rPr>
        <b/>
        <i/>
        <sz val="14"/>
        <color theme="1"/>
        <rFont val="Calibri"/>
        <family val="2"/>
        <scheme val="minor"/>
      </rPr>
      <t>Students</t>
    </r>
  </si>
  <si>
    <t>This worksheet is designed to help you estimate your invoices throughout the academic year. In order to complete this worksheet, you'll need a copy of your most recent 2020-21 financial aid offer. Fill in the sections highlighted in blue; if a field doesn't apply to you, leave it blank. You will likely not have all the types of aid listed in the "credits" section. Please remember that this worksheet is only a planning tool. Additional unanticipated charges or credits may be included on your actual invoice.</t>
  </si>
  <si>
    <r>
      <rPr>
        <vertAlign val="superscript"/>
        <sz val="11"/>
        <color theme="1"/>
        <rFont val="Calibri"/>
        <family val="2"/>
        <scheme val="minor"/>
      </rPr>
      <t>1</t>
    </r>
    <r>
      <rPr>
        <sz val="11"/>
        <color theme="1"/>
        <rFont val="Calibri"/>
        <family val="2"/>
        <scheme val="minor"/>
      </rPr>
      <t>Tuition for the 2020-21 academic year is $685 per credit. If you will be enrolled in less than 6 credits, you will not be eligible for most types of 
  federal aid.</t>
    </r>
  </si>
  <si>
    <r>
      <rPr>
        <vertAlign val="superscript"/>
        <sz val="11"/>
        <color theme="1"/>
        <rFont val="Calibri"/>
        <family val="2"/>
        <scheme val="minor"/>
      </rPr>
      <t>3</t>
    </r>
    <r>
      <rPr>
        <sz val="11"/>
        <color theme="1"/>
        <rFont val="Calibri"/>
        <family val="2"/>
        <scheme val="minor"/>
      </rPr>
      <t xml:space="preserve">Students eligible for the College Opportunity Fund can receive $31.35 per credit. Learn more at  </t>
    </r>
    <r>
      <rPr>
        <u/>
        <sz val="11"/>
        <color rgb="FF98002E"/>
        <rFont val="Calibri"/>
        <family val="2"/>
        <scheme val="minor"/>
      </rPr>
      <t>www.du.edu/financialaid/cof</t>
    </r>
    <r>
      <rPr>
        <sz val="11"/>
        <color theme="1"/>
        <rFont val="Calibri"/>
        <family val="2"/>
        <scheme val="minor"/>
      </rPr>
      <t xml:space="preserve">. </t>
    </r>
  </si>
  <si>
    <r>
      <rPr>
        <vertAlign val="superscript"/>
        <sz val="11"/>
        <color theme="1"/>
        <rFont val="Calibri"/>
        <family val="2"/>
        <scheme val="minor"/>
      </rPr>
      <t>4</t>
    </r>
    <r>
      <rPr>
        <sz val="11"/>
        <color theme="1"/>
        <rFont val="Calibri"/>
        <family val="2"/>
        <scheme val="minor"/>
      </rPr>
      <t>This worksheet automatically deducts the 1.059% origination fee from the Direct Subsidized and Unsubsidized loan amounts.</t>
    </r>
  </si>
  <si>
    <r>
      <rPr>
        <vertAlign val="superscript"/>
        <sz val="11"/>
        <color theme="1"/>
        <rFont val="Calibri"/>
        <family val="2"/>
        <scheme val="minor"/>
      </rPr>
      <t>5</t>
    </r>
    <r>
      <rPr>
        <sz val="11"/>
        <color theme="1"/>
        <rFont val="Calibri"/>
        <family val="2"/>
        <scheme val="minor"/>
      </rPr>
      <t>This worksheet automatically deducts the 4.236% origination fee from the Direct Parent PLUS loan amount.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</si>
</sst>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i/>
      <sz val="14"/>
      <color theme="1"/>
      <name val="Calibri"/>
      <family val="2"/>
      <scheme val="minor"/>
    </font>
    <font>
      <sz val="10"/>
      <color rgb="FF000000"/>
      <name val="Calibri"/>
      <family val="2"/>
      <scheme val="minor"/>
    </font>
    <font>
      <vertAlign val="superscript"/>
      <sz val="11"/>
      <color theme="1"/>
      <name val="Calibri"/>
      <family val="2"/>
      <scheme val="minor"/>
    </font>
    <font>
      <b/>
      <i/>
      <sz val="14"/>
      <color rgb="FF98002E"/>
      <name val="Calibri"/>
      <family val="2"/>
      <scheme val="minor"/>
    </font>
    <font>
      <b/>
      <sz val="14"/>
      <color theme="1"/>
      <name val="Calibri"/>
      <family val="2"/>
      <scheme val="minor"/>
    </font>
    <font>
      <u/>
      <sz val="11"/>
      <color rgb="FF98002E"/>
      <name val="Calibri"/>
      <family val="2"/>
      <scheme val="minor"/>
    </font>
    <font>
      <b/>
      <i/>
      <sz val="16"/>
      <color theme="1"/>
      <name val="Calibri"/>
      <family val="2"/>
      <scheme val="minor"/>
    </font>
    <font>
      <b/>
      <sz val="12"/>
      <color theme="1"/>
      <name val="Calibri"/>
      <family val="2"/>
      <scheme val="minor"/>
    </font>
    <font>
      <b/>
      <i/>
      <sz val="10"/>
      <color rgb="FF00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s>
  <borders count="15">
    <border>
      <left/>
      <right/>
      <top/>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thin">
        <color indexed="64"/>
      </bottom>
      <diagonal/>
    </border>
    <border>
      <left style="dashed">
        <color indexed="64"/>
      </left>
      <right style="dashed">
        <color indexed="64"/>
      </right>
      <top/>
      <bottom style="dashed">
        <color indexed="64"/>
      </bottom>
      <diagonal/>
    </border>
    <border>
      <left/>
      <right/>
      <top style="double">
        <color auto="1"/>
      </top>
      <bottom style="double">
        <color auto="1"/>
      </bottom>
      <diagonal/>
    </border>
    <border>
      <left style="dashed">
        <color auto="1"/>
      </left>
      <right/>
      <top style="dashed">
        <color auto="1"/>
      </top>
      <bottom style="dashed">
        <color auto="1"/>
      </bottom>
      <diagonal/>
    </border>
    <border>
      <left/>
      <right style="dashed">
        <color auto="1"/>
      </right>
      <top style="dashed">
        <color auto="1"/>
      </top>
      <bottom style="dashed">
        <color auto="1"/>
      </bottom>
      <diagonal/>
    </border>
    <border>
      <left/>
      <right/>
      <top style="dashed">
        <color auto="1"/>
      </top>
      <bottom style="dashed">
        <color auto="1"/>
      </bottom>
      <diagonal/>
    </border>
    <border>
      <left style="dashed">
        <color indexed="64"/>
      </left>
      <right style="dashed">
        <color indexed="64"/>
      </right>
      <top style="dashed">
        <color indexed="64"/>
      </top>
      <bottom/>
      <diagonal/>
    </border>
    <border>
      <left style="dashed">
        <color indexed="64"/>
      </left>
      <right style="dashed">
        <color indexed="64"/>
      </right>
      <top/>
      <bottom style="thin">
        <color indexed="64"/>
      </bottom>
      <diagonal/>
    </border>
    <border>
      <left style="thin">
        <color indexed="64"/>
      </left>
      <right style="thin">
        <color indexed="64"/>
      </right>
      <top style="thin">
        <color indexed="64"/>
      </top>
      <bottom style="thin">
        <color indexed="64"/>
      </bottom>
      <diagonal/>
    </border>
    <border>
      <left style="dotted">
        <color auto="1"/>
      </left>
      <right style="dotted">
        <color auto="1"/>
      </right>
      <top style="dotted">
        <color auto="1"/>
      </top>
      <bottom style="dotted">
        <color auto="1"/>
      </bottom>
      <diagonal/>
    </border>
  </borders>
  <cellStyleXfs count="2">
    <xf numFmtId="0" fontId="0" fillId="0" borderId="0"/>
    <xf numFmtId="44" fontId="1" fillId="0" borderId="0" applyFont="0" applyFill="0" applyBorder="0" applyAlignment="0" applyProtection="0"/>
  </cellStyleXfs>
  <cellXfs count="73">
    <xf numFmtId="0" fontId="0" fillId="0" borderId="0" xfId="0"/>
    <xf numFmtId="0" fontId="2" fillId="0" borderId="2" xfId="0" applyFont="1" applyBorder="1"/>
    <xf numFmtId="0" fontId="0" fillId="0" borderId="2" xfId="0" applyBorder="1"/>
    <xf numFmtId="0" fontId="0" fillId="0" borderId="0" xfId="0" applyAlignment="1">
      <alignment horizontal="left" indent="2"/>
    </xf>
    <xf numFmtId="0" fontId="0" fillId="0" borderId="2" xfId="0" applyBorder="1" applyAlignment="1">
      <alignment horizontal="center"/>
    </xf>
    <xf numFmtId="44" fontId="2" fillId="0" borderId="2" xfId="1" applyFont="1" applyBorder="1" applyAlignment="1">
      <alignment horizontal="center"/>
    </xf>
    <xf numFmtId="44" fontId="0" fillId="0" borderId="0" xfId="1" applyFont="1"/>
    <xf numFmtId="0" fontId="5" fillId="0" borderId="0" xfId="0" applyFont="1" applyBorder="1" applyAlignment="1">
      <alignment horizontal="left" wrapText="1" indent="1"/>
    </xf>
    <xf numFmtId="0" fontId="7" fillId="0" borderId="0" xfId="0" applyFont="1" applyBorder="1" applyAlignment="1">
      <alignment horizontal="left"/>
    </xf>
    <xf numFmtId="0" fontId="0" fillId="0" borderId="3" xfId="0" applyBorder="1"/>
    <xf numFmtId="44" fontId="0" fillId="0" borderId="3" xfId="1" applyFont="1" applyBorder="1"/>
    <xf numFmtId="0" fontId="0" fillId="0" borderId="0" xfId="0" applyAlignment="1">
      <alignment horizontal="left"/>
    </xf>
    <xf numFmtId="0" fontId="2" fillId="0" borderId="0" xfId="0" applyFont="1"/>
    <xf numFmtId="44" fontId="2" fillId="0" borderId="0" xfId="1" applyFont="1"/>
    <xf numFmtId="0" fontId="0" fillId="3" borderId="0" xfId="0" applyFill="1" applyAlignment="1">
      <alignment horizontal="left"/>
    </xf>
    <xf numFmtId="0" fontId="0" fillId="3" borderId="0" xfId="0" applyFill="1"/>
    <xf numFmtId="44" fontId="0" fillId="3" borderId="0" xfId="1" applyFont="1" applyFill="1"/>
    <xf numFmtId="0" fontId="0" fillId="3" borderId="0" xfId="0" applyFill="1" applyAlignment="1">
      <alignment horizontal="left" indent="2"/>
    </xf>
    <xf numFmtId="0" fontId="0" fillId="0" borderId="7" xfId="0" applyBorder="1"/>
    <xf numFmtId="0" fontId="8" fillId="0" borderId="7" xfId="0" applyFont="1" applyBorder="1"/>
    <xf numFmtId="44" fontId="0" fillId="2" borderId="6" xfId="1" applyNumberFormat="1" applyFont="1" applyFill="1" applyBorder="1" applyProtection="1">
      <protection locked="0"/>
    </xf>
    <xf numFmtId="44" fontId="0" fillId="2" borderId="4" xfId="1" applyFont="1" applyFill="1" applyBorder="1" applyProtection="1">
      <protection locked="0"/>
    </xf>
    <xf numFmtId="44" fontId="0" fillId="2" borderId="4" xfId="0" applyNumberFormat="1" applyFill="1" applyBorder="1" applyProtection="1">
      <protection locked="0"/>
    </xf>
    <xf numFmtId="44" fontId="0" fillId="2" borderId="5" xfId="1" applyFont="1" applyFill="1" applyBorder="1" applyProtection="1">
      <protection locked="0"/>
    </xf>
    <xf numFmtId="0" fontId="0" fillId="0" borderId="1" xfId="0" applyBorder="1"/>
    <xf numFmtId="0" fontId="3" fillId="0" borderId="1" xfId="0" applyFont="1" applyBorder="1" applyAlignment="1">
      <alignment horizontal="right" vertical="top" wrapText="1"/>
    </xf>
    <xf numFmtId="0" fontId="3" fillId="0" borderId="1" xfId="0" applyFont="1" applyBorder="1" applyAlignment="1">
      <alignment horizontal="right" vertical="top"/>
    </xf>
    <xf numFmtId="0" fontId="0" fillId="0" borderId="0" xfId="0" applyBorder="1"/>
    <xf numFmtId="0" fontId="3" fillId="0" borderId="0" xfId="0" applyFont="1" applyBorder="1" applyAlignment="1">
      <alignment horizontal="right" vertical="top"/>
    </xf>
    <xf numFmtId="0" fontId="2" fillId="0" borderId="0" xfId="0" applyFont="1" applyBorder="1" applyAlignment="1">
      <alignment horizontal="left" wrapText="1" indent="3"/>
    </xf>
    <xf numFmtId="0" fontId="5" fillId="0" borderId="0" xfId="0" applyFont="1" applyFill="1" applyBorder="1" applyAlignment="1" applyProtection="1">
      <alignment horizontal="center" wrapText="1"/>
      <protection locked="0"/>
    </xf>
    <xf numFmtId="0" fontId="0" fillId="2" borderId="12" xfId="0" applyFill="1" applyBorder="1" applyProtection="1">
      <protection locked="0"/>
    </xf>
    <xf numFmtId="44" fontId="0" fillId="4" borderId="3" xfId="1" applyFont="1" applyFill="1" applyBorder="1" applyProtection="1">
      <protection locked="0"/>
    </xf>
    <xf numFmtId="44" fontId="0" fillId="2" borderId="13" xfId="1" applyFont="1" applyFill="1" applyBorder="1" applyProtection="1">
      <protection locked="0"/>
    </xf>
    <xf numFmtId="44" fontId="0" fillId="0" borderId="10" xfId="1" applyNumberFormat="1" applyFont="1" applyFill="1" applyBorder="1" applyProtection="1"/>
    <xf numFmtId="44" fontId="0" fillId="0" borderId="0" xfId="1" applyFont="1" applyFill="1" applyBorder="1" applyProtection="1"/>
    <xf numFmtId="44" fontId="11" fillId="0" borderId="7" xfId="1" applyFont="1" applyBorder="1"/>
    <xf numFmtId="0" fontId="11" fillId="0" borderId="7" xfId="0" applyFont="1" applyBorder="1"/>
    <xf numFmtId="0" fontId="0" fillId="2" borderId="11" xfId="0" applyFill="1" applyBorder="1" applyProtection="1">
      <protection locked="0"/>
    </xf>
    <xf numFmtId="0" fontId="0" fillId="0" borderId="0" xfId="0" applyFill="1" applyAlignment="1">
      <alignment horizontal="left" indent="2"/>
    </xf>
    <xf numFmtId="0" fontId="0" fillId="0" borderId="0" xfId="0" applyFill="1"/>
    <xf numFmtId="44" fontId="0" fillId="0" borderId="0" xfId="1" applyFont="1" applyFill="1"/>
    <xf numFmtId="0" fontId="0" fillId="0" borderId="0" xfId="0" applyFill="1" applyAlignment="1">
      <alignment horizontal="left"/>
    </xf>
    <xf numFmtId="0" fontId="0" fillId="3" borderId="3" xfId="0" applyFill="1" applyBorder="1" applyAlignment="1">
      <alignment horizontal="left"/>
    </xf>
    <xf numFmtId="0" fontId="0" fillId="3" borderId="3" xfId="0" applyFill="1" applyBorder="1"/>
    <xf numFmtId="44" fontId="0" fillId="3" borderId="3" xfId="1" applyFont="1" applyFill="1" applyBorder="1"/>
    <xf numFmtId="44" fontId="0" fillId="3" borderId="0" xfId="1" applyFont="1" applyFill="1" applyBorder="1" applyProtection="1"/>
    <xf numFmtId="2" fontId="0" fillId="0" borderId="0" xfId="0" applyNumberFormat="1"/>
    <xf numFmtId="0" fontId="0" fillId="2" borderId="5" xfId="0" applyFill="1" applyBorder="1" applyProtection="1">
      <protection locked="0"/>
    </xf>
    <xf numFmtId="0" fontId="0" fillId="3" borderId="0" xfId="0" applyFill="1" applyBorder="1" applyAlignment="1">
      <alignment horizontal="left"/>
    </xf>
    <xf numFmtId="0" fontId="0" fillId="0" borderId="3" xfId="0" applyFill="1" applyBorder="1" applyAlignment="1">
      <alignment horizontal="left"/>
    </xf>
    <xf numFmtId="0" fontId="0" fillId="0" borderId="3" xfId="0" applyFill="1" applyBorder="1"/>
    <xf numFmtId="44" fontId="0" fillId="0" borderId="3" xfId="1" applyFont="1" applyFill="1" applyBorder="1"/>
    <xf numFmtId="44" fontId="0" fillId="2" borderId="14" xfId="1" applyFont="1" applyFill="1" applyBorder="1" applyProtection="1">
      <protection locked="0"/>
    </xf>
    <xf numFmtId="0" fontId="0" fillId="0" borderId="0" xfId="0" applyAlignment="1">
      <alignment horizontal="left"/>
    </xf>
    <xf numFmtId="0" fontId="0" fillId="2" borderId="8" xfId="0" applyFill="1" applyBorder="1" applyAlignment="1" applyProtection="1">
      <alignment horizontal="left"/>
      <protection locked="0"/>
    </xf>
    <xf numFmtId="0" fontId="0" fillId="2" borderId="9" xfId="0" applyFill="1" applyBorder="1" applyAlignment="1" applyProtection="1">
      <alignment horizontal="left"/>
      <protection locked="0"/>
    </xf>
    <xf numFmtId="0" fontId="0" fillId="0" borderId="0" xfId="0" applyAlignment="1">
      <alignment horizontal="left" wrapText="1"/>
    </xf>
    <xf numFmtId="0" fontId="0" fillId="0" borderId="1" xfId="0" applyBorder="1" applyAlignment="1">
      <alignment horizontal="center"/>
    </xf>
    <xf numFmtId="0" fontId="5" fillId="0" borderId="0" xfId="0" applyFont="1" applyBorder="1" applyAlignment="1">
      <alignment horizontal="left" vertical="center" wrapText="1" indent="1"/>
    </xf>
    <xf numFmtId="0" fontId="3" fillId="0" borderId="0" xfId="0" applyFont="1" applyAlignment="1">
      <alignment horizontal="right" vertical="top" wrapText="1"/>
    </xf>
    <xf numFmtId="0" fontId="3" fillId="0" borderId="0" xfId="0" applyFont="1" applyAlignment="1">
      <alignment horizontal="right" vertical="top"/>
    </xf>
    <xf numFmtId="0" fontId="0" fillId="3" borderId="0" xfId="0" applyFill="1" applyAlignment="1">
      <alignment horizontal="center"/>
    </xf>
    <xf numFmtId="0" fontId="2" fillId="0" borderId="0" xfId="0" applyFont="1" applyBorder="1" applyAlignment="1">
      <alignment horizontal="left" indent="1"/>
    </xf>
    <xf numFmtId="0" fontId="0" fillId="2" borderId="8" xfId="0" applyFill="1" applyBorder="1" applyAlignment="1" applyProtection="1">
      <alignment horizontal="center" vertical="center"/>
      <protection locked="0"/>
    </xf>
    <xf numFmtId="0" fontId="0" fillId="2" borderId="9" xfId="0" applyFill="1" applyBorder="1" applyAlignment="1" applyProtection="1">
      <alignment horizontal="center" vertical="center"/>
      <protection locked="0"/>
    </xf>
    <xf numFmtId="0" fontId="2" fillId="2" borderId="8" xfId="0" applyFont="1" applyFill="1" applyBorder="1" applyAlignment="1" applyProtection="1">
      <alignment horizontal="center"/>
      <protection locked="0"/>
    </xf>
    <xf numFmtId="0" fontId="2" fillId="2" borderId="9" xfId="0" applyFont="1" applyFill="1" applyBorder="1" applyAlignment="1" applyProtection="1">
      <alignment horizontal="center"/>
      <protection locked="0"/>
    </xf>
    <xf numFmtId="0" fontId="5" fillId="2" borderId="8" xfId="0" applyFont="1" applyFill="1" applyBorder="1" applyAlignment="1" applyProtection="1">
      <alignment horizontal="center" wrapText="1"/>
      <protection locked="0"/>
    </xf>
    <xf numFmtId="0" fontId="5" fillId="2" borderId="10" xfId="0" applyFont="1" applyFill="1" applyBorder="1" applyAlignment="1" applyProtection="1">
      <alignment horizontal="center" wrapText="1"/>
      <protection locked="0"/>
    </xf>
    <xf numFmtId="0" fontId="5" fillId="2" borderId="9" xfId="0" applyFont="1" applyFill="1" applyBorder="1" applyAlignment="1" applyProtection="1">
      <alignment horizontal="center" wrapText="1"/>
      <protection locked="0"/>
    </xf>
    <xf numFmtId="0" fontId="0" fillId="2" borderId="10" xfId="0" applyFill="1" applyBorder="1" applyAlignment="1" applyProtection="1">
      <alignment horizontal="left"/>
      <protection locked="0"/>
    </xf>
    <xf numFmtId="0" fontId="5" fillId="0" borderId="0" xfId="0" applyFont="1" applyBorder="1" applyAlignment="1">
      <alignment horizontal="left" wrapText="1" indent="1"/>
    </xf>
  </cellXfs>
  <cellStyles count="2">
    <cellStyle name="Currency" xfId="1" builtinId="4"/>
    <cellStyle name="Normal" xfId="0" builtinId="0"/>
  </cellStyles>
  <dxfs count="0"/>
  <tableStyles count="0" defaultTableStyle="TableStyleMedium2" defaultPivotStyle="PivotStyleLight16"/>
  <colors>
    <mruColors>
      <color rgb="FF9800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600075</xdr:colOff>
      <xdr:row>1</xdr:row>
      <xdr:rowOff>489762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57300" cy="489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600075</xdr:colOff>
      <xdr:row>1</xdr:row>
      <xdr:rowOff>489762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219075"/>
          <a:ext cx="1209675" cy="489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20Aid/Communication/1819/Awards/UGs/1819_ug_billing_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tional Students"/>
      <sheetName val="University College Students"/>
      <sheetName val="Data"/>
    </sheetNames>
    <sheetDataSet>
      <sheetData sheetId="0"/>
      <sheetData sheetId="1"/>
      <sheetData sheetId="2">
        <row r="1">
          <cell r="A1" t="str">
            <v>6 credits/quarter</v>
          </cell>
        </row>
        <row r="2">
          <cell r="A2" t="str">
            <v>7 credits/quarter</v>
          </cell>
        </row>
        <row r="3">
          <cell r="A3" t="str">
            <v>8 credits/quarter</v>
          </cell>
        </row>
        <row r="4">
          <cell r="A4" t="str">
            <v>9 credits/quarter</v>
          </cell>
        </row>
        <row r="5">
          <cell r="A5" t="str">
            <v>10 credits/quarter</v>
          </cell>
        </row>
        <row r="6">
          <cell r="A6" t="str">
            <v>11 credits/quarter</v>
          </cell>
        </row>
        <row r="7">
          <cell r="A7" t="str">
            <v>12 credits/quarter</v>
          </cell>
        </row>
        <row r="8">
          <cell r="A8" t="str">
            <v>13 credits/quarter</v>
          </cell>
        </row>
        <row r="9">
          <cell r="A9" t="str">
            <v>14 credits/quarter</v>
          </cell>
        </row>
        <row r="10">
          <cell r="A10" t="str">
            <v>15 credits/quarter</v>
          </cell>
        </row>
        <row r="11">
          <cell r="A11" t="str">
            <v>16 credits/quarter</v>
          </cell>
        </row>
        <row r="12">
          <cell r="A12" t="str">
            <v>17 credits/quarter</v>
          </cell>
        </row>
        <row r="13">
          <cell r="A13" t="str">
            <v>18 credits/quarter</v>
          </cell>
        </row>
        <row r="14">
          <cell r="A14" t="str">
            <v>19 credits/quarter</v>
          </cell>
        </row>
        <row r="15">
          <cell r="A15" t="str">
            <v>20 credits/quarter</v>
          </cell>
        </row>
        <row r="16">
          <cell r="A16" t="str">
            <v>21 credits/quarter</v>
          </cell>
        </row>
        <row r="17">
          <cell r="A17" t="str">
            <v>22 credits/quarter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showGridLines="0" showRowColHeaders="0" tabSelected="1" showRuler="0" zoomScaleNormal="100" workbookViewId="0">
      <selection activeCell="D4" sqref="D4:E4"/>
    </sheetView>
  </sheetViews>
  <sheetFormatPr defaultRowHeight="15" x14ac:dyDescent="0.25"/>
  <cols>
    <col min="1" max="1" width="4.140625" customWidth="1"/>
    <col min="4" max="4" width="18.28515625" customWidth="1"/>
    <col min="5" max="5" width="11.5703125" bestFit="1" customWidth="1"/>
    <col min="7" max="7" width="13.140625" style="6" customWidth="1"/>
    <col min="8" max="8" width="4.7109375" customWidth="1"/>
    <col min="9" max="9" width="12.85546875" style="6" customWidth="1"/>
    <col min="10" max="10" width="4.7109375" customWidth="1"/>
    <col min="11" max="11" width="12.85546875" style="6" customWidth="1"/>
    <col min="12" max="12" width="4.7109375" style="6" customWidth="1"/>
    <col min="13" max="13" width="12.85546875" style="6" customWidth="1"/>
    <col min="14" max="14" width="3.5703125" customWidth="1"/>
  </cols>
  <sheetData>
    <row r="1" spans="2:14" ht="17.25" customHeight="1" x14ac:dyDescent="0.25"/>
    <row r="2" spans="2:14" ht="47.25" customHeight="1" x14ac:dyDescent="0.25">
      <c r="G2" s="60" t="s">
        <v>98</v>
      </c>
      <c r="H2" s="61"/>
      <c r="I2" s="61"/>
      <c r="J2" s="61"/>
      <c r="K2" s="61"/>
      <c r="L2" s="61"/>
      <c r="M2" s="61"/>
      <c r="N2" s="61"/>
    </row>
    <row r="3" spans="2:14" ht="8.25" customHeight="1" x14ac:dyDescent="0.25">
      <c r="B3" s="24"/>
      <c r="C3" s="24"/>
      <c r="D3" s="24"/>
      <c r="E3" s="24"/>
      <c r="F3" s="24"/>
      <c r="G3" s="25"/>
      <c r="H3" s="26"/>
      <c r="I3" s="26"/>
      <c r="J3" s="26"/>
      <c r="K3" s="26"/>
      <c r="L3" s="26"/>
      <c r="M3" s="26"/>
      <c r="N3" s="26"/>
    </row>
    <row r="4" spans="2:14" ht="23.25" customHeight="1" x14ac:dyDescent="0.25">
      <c r="B4" s="63" t="s">
        <v>20</v>
      </c>
      <c r="C4" s="63"/>
      <c r="D4" s="64"/>
      <c r="E4" s="65"/>
      <c r="F4" s="27"/>
      <c r="G4" s="29" t="s">
        <v>21</v>
      </c>
      <c r="H4" s="66"/>
      <c r="I4" s="67"/>
      <c r="J4" s="28"/>
      <c r="K4" s="28"/>
      <c r="L4" s="28"/>
      <c r="M4" s="28"/>
      <c r="N4" s="28"/>
    </row>
    <row r="5" spans="2:14" ht="66.75" customHeight="1" x14ac:dyDescent="0.25">
      <c r="B5" s="59" t="s">
        <v>93</v>
      </c>
      <c r="C5" s="59"/>
      <c r="D5" s="59"/>
      <c r="E5" s="59"/>
      <c r="F5" s="59"/>
      <c r="G5" s="59"/>
      <c r="H5" s="59"/>
      <c r="I5" s="59"/>
      <c r="J5" s="59"/>
      <c r="K5" s="59"/>
      <c r="L5" s="59"/>
      <c r="M5" s="59"/>
      <c r="N5" s="59"/>
    </row>
    <row r="6" spans="2:14" ht="9.75" customHeight="1" x14ac:dyDescent="0.25"/>
    <row r="7" spans="2:14" ht="18" customHeight="1" x14ac:dyDescent="0.3">
      <c r="C7" s="8" t="s">
        <v>19</v>
      </c>
      <c r="D7" s="7"/>
      <c r="E7" s="7"/>
      <c r="F7" s="7"/>
      <c r="G7" s="7"/>
      <c r="H7" s="7"/>
      <c r="I7" s="68"/>
      <c r="J7" s="69"/>
      <c r="K7" s="70"/>
      <c r="L7" s="30"/>
      <c r="M7" s="7"/>
      <c r="N7" s="7"/>
    </row>
    <row r="8" spans="2:14" ht="6" customHeight="1" x14ac:dyDescent="0.25"/>
    <row r="9" spans="2:14" ht="15.75" thickBot="1" x14ac:dyDescent="0.3">
      <c r="B9" s="1" t="s">
        <v>10</v>
      </c>
      <c r="C9" s="2"/>
      <c r="D9" s="2"/>
      <c r="E9" s="2"/>
      <c r="F9" s="2"/>
      <c r="G9" s="5" t="s">
        <v>4</v>
      </c>
      <c r="H9" s="4"/>
      <c r="I9" s="5" t="s">
        <v>5</v>
      </c>
      <c r="J9" s="4"/>
      <c r="K9" s="5" t="s">
        <v>39</v>
      </c>
      <c r="L9" s="5"/>
      <c r="M9" s="5" t="s">
        <v>6</v>
      </c>
      <c r="N9" s="2"/>
    </row>
    <row r="10" spans="2:14" ht="9" customHeight="1" x14ac:dyDescent="0.25"/>
    <row r="11" spans="2:14" ht="21.75" customHeight="1" x14ac:dyDescent="0.25">
      <c r="B11" s="14" t="s">
        <v>2</v>
      </c>
      <c r="C11" s="62"/>
      <c r="D11" s="62"/>
      <c r="E11" s="15"/>
      <c r="F11" s="15"/>
      <c r="G11" s="16" t="e">
        <f>I11+K11+M11</f>
        <v>#N/A</v>
      </c>
      <c r="H11" s="15"/>
      <c r="I11" s="16" t="e">
        <f>VLOOKUP(I7, Data!A1:B17, 2, FALSE)</f>
        <v>#N/A</v>
      </c>
      <c r="J11" s="15"/>
      <c r="K11" s="16" t="e">
        <f>VLOOKUP(I7, Data!A1:B17, 2, FALSE)</f>
        <v>#N/A</v>
      </c>
      <c r="L11" s="16"/>
      <c r="M11" s="16" t="e">
        <f>VLOOKUP(I7, Data!A1:B17, 2, FALSE)</f>
        <v>#N/A</v>
      </c>
      <c r="N11" s="15"/>
    </row>
    <row r="12" spans="2:14" ht="21.75" customHeight="1" x14ac:dyDescent="0.25">
      <c r="B12" s="11" t="s">
        <v>0</v>
      </c>
    </row>
    <row r="13" spans="2:14" ht="21.75" customHeight="1" x14ac:dyDescent="0.25">
      <c r="B13" s="17" t="s">
        <v>3</v>
      </c>
      <c r="C13" s="15"/>
      <c r="D13" s="15"/>
      <c r="E13" s="15"/>
      <c r="F13" s="15"/>
      <c r="G13" s="16" t="e">
        <f>I13+K13+M13</f>
        <v>#N/A</v>
      </c>
      <c r="H13" s="15"/>
      <c r="I13" s="16" t="e">
        <f>VLOOKUP(I7, Data!A1:C17, 3, FALSE)</f>
        <v>#N/A</v>
      </c>
      <c r="J13" s="15"/>
      <c r="K13" s="16" t="e">
        <f>VLOOKUP(I7, Data!A1:C17, 3, FALSE)</f>
        <v>#N/A</v>
      </c>
      <c r="L13" s="16"/>
      <c r="M13" s="16" t="e">
        <f>VLOOKUP(I7, Data!A1:C17, 3, FALSE)</f>
        <v>#N/A</v>
      </c>
      <c r="N13" s="15"/>
    </row>
    <row r="14" spans="2:14" ht="21.75" customHeight="1" x14ac:dyDescent="0.25">
      <c r="B14" s="3" t="s">
        <v>1</v>
      </c>
      <c r="G14" s="6">
        <v>435</v>
      </c>
      <c r="I14" s="6">
        <v>145</v>
      </c>
      <c r="K14" s="6">
        <v>145</v>
      </c>
      <c r="M14" s="6">
        <v>145</v>
      </c>
    </row>
    <row r="15" spans="2:14" ht="21.75" customHeight="1" x14ac:dyDescent="0.25">
      <c r="B15" s="17" t="s">
        <v>40</v>
      </c>
      <c r="C15" s="15"/>
      <c r="D15" s="15"/>
      <c r="E15" s="15"/>
      <c r="F15" s="15"/>
      <c r="G15" s="16">
        <v>600</v>
      </c>
      <c r="H15" s="15"/>
      <c r="I15" s="16">
        <v>200</v>
      </c>
      <c r="J15" s="15"/>
      <c r="K15" s="16">
        <v>200</v>
      </c>
      <c r="L15" s="16"/>
      <c r="M15" s="16">
        <v>200</v>
      </c>
      <c r="N15" s="15"/>
    </row>
    <row r="16" spans="2:14" ht="21.75" customHeight="1" x14ac:dyDescent="0.25">
      <c r="B16" s="39" t="s">
        <v>85</v>
      </c>
      <c r="C16" s="40"/>
      <c r="D16" s="40"/>
      <c r="E16" s="40"/>
      <c r="F16" s="40"/>
      <c r="G16" s="41">
        <f>I16+K16+M16</f>
        <v>0</v>
      </c>
      <c r="H16" s="40"/>
      <c r="I16" s="53"/>
      <c r="J16" s="40"/>
      <c r="K16" s="53"/>
      <c r="L16" s="41"/>
      <c r="M16" s="53"/>
      <c r="N16" s="40"/>
    </row>
    <row r="17" spans="2:14" ht="21.75" customHeight="1" x14ac:dyDescent="0.25">
      <c r="B17" s="17" t="s">
        <v>41</v>
      </c>
      <c r="C17" s="15"/>
      <c r="D17" s="15"/>
      <c r="E17" s="38"/>
      <c r="F17" s="15"/>
      <c r="G17" s="16" t="e">
        <f>I17+K17+M17</f>
        <v>#N/A</v>
      </c>
      <c r="H17" s="15"/>
      <c r="I17" s="16" t="e">
        <f>VLOOKUP(E17, Data!A19:B20, 2, FALSE)</f>
        <v>#N/A</v>
      </c>
      <c r="J17" s="15"/>
      <c r="K17" s="16" t="e">
        <f>VLOOKUP(E17, Data!A19:B20, 2, FALSE)</f>
        <v>#N/A</v>
      </c>
      <c r="L17" s="16"/>
      <c r="M17" s="16" t="e">
        <f>VLOOKUP(E17, Data!A19:B20, 2, FALSE)</f>
        <v>#N/A</v>
      </c>
      <c r="N17" s="15"/>
    </row>
    <row r="18" spans="2:14" ht="21.75" customHeight="1" x14ac:dyDescent="0.25">
      <c r="B18" s="42" t="s">
        <v>42</v>
      </c>
      <c r="C18" s="55"/>
      <c r="D18" s="71"/>
      <c r="E18" s="56"/>
      <c r="F18" s="40"/>
      <c r="G18" s="41" t="e">
        <f>VLOOKUP(C18, Data!A22:B55, 2, FALSE)</f>
        <v>#N/A</v>
      </c>
      <c r="H18" s="40"/>
      <c r="I18" s="41" t="e">
        <f>G18/3</f>
        <v>#N/A</v>
      </c>
      <c r="J18" s="40"/>
      <c r="K18" s="41" t="e">
        <f>G18/3</f>
        <v>#N/A</v>
      </c>
      <c r="L18" s="41"/>
      <c r="M18" s="41" t="e">
        <f>G18/3</f>
        <v>#N/A</v>
      </c>
      <c r="N18" s="40"/>
    </row>
    <row r="19" spans="2:14" ht="21.75" customHeight="1" x14ac:dyDescent="0.25">
      <c r="B19" s="14" t="s">
        <v>68</v>
      </c>
      <c r="C19" s="49"/>
      <c r="D19" s="55"/>
      <c r="E19" s="56"/>
      <c r="F19" s="15"/>
      <c r="G19" s="16" t="e">
        <f>VLOOKUP(D19, Data!A57:B61, 2, FALSE)</f>
        <v>#N/A</v>
      </c>
      <c r="H19" s="15"/>
      <c r="I19" s="16" t="e">
        <f>G19/3</f>
        <v>#N/A</v>
      </c>
      <c r="J19" s="15"/>
      <c r="K19" s="16" t="e">
        <f>G19/3</f>
        <v>#N/A</v>
      </c>
      <c r="L19" s="16"/>
      <c r="M19" s="16" t="e">
        <f>G19/3</f>
        <v>#N/A</v>
      </c>
      <c r="N19" s="15"/>
    </row>
    <row r="20" spans="2:14" ht="21.75" customHeight="1" x14ac:dyDescent="0.25">
      <c r="B20" s="50" t="s">
        <v>79</v>
      </c>
      <c r="C20" s="51"/>
      <c r="D20" s="51"/>
      <c r="E20" s="31"/>
      <c r="F20" s="51"/>
      <c r="G20" s="52" t="e">
        <f>I20+K20+M20</f>
        <v>#N/A</v>
      </c>
      <c r="H20" s="51"/>
      <c r="I20" s="52" t="e">
        <f>VLOOKUP(E20, Data!A63:B64, 2, FALSE)</f>
        <v>#N/A</v>
      </c>
      <c r="J20" s="51"/>
      <c r="K20" s="52">
        <v>0</v>
      </c>
      <c r="L20" s="52"/>
      <c r="M20" s="52" t="e">
        <f>VLOOKUP(E20, Data!A63:B64, 2, FALSE)</f>
        <v>#N/A</v>
      </c>
      <c r="N20" s="51"/>
    </row>
    <row r="21" spans="2:14" ht="21.75" customHeight="1" x14ac:dyDescent="0.25">
      <c r="C21" s="12" t="s">
        <v>9</v>
      </c>
      <c r="G21" s="13" t="e">
        <f>SUM(G11, G13:G20)</f>
        <v>#N/A</v>
      </c>
      <c r="I21" s="13" t="e">
        <f>SUM(I11,I13:I20)</f>
        <v>#N/A</v>
      </c>
      <c r="K21" s="13" t="e">
        <f>SUM(K11,K13:K20)</f>
        <v>#N/A</v>
      </c>
      <c r="L21" s="13"/>
      <c r="M21" s="13" t="e">
        <f>SUM(M11,M13:M20)</f>
        <v>#N/A</v>
      </c>
    </row>
    <row r="22" spans="2:14" ht="24" customHeight="1" x14ac:dyDescent="0.25"/>
    <row r="23" spans="2:14" ht="15.75" thickBot="1" x14ac:dyDescent="0.3">
      <c r="B23" s="1" t="s">
        <v>15</v>
      </c>
      <c r="C23" s="2"/>
      <c r="D23" s="2"/>
      <c r="E23" s="2"/>
      <c r="F23" s="2"/>
      <c r="G23" s="5" t="s">
        <v>4</v>
      </c>
      <c r="H23" s="4"/>
      <c r="I23" s="5" t="s">
        <v>5</v>
      </c>
      <c r="J23" s="4"/>
      <c r="K23" s="5" t="s">
        <v>39</v>
      </c>
      <c r="L23" s="5"/>
      <c r="M23" s="5" t="s">
        <v>6</v>
      </c>
      <c r="N23" s="2"/>
    </row>
    <row r="24" spans="2:14" ht="21.75" customHeight="1" x14ac:dyDescent="0.25">
      <c r="B24" t="s">
        <v>70</v>
      </c>
      <c r="G24" s="20"/>
      <c r="I24" s="6">
        <f>G24/3</f>
        <v>0</v>
      </c>
      <c r="K24" s="6">
        <f>G24/3</f>
        <v>0</v>
      </c>
      <c r="M24" s="6">
        <f>G24/3</f>
        <v>0</v>
      </c>
    </row>
    <row r="25" spans="2:14" ht="21.75" customHeight="1" x14ac:dyDescent="0.25">
      <c r="B25" s="15" t="s">
        <v>71</v>
      </c>
      <c r="C25" s="15"/>
      <c r="D25" s="15"/>
      <c r="E25" s="15"/>
      <c r="F25" s="15"/>
      <c r="G25" s="20"/>
      <c r="H25" s="15"/>
      <c r="I25" s="16">
        <f>G25/3</f>
        <v>0</v>
      </c>
      <c r="J25" s="15"/>
      <c r="K25" s="16">
        <f>G25/3</f>
        <v>0</v>
      </c>
      <c r="L25" s="16"/>
      <c r="M25" s="16">
        <f>G25/3</f>
        <v>0</v>
      </c>
      <c r="N25" s="15"/>
    </row>
    <row r="26" spans="2:14" ht="21.75" customHeight="1" x14ac:dyDescent="0.25">
      <c r="B26" t="s">
        <v>86</v>
      </c>
      <c r="E26" s="55"/>
      <c r="F26" s="56"/>
      <c r="G26" s="34" t="e">
        <f>I26+K26+M26</f>
        <v>#N/A</v>
      </c>
      <c r="I26" s="6" t="e">
        <f>VLOOKUP(E26, Data!A66:B83, 2, FALSE)</f>
        <v>#N/A</v>
      </c>
      <c r="K26" s="6" t="e">
        <f>VLOOKUP(E26, Data!A66:B83, 2, FALSE)</f>
        <v>#N/A</v>
      </c>
      <c r="M26" s="6" t="e">
        <f>VLOOKUP(E26, Data!A66:B83, 2, FALSE)</f>
        <v>#N/A</v>
      </c>
    </row>
    <row r="27" spans="2:14" ht="21.75" customHeight="1" x14ac:dyDescent="0.25">
      <c r="B27" s="15" t="s">
        <v>72</v>
      </c>
      <c r="C27" s="15"/>
      <c r="D27" s="15"/>
      <c r="E27" s="15"/>
      <c r="F27" s="15"/>
      <c r="G27" s="20"/>
      <c r="H27" s="15"/>
      <c r="I27" s="16">
        <f>G27/3</f>
        <v>0</v>
      </c>
      <c r="J27" s="15"/>
      <c r="K27" s="16">
        <f>G27/3</f>
        <v>0</v>
      </c>
      <c r="L27" s="16"/>
      <c r="M27" s="16">
        <f>G27/3</f>
        <v>0</v>
      </c>
      <c r="N27" s="15"/>
    </row>
    <row r="28" spans="2:14" ht="21.75" customHeight="1" x14ac:dyDescent="0.25">
      <c r="B28" t="s">
        <v>73</v>
      </c>
      <c r="G28" s="20"/>
      <c r="I28" s="6">
        <f>G28/3</f>
        <v>0</v>
      </c>
      <c r="K28" s="6">
        <f>G28/3</f>
        <v>0</v>
      </c>
      <c r="M28" s="6">
        <f>G28/3</f>
        <v>0</v>
      </c>
    </row>
    <row r="29" spans="2:14" ht="21.75" customHeight="1" x14ac:dyDescent="0.25">
      <c r="B29" s="15" t="s">
        <v>11</v>
      </c>
      <c r="C29" s="15"/>
      <c r="D29" s="15"/>
      <c r="E29" s="15"/>
      <c r="F29" s="15"/>
      <c r="G29" s="21"/>
      <c r="H29" s="15"/>
      <c r="I29" s="16">
        <f>G29/3</f>
        <v>0</v>
      </c>
      <c r="J29" s="15"/>
      <c r="K29" s="16">
        <f>G29/3</f>
        <v>0</v>
      </c>
      <c r="L29" s="16"/>
      <c r="M29" s="16">
        <f>G29/3</f>
        <v>0</v>
      </c>
      <c r="N29" s="15"/>
    </row>
    <row r="30" spans="2:14" ht="21.75" customHeight="1" x14ac:dyDescent="0.25">
      <c r="B30" t="s">
        <v>74</v>
      </c>
      <c r="G30" s="35">
        <f>I30+K30+M30</f>
        <v>0</v>
      </c>
      <c r="I30" s="21"/>
      <c r="K30" s="21"/>
      <c r="M30" s="21"/>
    </row>
    <row r="31" spans="2:14" ht="21.75" customHeight="1" x14ac:dyDescent="0.25">
      <c r="B31" s="15" t="s">
        <v>87</v>
      </c>
      <c r="C31" s="15"/>
      <c r="D31" s="15"/>
      <c r="E31" s="22"/>
      <c r="F31" s="15"/>
      <c r="G31" s="46">
        <f>E31-(E31*0.01059)</f>
        <v>0</v>
      </c>
      <c r="H31" s="15"/>
      <c r="I31" s="16">
        <f>G31/3</f>
        <v>0</v>
      </c>
      <c r="J31" s="15"/>
      <c r="K31" s="16">
        <f>G31/3</f>
        <v>0</v>
      </c>
      <c r="L31" s="16"/>
      <c r="M31" s="16">
        <f>G31/3</f>
        <v>0</v>
      </c>
      <c r="N31" s="15"/>
    </row>
    <row r="32" spans="2:14" ht="21.75" customHeight="1" x14ac:dyDescent="0.25">
      <c r="B32" t="s">
        <v>88</v>
      </c>
      <c r="E32" s="22"/>
      <c r="G32" s="6">
        <f>E32-(E32*0.01059)</f>
        <v>0</v>
      </c>
      <c r="I32" s="6">
        <f>G32/3</f>
        <v>0</v>
      </c>
      <c r="K32" s="6">
        <f>G32/3</f>
        <v>0</v>
      </c>
      <c r="M32" s="6">
        <f>G32/3</f>
        <v>0</v>
      </c>
    </row>
    <row r="33" spans="2:14" ht="21.75" customHeight="1" x14ac:dyDescent="0.25">
      <c r="B33" s="15" t="s">
        <v>89</v>
      </c>
      <c r="C33" s="15"/>
      <c r="D33" s="15"/>
      <c r="E33" s="22"/>
      <c r="F33" s="15"/>
      <c r="G33" s="16">
        <f>E33-(E33*0.04236)</f>
        <v>0</v>
      </c>
      <c r="H33" s="15"/>
      <c r="I33" s="16">
        <f>G33/3</f>
        <v>0</v>
      </c>
      <c r="J33" s="15"/>
      <c r="K33" s="16">
        <f>G33/3</f>
        <v>0</v>
      </c>
      <c r="L33" s="16"/>
      <c r="M33" s="16">
        <f>G33/3</f>
        <v>0</v>
      </c>
      <c r="N33" s="15"/>
    </row>
    <row r="34" spans="2:14" ht="21.75" customHeight="1" x14ac:dyDescent="0.25">
      <c r="B34" t="s">
        <v>12</v>
      </c>
      <c r="G34" s="21"/>
      <c r="I34" s="6">
        <f>G34/3</f>
        <v>0</v>
      </c>
      <c r="K34" s="6">
        <f>G34/3</f>
        <v>0</v>
      </c>
      <c r="M34" s="6">
        <f>G34/3</f>
        <v>0</v>
      </c>
    </row>
    <row r="35" spans="2:14" ht="21.75" customHeight="1" x14ac:dyDescent="0.25">
      <c r="B35" s="15" t="s">
        <v>90</v>
      </c>
      <c r="C35" s="15"/>
      <c r="D35" s="15"/>
      <c r="E35" s="15"/>
      <c r="F35" s="15"/>
      <c r="G35" s="21"/>
      <c r="H35" s="15"/>
      <c r="I35" s="16">
        <f>G35</f>
        <v>0</v>
      </c>
      <c r="J35" s="15"/>
      <c r="K35" s="16"/>
      <c r="L35" s="16"/>
      <c r="M35" s="16"/>
      <c r="N35" s="15"/>
    </row>
    <row r="36" spans="2:14" ht="21.75" customHeight="1" x14ac:dyDescent="0.25">
      <c r="B36" s="9" t="s">
        <v>13</v>
      </c>
      <c r="C36" s="9"/>
      <c r="D36" s="9"/>
      <c r="E36" s="9"/>
      <c r="F36" s="9"/>
      <c r="G36" s="10">
        <f>I36+K36+M36</f>
        <v>0</v>
      </c>
      <c r="H36" s="9"/>
      <c r="I36" s="23"/>
      <c r="J36" s="9"/>
      <c r="K36" s="23"/>
      <c r="L36" s="32"/>
      <c r="M36" s="33"/>
      <c r="N36" s="9"/>
    </row>
    <row r="37" spans="2:14" ht="21.75" customHeight="1" x14ac:dyDescent="0.25">
      <c r="C37" s="12" t="s">
        <v>14</v>
      </c>
      <c r="G37" s="6" t="e">
        <f>SUM(G24:G36)</f>
        <v>#N/A</v>
      </c>
      <c r="I37" s="6" t="e">
        <f>SUM(I24:I36)</f>
        <v>#N/A</v>
      </c>
      <c r="K37" s="6" t="e">
        <f>SUM(K24:K34,K36)</f>
        <v>#N/A</v>
      </c>
      <c r="M37" s="6" t="e">
        <f>SUM(M24:M34,M36)</f>
        <v>#N/A</v>
      </c>
    </row>
    <row r="38" spans="2:14" ht="15.75" thickBot="1" x14ac:dyDescent="0.3"/>
    <row r="39" spans="2:14" ht="21.75" customHeight="1" thickTop="1" thickBot="1" x14ac:dyDescent="0.35">
      <c r="B39" s="19" t="s">
        <v>16</v>
      </c>
      <c r="C39" s="18"/>
      <c r="D39" s="18"/>
      <c r="E39" s="18"/>
      <c r="F39" s="18"/>
      <c r="G39" s="36" t="e">
        <f>G21-G37</f>
        <v>#N/A</v>
      </c>
      <c r="H39" s="37"/>
      <c r="I39" s="36" t="e">
        <f>I21-I37</f>
        <v>#N/A</v>
      </c>
      <c r="J39" s="37"/>
      <c r="K39" s="36" t="e">
        <f>K21-K37</f>
        <v>#N/A</v>
      </c>
      <c r="L39" s="36"/>
      <c r="M39" s="36" t="e">
        <f>M21-M37</f>
        <v>#N/A</v>
      </c>
      <c r="N39" s="18"/>
    </row>
    <row r="40" spans="2:14" ht="15.75" thickTop="1" x14ac:dyDescent="0.25"/>
    <row r="41" spans="2:14" x14ac:dyDescent="0.25">
      <c r="B41" s="12" t="s">
        <v>17</v>
      </c>
    </row>
    <row r="42" spans="2:14" ht="36.75" customHeight="1" x14ac:dyDescent="0.25">
      <c r="B42" s="57" t="s">
        <v>94</v>
      </c>
      <c r="C42" s="57"/>
      <c r="D42" s="57"/>
      <c r="E42" s="57"/>
      <c r="F42" s="57"/>
      <c r="G42" s="57"/>
      <c r="H42" s="57"/>
      <c r="I42" s="57"/>
      <c r="J42" s="57"/>
      <c r="K42" s="57"/>
      <c r="L42" s="57"/>
      <c r="M42" s="57"/>
      <c r="N42" s="57"/>
    </row>
    <row r="43" spans="2:14" ht="21.75" customHeight="1" x14ac:dyDescent="0.25">
      <c r="B43" s="54" t="s">
        <v>76</v>
      </c>
      <c r="C43" s="54"/>
      <c r="D43" s="54"/>
      <c r="E43" s="54"/>
      <c r="F43" s="54"/>
      <c r="G43" s="54"/>
      <c r="H43" s="54"/>
      <c r="I43" s="54"/>
      <c r="J43" s="54"/>
      <c r="K43" s="54"/>
      <c r="L43" s="54"/>
      <c r="M43" s="54"/>
      <c r="N43" s="54"/>
    </row>
    <row r="44" spans="2:14" ht="21.75" customHeight="1" x14ac:dyDescent="0.25">
      <c r="B44" s="54" t="s">
        <v>91</v>
      </c>
      <c r="C44" s="54"/>
      <c r="D44" s="54"/>
      <c r="E44" s="54"/>
      <c r="F44" s="54"/>
      <c r="G44" s="54"/>
      <c r="H44" s="54"/>
      <c r="I44" s="54"/>
      <c r="J44" s="54"/>
      <c r="K44" s="54"/>
      <c r="L44" s="54"/>
      <c r="M44" s="54"/>
      <c r="N44" s="54"/>
    </row>
    <row r="45" spans="2:14" ht="21.75" customHeight="1" x14ac:dyDescent="0.25">
      <c r="B45" s="57" t="s">
        <v>95</v>
      </c>
      <c r="C45" s="54"/>
      <c r="D45" s="54"/>
      <c r="E45" s="54"/>
      <c r="F45" s="54"/>
      <c r="G45" s="54"/>
      <c r="H45" s="54"/>
      <c r="I45" s="54"/>
      <c r="J45" s="54"/>
      <c r="K45" s="54"/>
      <c r="L45" s="54"/>
      <c r="M45" s="54"/>
      <c r="N45" s="54"/>
    </row>
    <row r="46" spans="2:14" ht="21.75" customHeight="1" x14ac:dyDescent="0.25">
      <c r="B46" s="54" t="s">
        <v>96</v>
      </c>
      <c r="C46" s="54"/>
      <c r="D46" s="54"/>
      <c r="E46" s="54"/>
      <c r="F46" s="54"/>
      <c r="G46" s="54"/>
      <c r="H46" s="54"/>
      <c r="I46" s="54"/>
      <c r="J46" s="54"/>
      <c r="K46" s="54"/>
      <c r="L46" s="54"/>
      <c r="M46" s="54"/>
      <c r="N46" s="54"/>
    </row>
    <row r="47" spans="2:14" ht="21.75" customHeight="1" x14ac:dyDescent="0.25">
      <c r="B47" s="54" t="s">
        <v>97</v>
      </c>
      <c r="C47" s="54"/>
      <c r="D47" s="54"/>
      <c r="E47" s="54"/>
      <c r="F47" s="54"/>
      <c r="G47" s="54"/>
      <c r="H47" s="54"/>
      <c r="I47" s="54"/>
      <c r="J47" s="54"/>
      <c r="K47" s="54"/>
      <c r="L47" s="54"/>
      <c r="M47" s="54"/>
      <c r="N47" s="54"/>
    </row>
    <row r="48" spans="2:14" ht="21.75" customHeight="1" x14ac:dyDescent="0.25">
      <c r="B48" s="54" t="s">
        <v>92</v>
      </c>
      <c r="C48" s="54"/>
      <c r="D48" s="54"/>
      <c r="E48" s="54"/>
      <c r="F48" s="54"/>
      <c r="G48" s="54"/>
      <c r="H48" s="54"/>
      <c r="I48" s="54"/>
      <c r="J48" s="54"/>
      <c r="K48" s="54"/>
      <c r="L48" s="54"/>
      <c r="M48" s="54"/>
      <c r="N48" s="54"/>
    </row>
    <row r="50" spans="2:14" x14ac:dyDescent="0.25">
      <c r="B50" s="58" t="s">
        <v>18</v>
      </c>
      <c r="C50" s="58"/>
      <c r="D50" s="58"/>
      <c r="E50" s="58"/>
      <c r="F50" s="58"/>
      <c r="G50" s="58"/>
      <c r="H50" s="58"/>
      <c r="I50" s="58"/>
      <c r="J50" s="58"/>
      <c r="K50" s="58"/>
      <c r="L50" s="58"/>
      <c r="M50" s="58"/>
      <c r="N50" s="58"/>
    </row>
  </sheetData>
  <sheetProtection algorithmName="SHA-512" hashValue="TxSc97p3PdRiItHNbdbZ8FL1AAfu1fPppsQ7dwaURvKnpNXR5pSw/fxVQY7h4iCHd74MsZO1e8lKR2TM0CXwXA==" saltValue="kgMLkuD7k200SlbvCB3f2A==" spinCount="100000" sheet="1" selectLockedCells="1"/>
  <mergeCells count="18">
    <mergeCell ref="B5:N5"/>
    <mergeCell ref="G2:N2"/>
    <mergeCell ref="C11:D11"/>
    <mergeCell ref="B42:N42"/>
    <mergeCell ref="B43:N43"/>
    <mergeCell ref="B4:C4"/>
    <mergeCell ref="D4:E4"/>
    <mergeCell ref="H4:I4"/>
    <mergeCell ref="I7:K7"/>
    <mergeCell ref="C18:E18"/>
    <mergeCell ref="D19:E19"/>
    <mergeCell ref="B47:N47"/>
    <mergeCell ref="B48:N48"/>
    <mergeCell ref="E26:F26"/>
    <mergeCell ref="B45:N45"/>
    <mergeCell ref="B50:N50"/>
    <mergeCell ref="B46:N46"/>
    <mergeCell ref="B44:N44"/>
  </mergeCells>
  <dataValidations count="1">
    <dataValidation type="list" allowBlank="1" showInputMessage="1" showErrorMessage="1" sqref="I7">
      <formula1>Credits</formula1>
    </dataValidation>
  </dataValidations>
  <pageMargins left="0.5" right="0.5" top="0.5" bottom="0.5" header="0.3" footer="0.3"/>
  <pageSetup scale="72"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Data!$A$19:$A$20</xm:f>
          </x14:formula1>
          <xm:sqref>E17</xm:sqref>
        </x14:dataValidation>
        <x14:dataValidation type="list" allowBlank="1" showInputMessage="1" showErrorMessage="1">
          <x14:formula1>
            <xm:f>Data!$A$57:$A$61</xm:f>
          </x14:formula1>
          <xm:sqref>D19:E19</xm:sqref>
        </x14:dataValidation>
        <x14:dataValidation type="list" allowBlank="1" showInputMessage="1" showErrorMessage="1">
          <x14:formula1>
            <xm:f>Data!$A$63:$A$64</xm:f>
          </x14:formula1>
          <xm:sqref>E20</xm:sqref>
        </x14:dataValidation>
        <x14:dataValidation type="list" allowBlank="1" showInputMessage="1" showErrorMessage="1">
          <x14:formula1>
            <xm:f>Data!$A$66:$A$83</xm:f>
          </x14:formula1>
          <xm:sqref>E26:F26</xm:sqref>
        </x14:dataValidation>
        <x14:dataValidation type="list" allowBlank="1" showInputMessage="1" showErrorMessage="1">
          <x14:formula1>
            <xm:f>Data!$A$22:$A$55</xm:f>
          </x14:formula1>
          <xm:sqref>C18:E18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0"/>
  <sheetViews>
    <sheetView showGridLines="0" showRowColHeaders="0" showRuler="0" zoomScaleNormal="100" workbookViewId="0">
      <selection activeCell="D4" sqref="D4:E4"/>
    </sheetView>
  </sheetViews>
  <sheetFormatPr defaultRowHeight="15" x14ac:dyDescent="0.25"/>
  <cols>
    <col min="1" max="1" width="4.140625" customWidth="1"/>
    <col min="4" max="4" width="17.140625" customWidth="1"/>
    <col min="5" max="5" width="11.5703125" bestFit="1" customWidth="1"/>
    <col min="7" max="7" width="13" style="6" customWidth="1"/>
    <col min="8" max="8" width="4.7109375" customWidth="1"/>
    <col min="9" max="9" width="12.85546875" style="6" customWidth="1"/>
    <col min="10" max="10" width="4.7109375" customWidth="1"/>
    <col min="11" max="11" width="12.85546875" style="6" customWidth="1"/>
    <col min="12" max="12" width="4.7109375" style="6" customWidth="1"/>
    <col min="13" max="13" width="12.85546875" style="6" customWidth="1"/>
    <col min="14" max="14" width="3.5703125" customWidth="1"/>
  </cols>
  <sheetData>
    <row r="1" spans="2:14" ht="17.25" customHeight="1" x14ac:dyDescent="0.25"/>
    <row r="2" spans="2:14" ht="47.25" customHeight="1" x14ac:dyDescent="0.25">
      <c r="G2" s="60" t="s">
        <v>111</v>
      </c>
      <c r="H2" s="61"/>
      <c r="I2" s="61"/>
      <c r="J2" s="61"/>
      <c r="K2" s="61"/>
      <c r="L2" s="61"/>
      <c r="M2" s="61"/>
      <c r="N2" s="61"/>
    </row>
    <row r="3" spans="2:14" ht="8.25" customHeight="1" x14ac:dyDescent="0.25">
      <c r="B3" s="24"/>
      <c r="C3" s="24"/>
      <c r="D3" s="24"/>
      <c r="E3" s="24"/>
      <c r="F3" s="24"/>
      <c r="G3" s="25"/>
      <c r="H3" s="26"/>
      <c r="I3" s="26"/>
      <c r="J3" s="26"/>
      <c r="K3" s="26"/>
      <c r="L3" s="26"/>
      <c r="M3" s="26"/>
      <c r="N3" s="26"/>
    </row>
    <row r="4" spans="2:14" ht="23.25" customHeight="1" x14ac:dyDescent="0.25">
      <c r="B4" s="63" t="s">
        <v>20</v>
      </c>
      <c r="C4" s="63"/>
      <c r="D4" s="64"/>
      <c r="E4" s="65"/>
      <c r="F4" s="27"/>
      <c r="G4" s="29" t="s">
        <v>21</v>
      </c>
      <c r="H4" s="66"/>
      <c r="I4" s="67"/>
      <c r="J4" s="28"/>
      <c r="K4" s="28"/>
      <c r="L4" s="28"/>
      <c r="M4" s="28"/>
      <c r="N4" s="28"/>
    </row>
    <row r="5" spans="2:14" ht="55.5" customHeight="1" x14ac:dyDescent="0.25">
      <c r="B5" s="72" t="s">
        <v>112</v>
      </c>
      <c r="C5" s="72"/>
      <c r="D5" s="72"/>
      <c r="E5" s="72"/>
      <c r="F5" s="72"/>
      <c r="G5" s="72"/>
      <c r="H5" s="72"/>
      <c r="I5" s="72"/>
      <c r="J5" s="72"/>
      <c r="K5" s="72"/>
      <c r="L5" s="72"/>
      <c r="M5" s="72"/>
      <c r="N5" s="72"/>
    </row>
    <row r="6" spans="2:14" ht="9" customHeight="1" x14ac:dyDescent="0.25">
      <c r="B6" s="7"/>
      <c r="C6" s="7"/>
      <c r="D6" s="7"/>
      <c r="E6" s="7"/>
      <c r="F6" s="7"/>
      <c r="G6" s="7"/>
      <c r="H6" s="7"/>
      <c r="I6" s="7"/>
      <c r="J6" s="7"/>
      <c r="K6" s="7"/>
      <c r="L6" s="7"/>
      <c r="M6" s="7"/>
      <c r="N6" s="7"/>
    </row>
    <row r="7" spans="2:14" ht="18" customHeight="1" x14ac:dyDescent="0.3">
      <c r="C7" s="8" t="s">
        <v>19</v>
      </c>
      <c r="D7" s="7"/>
      <c r="E7" s="7"/>
      <c r="F7" s="7"/>
      <c r="G7" s="7"/>
      <c r="H7" s="7"/>
      <c r="I7" s="68"/>
      <c r="J7" s="69"/>
      <c r="K7" s="70"/>
      <c r="L7" s="30"/>
      <c r="M7" s="7"/>
      <c r="N7" s="7"/>
    </row>
    <row r="8" spans="2:14" ht="6" customHeight="1" x14ac:dyDescent="0.25"/>
    <row r="9" spans="2:14" ht="15.75" thickBot="1" x14ac:dyDescent="0.3">
      <c r="B9" s="1" t="s">
        <v>10</v>
      </c>
      <c r="C9" s="2"/>
      <c r="D9" s="2"/>
      <c r="E9" s="2"/>
      <c r="F9" s="2"/>
      <c r="G9" s="5" t="s">
        <v>4</v>
      </c>
      <c r="H9" s="4"/>
      <c r="I9" s="5" t="s">
        <v>5</v>
      </c>
      <c r="J9" s="4"/>
      <c r="K9" s="5" t="s">
        <v>39</v>
      </c>
      <c r="L9" s="5"/>
      <c r="M9" s="5" t="s">
        <v>6</v>
      </c>
      <c r="N9" s="2"/>
    </row>
    <row r="10" spans="2:14" ht="9" customHeight="1" x14ac:dyDescent="0.25"/>
    <row r="11" spans="2:14" ht="21.75" customHeight="1" x14ac:dyDescent="0.25">
      <c r="B11" s="14" t="s">
        <v>2</v>
      </c>
      <c r="C11" s="62"/>
      <c r="D11" s="62"/>
      <c r="E11" s="15"/>
      <c r="F11" s="15"/>
      <c r="G11" s="16" t="e">
        <f>I11+K11+M11</f>
        <v>#N/A</v>
      </c>
      <c r="H11" s="15"/>
      <c r="I11" s="16" t="e">
        <f>VLOOKUP(I7, Data!E1:G4, 2, FALSE)</f>
        <v>#N/A</v>
      </c>
      <c r="J11" s="15"/>
      <c r="K11" s="16" t="e">
        <f>VLOOKUP(I7, Data!E1:G4, 2, FALSE)</f>
        <v>#N/A</v>
      </c>
      <c r="L11" s="16"/>
      <c r="M11" s="16" t="e">
        <f>VLOOKUP(I7, Data!E1:G4, 2, FALSE)</f>
        <v>#N/A</v>
      </c>
      <c r="N11" s="15"/>
    </row>
    <row r="12" spans="2:14" ht="21.75" customHeight="1" x14ac:dyDescent="0.25">
      <c r="B12" s="14" t="s">
        <v>3</v>
      </c>
      <c r="C12" s="15"/>
      <c r="D12" s="15"/>
      <c r="E12" s="15"/>
      <c r="F12" s="15"/>
      <c r="G12" s="16" t="e">
        <f>I12+K12+M12</f>
        <v>#N/A</v>
      </c>
      <c r="H12" s="15"/>
      <c r="I12" s="16" t="e">
        <f>VLOOKUP(I7, Data!E1:G4, 3, FALSE)</f>
        <v>#N/A</v>
      </c>
      <c r="J12" s="15"/>
      <c r="K12" s="16" t="e">
        <f>VLOOKUP(I7, Data!E1:G4, 3, FALSE)</f>
        <v>#N/A</v>
      </c>
      <c r="L12" s="16"/>
      <c r="M12" s="16" t="e">
        <f>VLOOKUP(I7, Data!E1:G4, 3, FALSE)</f>
        <v>#N/A</v>
      </c>
      <c r="N12" s="15"/>
    </row>
    <row r="13" spans="2:14" ht="21.75" customHeight="1" x14ac:dyDescent="0.25">
      <c r="B13" s="43" t="s">
        <v>79</v>
      </c>
      <c r="C13" s="44"/>
      <c r="D13" s="44"/>
      <c r="E13" s="48"/>
      <c r="F13" s="44"/>
      <c r="G13" s="45" t="e">
        <f>I13+K13+M13</f>
        <v>#N/A</v>
      </c>
      <c r="H13" s="44"/>
      <c r="I13" s="45" t="e">
        <f>VLOOKUP(E13, Data!A63:B64, 2, FALSE)</f>
        <v>#N/A</v>
      </c>
      <c r="J13" s="44"/>
      <c r="K13" s="45">
        <v>0</v>
      </c>
      <c r="L13" s="45"/>
      <c r="M13" s="45" t="e">
        <f>VLOOKUP(E13,  Data!A63:B64, 2, FALSE)</f>
        <v>#N/A</v>
      </c>
      <c r="N13" s="44"/>
    </row>
    <row r="14" spans="2:14" ht="21.75" customHeight="1" x14ac:dyDescent="0.25">
      <c r="C14" s="12" t="s">
        <v>9</v>
      </c>
      <c r="G14" s="13" t="e">
        <f>SUM(G11, G12:G13)</f>
        <v>#N/A</v>
      </c>
      <c r="I14" s="13" t="e">
        <f>SUM(I11,I12:I13)</f>
        <v>#N/A</v>
      </c>
      <c r="K14" s="13" t="e">
        <f>SUM(K11,K12:K13)</f>
        <v>#N/A</v>
      </c>
      <c r="L14" s="13"/>
      <c r="M14" s="13" t="e">
        <f>SUM(M11,M12:M13)</f>
        <v>#N/A</v>
      </c>
    </row>
    <row r="15" spans="2:14" ht="24" customHeight="1" x14ac:dyDescent="0.25"/>
    <row r="16" spans="2:14" ht="15.75" thickBot="1" x14ac:dyDescent="0.3">
      <c r="B16" s="1" t="s">
        <v>15</v>
      </c>
      <c r="C16" s="2"/>
      <c r="D16" s="2"/>
      <c r="E16" s="2"/>
      <c r="F16" s="2"/>
      <c r="G16" s="5" t="s">
        <v>4</v>
      </c>
      <c r="H16" s="4"/>
      <c r="I16" s="5" t="s">
        <v>5</v>
      </c>
      <c r="J16" s="4"/>
      <c r="K16" s="5" t="s">
        <v>39</v>
      </c>
      <c r="L16" s="5"/>
      <c r="M16" s="5" t="s">
        <v>6</v>
      </c>
      <c r="N16" s="2"/>
    </row>
    <row r="17" spans="2:14" ht="21.75" customHeight="1" x14ac:dyDescent="0.25">
      <c r="B17" t="s">
        <v>70</v>
      </c>
      <c r="G17" s="20"/>
      <c r="I17" s="6">
        <f>G17/3</f>
        <v>0</v>
      </c>
      <c r="K17" s="6">
        <f>G17/3</f>
        <v>0</v>
      </c>
      <c r="M17" s="6">
        <f>G17/3</f>
        <v>0</v>
      </c>
    </row>
    <row r="18" spans="2:14" ht="21.75" customHeight="1" x14ac:dyDescent="0.25">
      <c r="B18" s="15" t="s">
        <v>71</v>
      </c>
      <c r="C18" s="15"/>
      <c r="D18" s="15"/>
      <c r="E18" s="15"/>
      <c r="F18" s="15"/>
      <c r="G18" s="20"/>
      <c r="H18" s="15"/>
      <c r="I18" s="16">
        <f>G18/3</f>
        <v>0</v>
      </c>
      <c r="J18" s="15"/>
      <c r="K18" s="16">
        <f>G18/3</f>
        <v>0</v>
      </c>
      <c r="L18" s="16"/>
      <c r="M18" s="16">
        <f>G18/3</f>
        <v>0</v>
      </c>
      <c r="N18" s="15"/>
    </row>
    <row r="19" spans="2:14" ht="21.75" customHeight="1" x14ac:dyDescent="0.25">
      <c r="B19" t="s">
        <v>80</v>
      </c>
      <c r="E19" s="55"/>
      <c r="F19" s="56"/>
      <c r="G19" s="34" t="e">
        <f>I19+K19+M19</f>
        <v>#N/A</v>
      </c>
      <c r="I19" s="6" t="e">
        <f>VLOOKUP(E19, Data!E6:F10, 2, FALSE)</f>
        <v>#N/A</v>
      </c>
      <c r="K19" s="6" t="e">
        <f>VLOOKUP(E19, Data!E6:F10, 2, FALSE)</f>
        <v>#N/A</v>
      </c>
      <c r="M19" s="6" t="e">
        <f>VLOOKUP(E19, Data!E6:F10, 2, FALSE)</f>
        <v>#N/A</v>
      </c>
    </row>
    <row r="20" spans="2:14" ht="21.75" customHeight="1" x14ac:dyDescent="0.25">
      <c r="B20" s="15" t="s">
        <v>72</v>
      </c>
      <c r="C20" s="15"/>
      <c r="D20" s="15"/>
      <c r="E20" s="15"/>
      <c r="F20" s="15"/>
      <c r="G20" s="20"/>
      <c r="H20" s="15"/>
      <c r="I20" s="16">
        <f>G20/3</f>
        <v>0</v>
      </c>
      <c r="J20" s="15"/>
      <c r="K20" s="16">
        <f>G20/3</f>
        <v>0</v>
      </c>
      <c r="L20" s="16"/>
      <c r="M20" s="16">
        <f>G20/3</f>
        <v>0</v>
      </c>
      <c r="N20" s="15"/>
    </row>
    <row r="21" spans="2:14" ht="21.75" customHeight="1" x14ac:dyDescent="0.25">
      <c r="B21" t="s">
        <v>73</v>
      </c>
      <c r="G21" s="20"/>
      <c r="I21" s="6">
        <f>G21/3</f>
        <v>0</v>
      </c>
      <c r="K21" s="6">
        <f>G21/3</f>
        <v>0</v>
      </c>
      <c r="M21" s="6">
        <f>G21/3</f>
        <v>0</v>
      </c>
    </row>
    <row r="22" spans="2:14" ht="21.75" customHeight="1" x14ac:dyDescent="0.25">
      <c r="B22" s="15" t="s">
        <v>11</v>
      </c>
      <c r="C22" s="15"/>
      <c r="D22" s="15"/>
      <c r="E22" s="15"/>
      <c r="F22" s="15"/>
      <c r="G22" s="21"/>
      <c r="H22" s="15"/>
      <c r="I22" s="16">
        <f>G22/3</f>
        <v>0</v>
      </c>
      <c r="J22" s="15"/>
      <c r="K22" s="16">
        <f>G22/3</f>
        <v>0</v>
      </c>
      <c r="L22" s="16"/>
      <c r="M22" s="16">
        <f>G22/3</f>
        <v>0</v>
      </c>
      <c r="N22" s="15"/>
    </row>
    <row r="23" spans="2:14" ht="21.75" customHeight="1" x14ac:dyDescent="0.25">
      <c r="B23" t="s">
        <v>74</v>
      </c>
      <c r="G23" s="35">
        <f>I23+K23+M23</f>
        <v>0</v>
      </c>
      <c r="I23" s="21"/>
      <c r="K23" s="21"/>
      <c r="M23" s="21"/>
    </row>
    <row r="24" spans="2:14" ht="21.75" customHeight="1" x14ac:dyDescent="0.25">
      <c r="B24" s="15" t="s">
        <v>81</v>
      </c>
      <c r="C24" s="15"/>
      <c r="D24" s="15"/>
      <c r="E24" s="22"/>
      <c r="F24" s="15"/>
      <c r="G24" s="46">
        <f>E24-(E24*0.01059)</f>
        <v>0</v>
      </c>
      <c r="H24" s="15"/>
      <c r="I24" s="16">
        <f>G24/3</f>
        <v>0</v>
      </c>
      <c r="J24" s="15"/>
      <c r="K24" s="16">
        <f>G24/3</f>
        <v>0</v>
      </c>
      <c r="L24" s="16"/>
      <c r="M24" s="16">
        <f>G24/3</f>
        <v>0</v>
      </c>
      <c r="N24" s="15"/>
    </row>
    <row r="25" spans="2:14" ht="21.75" customHeight="1" x14ac:dyDescent="0.25">
      <c r="B25" t="s">
        <v>82</v>
      </c>
      <c r="E25" s="22"/>
      <c r="G25" s="6">
        <f>E25-(E25*0.01059)</f>
        <v>0</v>
      </c>
      <c r="I25" s="6">
        <f>G25/3</f>
        <v>0</v>
      </c>
      <c r="K25" s="6">
        <f>G25/3</f>
        <v>0</v>
      </c>
      <c r="M25" s="6">
        <f>G25/3</f>
        <v>0</v>
      </c>
    </row>
    <row r="26" spans="2:14" ht="21.75" customHeight="1" x14ac:dyDescent="0.25">
      <c r="B26" s="15" t="s">
        <v>83</v>
      </c>
      <c r="C26" s="15"/>
      <c r="D26" s="15"/>
      <c r="E26" s="22"/>
      <c r="F26" s="15"/>
      <c r="G26" s="16">
        <f>E26-(E26*0.04236)</f>
        <v>0</v>
      </c>
      <c r="H26" s="15"/>
      <c r="I26" s="16">
        <f>G26/3</f>
        <v>0</v>
      </c>
      <c r="J26" s="15"/>
      <c r="K26" s="16">
        <f>G26/3</f>
        <v>0</v>
      </c>
      <c r="L26" s="16"/>
      <c r="M26" s="16">
        <f>G26/3</f>
        <v>0</v>
      </c>
      <c r="N26" s="15"/>
    </row>
    <row r="27" spans="2:14" ht="21.75" customHeight="1" x14ac:dyDescent="0.25">
      <c r="B27" t="s">
        <v>12</v>
      </c>
      <c r="G27" s="21"/>
      <c r="I27" s="6">
        <f>G27/3</f>
        <v>0</v>
      </c>
      <c r="K27" s="6">
        <f>G27/3</f>
        <v>0</v>
      </c>
      <c r="M27" s="6">
        <f>G27/3</f>
        <v>0</v>
      </c>
    </row>
    <row r="28" spans="2:14" ht="21.75" customHeight="1" x14ac:dyDescent="0.25">
      <c r="B28" s="9" t="s">
        <v>13</v>
      </c>
      <c r="C28" s="9"/>
      <c r="D28" s="9"/>
      <c r="E28" s="9"/>
      <c r="F28" s="9"/>
      <c r="G28" s="10">
        <f>I28+K28+M28</f>
        <v>0</v>
      </c>
      <c r="H28" s="9"/>
      <c r="I28" s="23"/>
      <c r="J28" s="9"/>
      <c r="K28" s="23"/>
      <c r="L28" s="32"/>
      <c r="M28" s="33"/>
      <c r="N28" s="9"/>
    </row>
    <row r="29" spans="2:14" ht="21.75" customHeight="1" x14ac:dyDescent="0.25">
      <c r="C29" s="12" t="s">
        <v>14</v>
      </c>
      <c r="G29" s="6" t="e">
        <f>SUM(G17:G28)</f>
        <v>#N/A</v>
      </c>
      <c r="I29" s="6" t="e">
        <f>SUM(I17:I28)</f>
        <v>#N/A</v>
      </c>
      <c r="K29" s="6" t="e">
        <f>SUM(K17:K27,K28)</f>
        <v>#N/A</v>
      </c>
      <c r="M29" s="6" t="e">
        <f>SUM(M17:M27,M28)</f>
        <v>#N/A</v>
      </c>
    </row>
    <row r="30" spans="2:14" ht="15.75" thickBot="1" x14ac:dyDescent="0.3"/>
    <row r="31" spans="2:14" ht="21.75" customHeight="1" thickTop="1" thickBot="1" x14ac:dyDescent="0.35">
      <c r="B31" s="19" t="s">
        <v>16</v>
      </c>
      <c r="C31" s="18"/>
      <c r="D31" s="18"/>
      <c r="E31" s="18"/>
      <c r="F31" s="18"/>
      <c r="G31" s="36" t="e">
        <f>G14-G29</f>
        <v>#N/A</v>
      </c>
      <c r="H31" s="37"/>
      <c r="I31" s="36" t="e">
        <f>I14-I29</f>
        <v>#N/A</v>
      </c>
      <c r="J31" s="37"/>
      <c r="K31" s="36" t="e">
        <f>K14-K29</f>
        <v>#N/A</v>
      </c>
      <c r="L31" s="36"/>
      <c r="M31" s="36" t="e">
        <f>M14-M29</f>
        <v>#N/A</v>
      </c>
      <c r="N31" s="18"/>
    </row>
    <row r="32" spans="2:14" ht="15.75" thickTop="1" x14ac:dyDescent="0.25"/>
    <row r="33" spans="2:14" x14ac:dyDescent="0.25">
      <c r="B33" s="12" t="s">
        <v>17</v>
      </c>
    </row>
    <row r="34" spans="2:14" ht="36.75" customHeight="1" x14ac:dyDescent="0.25">
      <c r="B34" s="57" t="s">
        <v>113</v>
      </c>
      <c r="C34" s="57"/>
      <c r="D34" s="57"/>
      <c r="E34" s="57"/>
      <c r="F34" s="57"/>
      <c r="G34" s="57"/>
      <c r="H34" s="57"/>
      <c r="I34" s="57"/>
      <c r="J34" s="57"/>
      <c r="K34" s="57"/>
      <c r="L34" s="57"/>
      <c r="M34" s="57"/>
      <c r="N34" s="57"/>
    </row>
    <row r="35" spans="2:14" ht="21.75" customHeight="1" x14ac:dyDescent="0.25">
      <c r="B35" s="54" t="s">
        <v>84</v>
      </c>
      <c r="C35" s="54"/>
      <c r="D35" s="54"/>
      <c r="E35" s="54"/>
      <c r="F35" s="54"/>
      <c r="G35" s="54"/>
      <c r="H35" s="54"/>
      <c r="I35" s="54"/>
      <c r="J35" s="54"/>
      <c r="K35" s="54"/>
      <c r="L35" s="54"/>
      <c r="M35" s="54"/>
      <c r="N35" s="54"/>
    </row>
    <row r="36" spans="2:14" ht="21.75" customHeight="1" x14ac:dyDescent="0.25">
      <c r="B36" s="57" t="s">
        <v>114</v>
      </c>
      <c r="C36" s="54"/>
      <c r="D36" s="54"/>
      <c r="E36" s="54"/>
      <c r="F36" s="54"/>
      <c r="G36" s="54"/>
      <c r="H36" s="54"/>
      <c r="I36" s="54"/>
      <c r="J36" s="54"/>
      <c r="K36" s="54"/>
      <c r="L36" s="54"/>
      <c r="M36" s="54"/>
      <c r="N36" s="54"/>
    </row>
    <row r="37" spans="2:14" ht="21.75" customHeight="1" x14ac:dyDescent="0.25">
      <c r="B37" t="s">
        <v>115</v>
      </c>
    </row>
    <row r="38" spans="2:14" ht="21.75" customHeight="1" x14ac:dyDescent="0.25">
      <c r="B38" t="s">
        <v>116</v>
      </c>
    </row>
    <row r="40" spans="2:14" x14ac:dyDescent="0.25">
      <c r="B40" s="58" t="s">
        <v>18</v>
      </c>
      <c r="C40" s="58"/>
      <c r="D40" s="58"/>
      <c r="E40" s="58"/>
      <c r="F40" s="58"/>
      <c r="G40" s="58"/>
      <c r="H40" s="58"/>
      <c r="I40" s="58"/>
      <c r="J40" s="58"/>
      <c r="K40" s="58"/>
      <c r="L40" s="58"/>
      <c r="M40" s="58"/>
      <c r="N40" s="58"/>
    </row>
  </sheetData>
  <sheetProtection algorithmName="SHA-512" hashValue="i66xdp992svj4CjuZSkg1jgckWdpFpQIp0gRo6fgzNe75ZG+nje6zq1S6TK2n//t1x/1XDObewGjH1rGSx+Phw==" saltValue="2nCyKFUyuIP4g59T76JKsQ==" spinCount="100000" sheet="1" objects="1" scenarios="1" selectLockedCells="1"/>
  <mergeCells count="12">
    <mergeCell ref="B40:N40"/>
    <mergeCell ref="G2:N2"/>
    <mergeCell ref="B4:C4"/>
    <mergeCell ref="D4:E4"/>
    <mergeCell ref="H4:I4"/>
    <mergeCell ref="B5:N5"/>
    <mergeCell ref="I7:K7"/>
    <mergeCell ref="C11:D11"/>
    <mergeCell ref="E19:F19"/>
    <mergeCell ref="B34:N34"/>
    <mergeCell ref="B35:N35"/>
    <mergeCell ref="B36:N36"/>
  </mergeCells>
  <pageMargins left="0.5" right="0.5" top="0.5" bottom="0.5" header="0.3" footer="0.3"/>
  <pageSetup scale="73"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Data!$E$6:$E$10</xm:f>
          </x14:formula1>
          <xm:sqref>E19:F19</xm:sqref>
        </x14:dataValidation>
        <x14:dataValidation type="list" allowBlank="1" showInputMessage="1" showErrorMessage="1">
          <x14:formula1>
            <xm:f>Data!$E$1:$E$4</xm:f>
          </x14:formula1>
          <xm:sqref>I7:K7</xm:sqref>
        </x14:dataValidation>
        <x14:dataValidation type="list" allowBlank="1" showInputMessage="1" showErrorMessage="1">
          <x14:formula1>
            <xm:f>Data!$A$63:$A$64</xm:f>
          </x14:formula1>
          <xm:sqref>E13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showGridLines="0" showRowColHeaders="0" topLeftCell="A52" workbookViewId="0">
      <selection activeCell="B64" sqref="B64"/>
    </sheetView>
  </sheetViews>
  <sheetFormatPr defaultRowHeight="15" x14ac:dyDescent="0.25"/>
  <cols>
    <col min="1" max="1" width="39.42578125" bestFit="1" customWidth="1"/>
    <col min="5" max="5" width="17" bestFit="1" customWidth="1"/>
  </cols>
  <sheetData>
    <row r="1" spans="1:7" x14ac:dyDescent="0.25">
      <c r="A1" t="s">
        <v>22</v>
      </c>
      <c r="B1">
        <v>8766</v>
      </c>
      <c r="C1">
        <v>24</v>
      </c>
      <c r="E1" t="s">
        <v>77</v>
      </c>
      <c r="F1">
        <v>2740</v>
      </c>
      <c r="G1">
        <v>16</v>
      </c>
    </row>
    <row r="2" spans="1:7" x14ac:dyDescent="0.25">
      <c r="A2" t="s">
        <v>23</v>
      </c>
      <c r="B2">
        <v>10227</v>
      </c>
      <c r="C2">
        <v>28</v>
      </c>
      <c r="E2" t="s">
        <v>24</v>
      </c>
      <c r="F2">
        <v>5480</v>
      </c>
      <c r="G2">
        <v>32</v>
      </c>
    </row>
    <row r="3" spans="1:7" x14ac:dyDescent="0.25">
      <c r="A3" t="s">
        <v>24</v>
      </c>
      <c r="B3">
        <v>11688</v>
      </c>
      <c r="C3">
        <v>32</v>
      </c>
      <c r="E3" t="s">
        <v>28</v>
      </c>
      <c r="F3">
        <v>8220</v>
      </c>
      <c r="G3">
        <v>48</v>
      </c>
    </row>
    <row r="4" spans="1:7" x14ac:dyDescent="0.25">
      <c r="A4" t="s">
        <v>25</v>
      </c>
      <c r="B4">
        <v>13149</v>
      </c>
      <c r="C4">
        <v>36</v>
      </c>
      <c r="E4" t="s">
        <v>32</v>
      </c>
      <c r="F4">
        <v>10960</v>
      </c>
      <c r="G4">
        <v>64</v>
      </c>
    </row>
    <row r="5" spans="1:7" x14ac:dyDescent="0.25">
      <c r="A5" t="s">
        <v>26</v>
      </c>
      <c r="B5">
        <v>14610</v>
      </c>
      <c r="C5">
        <v>40</v>
      </c>
    </row>
    <row r="6" spans="1:7" x14ac:dyDescent="0.25">
      <c r="A6" t="s">
        <v>27</v>
      </c>
      <c r="B6">
        <v>16071</v>
      </c>
      <c r="C6">
        <v>44</v>
      </c>
      <c r="E6" t="s">
        <v>75</v>
      </c>
      <c r="F6">
        <v>0</v>
      </c>
    </row>
    <row r="7" spans="1:7" x14ac:dyDescent="0.25">
      <c r="A7" t="s">
        <v>28</v>
      </c>
      <c r="B7">
        <v>17532</v>
      </c>
      <c r="C7">
        <v>48</v>
      </c>
      <c r="E7" t="s">
        <v>77</v>
      </c>
      <c r="F7" s="47">
        <v>125.4</v>
      </c>
    </row>
    <row r="8" spans="1:7" x14ac:dyDescent="0.25">
      <c r="A8" t="s">
        <v>29</v>
      </c>
      <c r="B8">
        <v>17532</v>
      </c>
      <c r="C8">
        <v>48</v>
      </c>
      <c r="E8" t="s">
        <v>24</v>
      </c>
      <c r="F8" s="47">
        <v>250.8</v>
      </c>
    </row>
    <row r="9" spans="1:7" x14ac:dyDescent="0.25">
      <c r="A9" t="s">
        <v>30</v>
      </c>
      <c r="B9">
        <v>17532</v>
      </c>
      <c r="C9">
        <v>48</v>
      </c>
      <c r="E9" t="s">
        <v>28</v>
      </c>
      <c r="F9" s="47">
        <v>376.2</v>
      </c>
    </row>
    <row r="10" spans="1:7" x14ac:dyDescent="0.25">
      <c r="A10" t="s">
        <v>31</v>
      </c>
      <c r="B10">
        <v>17532</v>
      </c>
      <c r="C10">
        <v>48</v>
      </c>
      <c r="E10" t="s">
        <v>32</v>
      </c>
      <c r="F10" s="47">
        <v>501.6</v>
      </c>
    </row>
    <row r="11" spans="1:7" x14ac:dyDescent="0.25">
      <c r="A11" t="s">
        <v>32</v>
      </c>
      <c r="B11">
        <v>17532</v>
      </c>
      <c r="C11">
        <v>48</v>
      </c>
    </row>
    <row r="12" spans="1:7" x14ac:dyDescent="0.25">
      <c r="A12" t="s">
        <v>33</v>
      </c>
      <c r="B12">
        <v>17532</v>
      </c>
      <c r="C12">
        <v>48</v>
      </c>
    </row>
    <row r="13" spans="1:7" x14ac:dyDescent="0.25">
      <c r="A13" t="s">
        <v>34</v>
      </c>
      <c r="B13">
        <v>17532</v>
      </c>
      <c r="C13">
        <v>48</v>
      </c>
    </row>
    <row r="14" spans="1:7" x14ac:dyDescent="0.25">
      <c r="A14" t="s">
        <v>35</v>
      </c>
      <c r="B14">
        <v>18993</v>
      </c>
      <c r="C14">
        <v>52</v>
      </c>
    </row>
    <row r="15" spans="1:7" x14ac:dyDescent="0.25">
      <c r="A15" t="s">
        <v>36</v>
      </c>
      <c r="B15">
        <v>20454</v>
      </c>
      <c r="C15">
        <v>56</v>
      </c>
    </row>
    <row r="16" spans="1:7" x14ac:dyDescent="0.25">
      <c r="A16" t="s">
        <v>37</v>
      </c>
      <c r="B16">
        <v>21915</v>
      </c>
      <c r="C16">
        <v>60</v>
      </c>
    </row>
    <row r="17" spans="1:3" x14ac:dyDescent="0.25">
      <c r="A17" t="s">
        <v>38</v>
      </c>
      <c r="B17">
        <v>23376</v>
      </c>
      <c r="C17">
        <v>64</v>
      </c>
    </row>
    <row r="19" spans="1:3" x14ac:dyDescent="0.25">
      <c r="A19" t="s">
        <v>7</v>
      </c>
      <c r="B19">
        <v>95</v>
      </c>
    </row>
    <row r="20" spans="1:3" x14ac:dyDescent="0.25">
      <c r="A20" t="s">
        <v>8</v>
      </c>
      <c r="B20">
        <v>0</v>
      </c>
    </row>
    <row r="22" spans="1:3" x14ac:dyDescent="0.25">
      <c r="A22" t="s">
        <v>43</v>
      </c>
      <c r="B22">
        <v>8664</v>
      </c>
    </row>
    <row r="23" spans="1:3" x14ac:dyDescent="0.25">
      <c r="A23" t="s">
        <v>44</v>
      </c>
      <c r="B23">
        <v>6732</v>
      </c>
    </row>
    <row r="24" spans="1:3" x14ac:dyDescent="0.25">
      <c r="A24" t="s">
        <v>45</v>
      </c>
      <c r="B24" s="40">
        <v>8664</v>
      </c>
    </row>
    <row r="25" spans="1:3" x14ac:dyDescent="0.25">
      <c r="A25" t="s">
        <v>46</v>
      </c>
      <c r="B25" s="40">
        <v>6732</v>
      </c>
    </row>
    <row r="26" spans="1:3" x14ac:dyDescent="0.25">
      <c r="A26" t="s">
        <v>102</v>
      </c>
      <c r="B26" s="40">
        <v>11214</v>
      </c>
    </row>
    <row r="27" spans="1:3" x14ac:dyDescent="0.25">
      <c r="A27" t="s">
        <v>103</v>
      </c>
      <c r="B27" s="40">
        <v>8664</v>
      </c>
    </row>
    <row r="28" spans="1:3" x14ac:dyDescent="0.25">
      <c r="A28" t="s">
        <v>99</v>
      </c>
      <c r="B28" s="40">
        <v>11433</v>
      </c>
    </row>
    <row r="29" spans="1:3" x14ac:dyDescent="0.25">
      <c r="A29" t="s">
        <v>47</v>
      </c>
      <c r="B29">
        <v>8883</v>
      </c>
    </row>
    <row r="30" spans="1:3" x14ac:dyDescent="0.25">
      <c r="A30" t="s">
        <v>78</v>
      </c>
      <c r="B30">
        <v>7194</v>
      </c>
    </row>
    <row r="31" spans="1:3" x14ac:dyDescent="0.25">
      <c r="A31" t="s">
        <v>48</v>
      </c>
      <c r="B31">
        <v>9162</v>
      </c>
    </row>
    <row r="32" spans="1:3" x14ac:dyDescent="0.25">
      <c r="A32" t="s">
        <v>49</v>
      </c>
      <c r="B32">
        <v>11790</v>
      </c>
    </row>
    <row r="33" spans="1:2" x14ac:dyDescent="0.25">
      <c r="A33" t="s">
        <v>50</v>
      </c>
      <c r="B33">
        <v>9705</v>
      </c>
    </row>
    <row r="34" spans="1:2" x14ac:dyDescent="0.25">
      <c r="A34" t="s">
        <v>51</v>
      </c>
      <c r="B34">
        <v>12267</v>
      </c>
    </row>
    <row r="35" spans="1:2" x14ac:dyDescent="0.25">
      <c r="A35" t="s">
        <v>100</v>
      </c>
      <c r="B35">
        <v>11790</v>
      </c>
    </row>
    <row r="36" spans="1:2" x14ac:dyDescent="0.25">
      <c r="A36" t="s">
        <v>101</v>
      </c>
      <c r="B36">
        <v>9162</v>
      </c>
    </row>
    <row r="37" spans="1:2" x14ac:dyDescent="0.25">
      <c r="A37" t="s">
        <v>52</v>
      </c>
      <c r="B37">
        <v>12267</v>
      </c>
    </row>
    <row r="38" spans="1:2" x14ac:dyDescent="0.25">
      <c r="A38" t="s">
        <v>53</v>
      </c>
      <c r="B38">
        <v>9000</v>
      </c>
    </row>
    <row r="39" spans="1:2" x14ac:dyDescent="0.25">
      <c r="A39" t="s">
        <v>54</v>
      </c>
      <c r="B39">
        <v>10431</v>
      </c>
    </row>
    <row r="40" spans="1:2" x14ac:dyDescent="0.25">
      <c r="A40" t="s">
        <v>55</v>
      </c>
      <c r="B40">
        <v>8631</v>
      </c>
    </row>
    <row r="41" spans="1:2" x14ac:dyDescent="0.25">
      <c r="A41" t="s">
        <v>56</v>
      </c>
      <c r="B41">
        <v>10431</v>
      </c>
    </row>
    <row r="42" spans="1:2" x14ac:dyDescent="0.25">
      <c r="A42" t="s">
        <v>57</v>
      </c>
      <c r="B42">
        <v>8631</v>
      </c>
    </row>
    <row r="43" spans="1:2" x14ac:dyDescent="0.25">
      <c r="A43" t="s">
        <v>58</v>
      </c>
      <c r="B43">
        <v>9000</v>
      </c>
    </row>
    <row r="44" spans="1:2" x14ac:dyDescent="0.25">
      <c r="A44" t="s">
        <v>59</v>
      </c>
      <c r="B44">
        <v>10431</v>
      </c>
    </row>
    <row r="45" spans="1:2" x14ac:dyDescent="0.25">
      <c r="A45" t="s">
        <v>60</v>
      </c>
      <c r="B45">
        <v>8631</v>
      </c>
    </row>
    <row r="46" spans="1:2" x14ac:dyDescent="0.25">
      <c r="A46" t="s">
        <v>61</v>
      </c>
      <c r="B46">
        <v>10431</v>
      </c>
    </row>
    <row r="47" spans="1:2" x14ac:dyDescent="0.25">
      <c r="A47" t="s">
        <v>62</v>
      </c>
      <c r="B47">
        <v>8631</v>
      </c>
    </row>
    <row r="48" spans="1:2" x14ac:dyDescent="0.25">
      <c r="A48" t="s">
        <v>63</v>
      </c>
      <c r="B48">
        <v>13551</v>
      </c>
    </row>
    <row r="49" spans="1:2" x14ac:dyDescent="0.25">
      <c r="A49" t="s">
        <v>64</v>
      </c>
      <c r="B49">
        <v>10464</v>
      </c>
    </row>
    <row r="50" spans="1:2" x14ac:dyDescent="0.25">
      <c r="A50" t="s">
        <v>65</v>
      </c>
      <c r="B50">
        <v>9831</v>
      </c>
    </row>
    <row r="51" spans="1:2" x14ac:dyDescent="0.25">
      <c r="A51" t="s">
        <v>67</v>
      </c>
      <c r="B51">
        <v>11094</v>
      </c>
    </row>
    <row r="52" spans="1:2" x14ac:dyDescent="0.25">
      <c r="A52" t="s">
        <v>104</v>
      </c>
      <c r="B52">
        <v>11790</v>
      </c>
    </row>
    <row r="53" spans="1:2" x14ac:dyDescent="0.25">
      <c r="A53" t="s">
        <v>105</v>
      </c>
      <c r="B53">
        <v>9162</v>
      </c>
    </row>
    <row r="54" spans="1:2" x14ac:dyDescent="0.25">
      <c r="A54" t="s">
        <v>106</v>
      </c>
      <c r="B54">
        <v>7332</v>
      </c>
    </row>
    <row r="55" spans="1:2" x14ac:dyDescent="0.25">
      <c r="A55" t="s">
        <v>66</v>
      </c>
      <c r="B55">
        <v>0</v>
      </c>
    </row>
    <row r="57" spans="1:2" x14ac:dyDescent="0.25">
      <c r="A57" t="s">
        <v>107</v>
      </c>
      <c r="B57">
        <v>5490</v>
      </c>
    </row>
    <row r="58" spans="1:2" x14ac:dyDescent="0.25">
      <c r="A58" t="s">
        <v>108</v>
      </c>
      <c r="B58">
        <v>5229</v>
      </c>
    </row>
    <row r="59" spans="1:2" x14ac:dyDescent="0.25">
      <c r="A59" t="s">
        <v>109</v>
      </c>
      <c r="B59">
        <v>4983</v>
      </c>
    </row>
    <row r="60" spans="1:2" x14ac:dyDescent="0.25">
      <c r="A60" t="s">
        <v>110</v>
      </c>
      <c r="B60">
        <v>2013</v>
      </c>
    </row>
    <row r="61" spans="1:2" x14ac:dyDescent="0.25">
      <c r="A61" t="s">
        <v>69</v>
      </c>
      <c r="B61">
        <v>0</v>
      </c>
    </row>
    <row r="63" spans="1:2" x14ac:dyDescent="0.25">
      <c r="A63" t="s">
        <v>7</v>
      </c>
      <c r="B63">
        <v>1650</v>
      </c>
    </row>
    <row r="64" spans="1:2" x14ac:dyDescent="0.25">
      <c r="A64" t="s">
        <v>8</v>
      </c>
      <c r="B64">
        <v>0</v>
      </c>
    </row>
    <row r="66" spans="1:2" x14ac:dyDescent="0.25">
      <c r="A66" t="s">
        <v>75</v>
      </c>
      <c r="B66">
        <v>0</v>
      </c>
    </row>
    <row r="67" spans="1:2" x14ac:dyDescent="0.25">
      <c r="A67" t="s">
        <v>22</v>
      </c>
      <c r="B67" s="47">
        <v>188.1</v>
      </c>
    </row>
    <row r="68" spans="1:2" x14ac:dyDescent="0.25">
      <c r="A68" t="s">
        <v>23</v>
      </c>
      <c r="B68">
        <v>219.45</v>
      </c>
    </row>
    <row r="69" spans="1:2" x14ac:dyDescent="0.25">
      <c r="A69" t="s">
        <v>24</v>
      </c>
      <c r="B69" s="47">
        <v>250.8</v>
      </c>
    </row>
    <row r="70" spans="1:2" x14ac:dyDescent="0.25">
      <c r="A70" t="s">
        <v>25</v>
      </c>
      <c r="B70">
        <v>282.14999999999998</v>
      </c>
    </row>
    <row r="71" spans="1:2" x14ac:dyDescent="0.25">
      <c r="A71" t="s">
        <v>26</v>
      </c>
      <c r="B71" s="47">
        <v>313.5</v>
      </c>
    </row>
    <row r="72" spans="1:2" x14ac:dyDescent="0.25">
      <c r="A72" t="s">
        <v>27</v>
      </c>
      <c r="B72">
        <v>344.85</v>
      </c>
    </row>
    <row r="73" spans="1:2" x14ac:dyDescent="0.25">
      <c r="A73" t="s">
        <v>28</v>
      </c>
      <c r="B73" s="47">
        <v>376.2</v>
      </c>
    </row>
    <row r="74" spans="1:2" x14ac:dyDescent="0.25">
      <c r="A74" t="s">
        <v>29</v>
      </c>
      <c r="B74">
        <v>407.55</v>
      </c>
    </row>
    <row r="75" spans="1:2" x14ac:dyDescent="0.25">
      <c r="A75" t="s">
        <v>30</v>
      </c>
      <c r="B75" s="47">
        <v>438.9</v>
      </c>
    </row>
    <row r="76" spans="1:2" x14ac:dyDescent="0.25">
      <c r="A76" t="s">
        <v>31</v>
      </c>
      <c r="B76">
        <v>470.25</v>
      </c>
    </row>
    <row r="77" spans="1:2" x14ac:dyDescent="0.25">
      <c r="A77" t="s">
        <v>32</v>
      </c>
      <c r="B77" s="47">
        <v>501.6</v>
      </c>
    </row>
    <row r="78" spans="1:2" x14ac:dyDescent="0.25">
      <c r="A78" t="s">
        <v>33</v>
      </c>
      <c r="B78">
        <v>532.95000000000005</v>
      </c>
    </row>
    <row r="79" spans="1:2" x14ac:dyDescent="0.25">
      <c r="A79" t="s">
        <v>34</v>
      </c>
      <c r="B79" s="47">
        <v>564.29999999999995</v>
      </c>
    </row>
    <row r="80" spans="1:2" x14ac:dyDescent="0.25">
      <c r="A80" t="s">
        <v>35</v>
      </c>
      <c r="B80">
        <v>595.65</v>
      </c>
    </row>
    <row r="81" spans="1:2" x14ac:dyDescent="0.25">
      <c r="A81" t="s">
        <v>36</v>
      </c>
      <c r="B81" s="47">
        <v>627</v>
      </c>
    </row>
    <row r="82" spans="1:2" x14ac:dyDescent="0.25">
      <c r="A82" t="s">
        <v>37</v>
      </c>
      <c r="B82">
        <v>658.35</v>
      </c>
    </row>
    <row r="83" spans="1:2" x14ac:dyDescent="0.25">
      <c r="A83" t="s">
        <v>38</v>
      </c>
      <c r="B83" s="47">
        <v>689.7</v>
      </c>
    </row>
  </sheetData>
  <sheetProtection algorithmName="SHA-512" hashValue="sezigPdS3Y+PHyKpbo3mUJRzMpdffhBH8NBEHL4saByKeZHq5PBAULqmVfeAM2G9FNsHL1D5C+plzvzutAHcBw==" saltValue="zL08QrwpMnuApaKGW56U4Q==" spinCount="100000" sheet="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Traditional Students</vt:lpstr>
      <vt:lpstr>University College Students</vt:lpstr>
      <vt:lpstr>Data</vt:lpstr>
      <vt:lpstr>Credits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Westendorf</dc:creator>
  <cp:lastModifiedBy>Lisa Westendorf</cp:lastModifiedBy>
  <cp:lastPrinted>2018-06-07T19:52:05Z</cp:lastPrinted>
  <dcterms:created xsi:type="dcterms:W3CDTF">2018-06-06T22:54:45Z</dcterms:created>
  <dcterms:modified xsi:type="dcterms:W3CDTF">2020-02-25T23:12:37Z</dcterms:modified>
</cp:coreProperties>
</file>