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75" windowHeight="12855"/>
  </bookViews>
  <sheets>
    <sheet name="Breno" sheetId="2" r:id="rId1"/>
    <sheet name="Example" sheetId="1" r:id="rId2"/>
  </sheets>
  <calcPr calcId="144525"/>
</workbook>
</file>

<file path=xl/sharedStrings.xml><?xml version="1.0" encoding="utf-8"?>
<sst xmlns="http://schemas.openxmlformats.org/spreadsheetml/2006/main" count="123" uniqueCount="44">
  <si>
    <t>ASR5</t>
  </si>
  <si>
    <t>Gene of interest 1</t>
  </si>
  <si>
    <t>Control</t>
  </si>
  <si>
    <t>Diferença</t>
  </si>
  <si>
    <t>Mean value of triplicates</t>
  </si>
  <si>
    <t>dct</t>
  </si>
  <si>
    <t>ddct = (Expdct - Con_dct)</t>
  </si>
  <si>
    <t>Average of Control dct</t>
  </si>
  <si>
    <t>2(ddct)</t>
  </si>
  <si>
    <t>Mice</t>
  </si>
  <si>
    <t>Groups</t>
  </si>
  <si>
    <t>Target 1 (ct)</t>
  </si>
  <si>
    <t>Ref (ct)</t>
  </si>
  <si>
    <t>Target-ref.</t>
  </si>
  <si>
    <t>Exp-Control (avg.)</t>
  </si>
  <si>
    <t>Fold change</t>
  </si>
  <si>
    <t>Animal 1</t>
  </si>
  <si>
    <t>Control 1</t>
  </si>
  <si>
    <t>Animal 2</t>
  </si>
  <si>
    <t>Control 2</t>
  </si>
  <si>
    <t>Animal 3</t>
  </si>
  <si>
    <t>Control 3</t>
  </si>
  <si>
    <t>Log2 fold Change</t>
  </si>
  <si>
    <t>Animal 4</t>
  </si>
  <si>
    <t>Disease 1</t>
  </si>
  <si>
    <t>Disease 2</t>
  </si>
  <si>
    <t>Disease 3</t>
  </si>
  <si>
    <t>Clinda 1</t>
  </si>
  <si>
    <t>Clinda2</t>
  </si>
  <si>
    <t>Clinda3</t>
  </si>
  <si>
    <t>Animal 5</t>
  </si>
  <si>
    <t>Animal 6</t>
  </si>
  <si>
    <t>Animal 7</t>
  </si>
  <si>
    <t>Disease</t>
  </si>
  <si>
    <t>Clinda</t>
  </si>
  <si>
    <t>Animal 8</t>
  </si>
  <si>
    <t>Avg.</t>
  </si>
  <si>
    <t>Animal 9</t>
  </si>
  <si>
    <t>SD</t>
  </si>
  <si>
    <t>SEM</t>
  </si>
  <si>
    <t>* I used SEM for Error bars</t>
  </si>
  <si>
    <t>Gene of interest 2</t>
  </si>
  <si>
    <t>Target 2</t>
  </si>
  <si>
    <t>Ref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</si>
</sst>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24">
    <font>
      <sz val="11"/>
      <color theme="1"/>
      <name val="Calibri"/>
      <charset val="134"/>
      <scheme val="minor"/>
    </font>
    <font>
      <sz val="8.25"/>
      <name val="Microsoft Sans Serif"/>
      <charset val="134"/>
    </font>
    <font>
      <sz val="11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0" fillId="3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4" fillId="9" borderId="6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5" fillId="7" borderId="4" applyNumberFormat="0" applyFont="0" applyAlignment="0" applyProtection="0">
      <alignment vertical="center"/>
    </xf>
    <xf numFmtId="0" fontId="12" fillId="6" borderId="3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9" borderId="3" applyNumberFormat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22" fillId="29" borderId="9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3">
    <xf numFmtId="0" fontId="0" fillId="0" borderId="0" xfId="0"/>
    <xf numFmtId="0" fontId="1" fillId="0" borderId="0" xfId="0" applyFont="1" applyFill="1" applyBorder="1" applyAlignment="1" applyProtection="1">
      <alignment vertical="top"/>
      <protection locked="0"/>
    </xf>
    <xf numFmtId="0" fontId="0" fillId="0" borderId="1" xfId="0" applyBorder="1"/>
    <xf numFmtId="0" fontId="0" fillId="0" borderId="0" xfId="0" applyFill="1"/>
    <xf numFmtId="0" fontId="0" fillId="0" borderId="1" xfId="0" applyFill="1" applyBorder="1"/>
    <xf numFmtId="0" fontId="0" fillId="0" borderId="1" xfId="0" applyFont="1" applyFill="1" applyBorder="1" applyAlignment="1"/>
    <xf numFmtId="0" fontId="0" fillId="2" borderId="1" xfId="0" applyFill="1" applyBorder="1"/>
    <xf numFmtId="0" fontId="0" fillId="2" borderId="0" xfId="0" applyFill="1"/>
    <xf numFmtId="0" fontId="2" fillId="2" borderId="0" xfId="0" applyFont="1" applyFill="1"/>
    <xf numFmtId="0" fontId="1" fillId="0" borderId="0" xfId="0" applyFont="1" applyFill="1" applyBorder="1" applyAlignment="1" applyProtection="1">
      <alignment vertical="center"/>
    </xf>
    <xf numFmtId="0" fontId="0" fillId="0" borderId="2" xfId="0" applyBorder="1"/>
    <xf numFmtId="0" fontId="0" fillId="0" borderId="0" xfId="0" applyBorder="1"/>
    <xf numFmtId="0" fontId="3" fillId="0" borderId="0" xfId="0" applyFo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delete val="1"/>
          </c:dLbls>
          <c:errBars>
            <c:errBarType val="both"/>
            <c:errValType val="cust"/>
            <c:noEndCap val="0"/>
            <c:plus>
              <c:numRef>
                <c:f>Breno!$R$21:$S$21</c:f>
                <c:numCache>
                  <c:formatCode>General</c:formatCode>
                  <c:ptCount val="2"/>
                  <c:pt idx="0">
                    <c:v>0.439591244996644</c:v>
                  </c:pt>
                  <c:pt idx="1">
                    <c:v>0.675913686555221</c:v>
                  </c:pt>
                </c:numCache>
              </c:numRef>
            </c:plus>
            <c:minus>
              <c:numRef>
                <c:f>Breno!$R$21:$S$21</c:f>
                <c:numCache>
                  <c:formatCode>General</c:formatCode>
                  <c:ptCount val="2"/>
                  <c:pt idx="0">
                    <c:v>0.439591244996644</c:v>
                  </c:pt>
                  <c:pt idx="1">
                    <c:v>0.675913686555221</c:v>
                  </c:pt>
                </c:numCache>
              </c:numRef>
            </c:minus>
          </c:errBars>
          <c:cat>
            <c:strRef>
              <c:f>Breno!$R$18:$S$18</c:f>
              <c:strCache>
                <c:ptCount val="2"/>
                <c:pt idx="0">
                  <c:v>Disease</c:v>
                </c:pt>
                <c:pt idx="1">
                  <c:v>Clinda</c:v>
                </c:pt>
              </c:strCache>
            </c:strRef>
          </c:cat>
          <c:val>
            <c:numRef>
              <c:f>Breno!$R$19:$S$19</c:f>
              <c:numCache>
                <c:formatCode>General</c:formatCode>
                <c:ptCount val="2"/>
                <c:pt idx="0">
                  <c:v>-0.0311737685944884</c:v>
                </c:pt>
                <c:pt idx="1">
                  <c:v>2.09315132774765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366144"/>
        <c:axId val="95385088"/>
      </c:barChart>
      <c:catAx>
        <c:axId val="95366144"/>
        <c:scaling>
          <c:orientation val="minMax"/>
        </c:scaling>
        <c:delete val="0"/>
        <c:axPos val="b"/>
        <c:title>
          <c:layout/>
          <c:overlay val="0"/>
          <c:txPr>
            <a:bodyPr rot="0" spcFirstLastPara="0" vertOverflow="ellipsis" vert="horz" wrap="square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5385088"/>
        <c:crosses val="autoZero"/>
        <c:auto val="1"/>
        <c:lblAlgn val="ctr"/>
        <c:lblOffset val="100"/>
        <c:noMultiLvlLbl val="0"/>
      </c:catAx>
      <c:valAx>
        <c:axId val="95385088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2 Fold change (Gene of interest 1)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536614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en-US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delete val="1"/>
          </c:dLbls>
          <c:errBars>
            <c:errBarType val="both"/>
            <c:errValType val="cust"/>
            <c:noEndCap val="0"/>
            <c:plus>
              <c:numRef>
                <c:f>[Howtocalculatefoldchange.xlsx]Example!$Q$21:$R$21</c:f>
                <c:numCache>
                  <c:formatCode>General</c:formatCode>
                  <c:ptCount val="2"/>
                  <c:pt idx="0">
                    <c:v>0.439591244996644</c:v>
                  </c:pt>
                  <c:pt idx="1">
                    <c:v>0.675913686555221</c:v>
                  </c:pt>
                </c:numCache>
              </c:numRef>
            </c:plus>
            <c:minus>
              <c:numRef>
                <c:f>[Howtocalculatefoldchange.xlsx]Example!$Q$21:$R$21</c:f>
                <c:numCache>
                  <c:formatCode>General</c:formatCode>
                  <c:ptCount val="2"/>
                  <c:pt idx="0">
                    <c:v>0.439591244996644</c:v>
                  </c:pt>
                  <c:pt idx="1">
                    <c:v>0.675913686555221</c:v>
                  </c:pt>
                </c:numCache>
              </c:numRef>
            </c:minus>
          </c:errBars>
          <c:cat>
            <c:strRef>
              <c:f>Example!$Q$18:$R$18</c:f>
              <c:strCache>
                <c:ptCount val="2"/>
                <c:pt idx="0">
                  <c:v>Disease</c:v>
                </c:pt>
                <c:pt idx="1">
                  <c:v>Clinda</c:v>
                </c:pt>
              </c:strCache>
            </c:strRef>
          </c:cat>
          <c:val>
            <c:numRef>
              <c:f>Example!$Q$19:$R$19</c:f>
              <c:numCache>
                <c:formatCode>General</c:formatCode>
                <c:ptCount val="2"/>
                <c:pt idx="0">
                  <c:v>-0.0311737685944884</c:v>
                </c:pt>
                <c:pt idx="1">
                  <c:v>2.09315132774765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366144"/>
        <c:axId val="95385088"/>
      </c:barChart>
      <c:catAx>
        <c:axId val="95366144"/>
        <c:scaling>
          <c:orientation val="minMax"/>
        </c:scaling>
        <c:delete val="0"/>
        <c:axPos val="b"/>
        <c:title>
          <c:layout/>
          <c:overlay val="0"/>
          <c:txPr>
            <a:bodyPr rot="0" spcFirstLastPara="0" vertOverflow="ellipsis" vert="horz" wrap="square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5385088"/>
        <c:crosses val="autoZero"/>
        <c:auto val="1"/>
        <c:lblAlgn val="ctr"/>
        <c:lblOffset val="100"/>
        <c:noMultiLvlLbl val="0"/>
      </c:catAx>
      <c:valAx>
        <c:axId val="95385088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2 Fold change (Gene of interest 1)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536614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176893</xdr:colOff>
      <xdr:row>16</xdr:row>
      <xdr:rowOff>122464</xdr:rowOff>
    </xdr:from>
    <xdr:to>
      <xdr:col>26</xdr:col>
      <xdr:colOff>244928</xdr:colOff>
      <xdr:row>30</xdr:row>
      <xdr:rowOff>27214</xdr:rowOff>
    </xdr:to>
    <xdr:graphicFrame>
      <xdr:nvGraphicFramePr>
        <xdr:cNvPr id="2" name="Chart 1"/>
        <xdr:cNvGraphicFramePr/>
      </xdr:nvGraphicFramePr>
      <xdr:xfrm>
        <a:off x="17037685" y="3017520"/>
        <a:ext cx="4868545" cy="2438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176893</xdr:colOff>
      <xdr:row>16</xdr:row>
      <xdr:rowOff>122464</xdr:rowOff>
    </xdr:from>
    <xdr:to>
      <xdr:col>25</xdr:col>
      <xdr:colOff>244928</xdr:colOff>
      <xdr:row>30</xdr:row>
      <xdr:rowOff>27214</xdr:rowOff>
    </xdr:to>
    <xdr:graphicFrame>
      <xdr:nvGraphicFramePr>
        <xdr:cNvPr id="2" name="Chart 1"/>
        <xdr:cNvGraphicFramePr/>
      </xdr:nvGraphicFramePr>
      <xdr:xfrm>
        <a:off x="16351885" y="3017520"/>
        <a:ext cx="4868545" cy="2438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6:W34"/>
  <sheetViews>
    <sheetView tabSelected="1" zoomScale="91" zoomScaleNormal="91" topLeftCell="F1" workbookViewId="0">
      <selection activeCell="H23" sqref="H23"/>
    </sheetView>
  </sheetViews>
  <sheetFormatPr defaultColWidth="9" defaultRowHeight="14.25"/>
  <cols>
    <col min="8" max="8" width="9.28333333333333" customWidth="1"/>
    <col min="9" max="9" width="23.2833333333333" customWidth="1"/>
    <col min="10" max="11" width="12" customWidth="1"/>
    <col min="12" max="12" width="23.1416666666667" customWidth="1"/>
    <col min="13" max="13" width="21" customWidth="1"/>
    <col min="14" max="14" width="12" customWidth="1"/>
    <col min="18" max="18" width="9.56666666666667" customWidth="1"/>
  </cols>
  <sheetData>
    <row r="6" spans="7:7">
      <c r="G6" s="12" t="s">
        <v>0</v>
      </c>
    </row>
    <row r="7" spans="7:7">
      <c r="G7" t="s">
        <v>1</v>
      </c>
    </row>
    <row r="8" spans="15:15">
      <c r="O8" s="6">
        <v>12.3910092875126</v>
      </c>
    </row>
    <row r="9" spans="10:15">
      <c r="J9" s="12" t="s">
        <v>2</v>
      </c>
      <c r="K9" s="12" t="s">
        <v>3</v>
      </c>
      <c r="O9" s="6">
        <v>13.0295916468198</v>
      </c>
    </row>
    <row r="10" spans="8:15">
      <c r="H10" s="2"/>
      <c r="I10" s="2" t="s">
        <v>4</v>
      </c>
      <c r="J10" s="2"/>
      <c r="K10" s="2" t="s">
        <v>5</v>
      </c>
      <c r="L10" s="2" t="s">
        <v>6</v>
      </c>
      <c r="M10" s="2" t="s">
        <v>7</v>
      </c>
      <c r="N10" s="2" t="s">
        <v>8</v>
      </c>
      <c r="O10" s="6">
        <v>12.7565661986382</v>
      </c>
    </row>
    <row r="11" spans="7:15">
      <c r="G11" t="s">
        <v>9</v>
      </c>
      <c r="H11" s="2" t="s">
        <v>10</v>
      </c>
      <c r="I11" s="2" t="s">
        <v>11</v>
      </c>
      <c r="J11" s="2" t="s">
        <v>12</v>
      </c>
      <c r="K11" s="2" t="s">
        <v>13</v>
      </c>
      <c r="L11" s="2" t="s">
        <v>14</v>
      </c>
      <c r="M11" s="2"/>
      <c r="N11" s="2" t="s">
        <v>15</v>
      </c>
      <c r="O11" s="7">
        <f>AVERAGE(O8:O10)</f>
        <v>12.7257223776569</v>
      </c>
    </row>
    <row r="12" spans="7:14">
      <c r="G12" t="s">
        <v>16</v>
      </c>
      <c r="H12" s="2" t="s">
        <v>17</v>
      </c>
      <c r="I12" s="2">
        <v>32.7176593927777</v>
      </c>
      <c r="J12" s="2">
        <v>20.3266501052652</v>
      </c>
      <c r="K12" s="4">
        <f t="shared" ref="K12:K20" si="0">I12-J12</f>
        <v>12.3910092875126</v>
      </c>
      <c r="L12" s="2"/>
      <c r="M12" s="4"/>
      <c r="N12" s="2"/>
    </row>
    <row r="13" spans="7:14">
      <c r="G13" t="s">
        <v>18</v>
      </c>
      <c r="H13" s="2" t="s">
        <v>19</v>
      </c>
      <c r="I13" s="2">
        <v>32.7713462123514</v>
      </c>
      <c r="J13" s="2">
        <v>19.7417545655316</v>
      </c>
      <c r="K13" s="4">
        <f t="shared" si="0"/>
        <v>13.0295916468198</v>
      </c>
      <c r="L13" s="2"/>
      <c r="M13" s="4"/>
      <c r="N13" s="2"/>
    </row>
    <row r="14" spans="7:15">
      <c r="G14" t="s">
        <v>20</v>
      </c>
      <c r="H14" s="2" t="s">
        <v>21</v>
      </c>
      <c r="I14">
        <v>32.8137290648425</v>
      </c>
      <c r="J14">
        <v>20.0571628662043</v>
      </c>
      <c r="K14" s="4">
        <f t="shared" si="0"/>
        <v>12.7565661986382</v>
      </c>
      <c r="L14" s="2"/>
      <c r="M14" s="4"/>
      <c r="N14" s="2"/>
      <c r="O14" s="8" t="s">
        <v>22</v>
      </c>
    </row>
    <row r="15" spans="7:23">
      <c r="G15" t="s">
        <v>23</v>
      </c>
      <c r="H15" s="2" t="s">
        <v>24</v>
      </c>
      <c r="I15" s="2">
        <v>32.9836467461036</v>
      </c>
      <c r="J15" s="2">
        <v>20.0693319213735</v>
      </c>
      <c r="K15" s="4">
        <f t="shared" si="0"/>
        <v>12.9143148247301</v>
      </c>
      <c r="L15" s="2">
        <f t="shared" ref="L15:L20" si="1">K15-M15</f>
        <v>0.188592447073173</v>
      </c>
      <c r="M15" s="6">
        <f>AVERAGE(K12:K14)</f>
        <v>12.7257223776569</v>
      </c>
      <c r="N15" s="2">
        <f t="shared" ref="N15:N20" si="2">POWER(2,-L15)</f>
        <v>0.877461391444717</v>
      </c>
      <c r="O15" s="8">
        <f t="shared" ref="O15:O20" si="3">LOG(N15,2)</f>
        <v>-0.188592447073173</v>
      </c>
      <c r="R15" s="2" t="s">
        <v>24</v>
      </c>
      <c r="S15" s="2" t="s">
        <v>25</v>
      </c>
      <c r="T15" s="2" t="s">
        <v>26</v>
      </c>
      <c r="U15" s="2" t="s">
        <v>27</v>
      </c>
      <c r="V15" s="2" t="s">
        <v>28</v>
      </c>
      <c r="W15" s="2" t="s">
        <v>29</v>
      </c>
    </row>
    <row r="16" spans="7:23">
      <c r="G16" t="s">
        <v>30</v>
      </c>
      <c r="H16" s="2" t="s">
        <v>25</v>
      </c>
      <c r="I16" s="2">
        <v>32.506273977599</v>
      </c>
      <c r="J16" s="2">
        <v>20.5771772237733</v>
      </c>
      <c r="K16" s="4">
        <f t="shared" si="0"/>
        <v>11.9290967538257</v>
      </c>
      <c r="L16" s="2">
        <f t="shared" si="1"/>
        <v>-0.79662562383113</v>
      </c>
      <c r="M16" s="6">
        <v>12.7257223776569</v>
      </c>
      <c r="N16" s="2">
        <f t="shared" si="2"/>
        <v>1.73703355544934</v>
      </c>
      <c r="O16" s="8">
        <f t="shared" si="3"/>
        <v>0.796625623831129</v>
      </c>
      <c r="R16" s="2">
        <v>-0.188592447073173</v>
      </c>
      <c r="S16" s="2">
        <v>0.79662562383113</v>
      </c>
      <c r="T16" s="10">
        <v>-0.701554482541422</v>
      </c>
      <c r="U16" s="10">
        <v>2.69504523948028</v>
      </c>
      <c r="V16" s="10">
        <v>2.84047472073338</v>
      </c>
      <c r="W16">
        <v>0.743934023029279</v>
      </c>
    </row>
    <row r="17" spans="7:23">
      <c r="G17" t="s">
        <v>31</v>
      </c>
      <c r="H17" s="2" t="s">
        <v>26</v>
      </c>
      <c r="I17" s="3">
        <v>33.4639672639637</v>
      </c>
      <c r="J17" s="2">
        <v>20.0366904037654</v>
      </c>
      <c r="K17" s="4">
        <f t="shared" si="0"/>
        <v>13.4272768601983</v>
      </c>
      <c r="L17" s="2">
        <f t="shared" si="1"/>
        <v>0.701554482541422</v>
      </c>
      <c r="M17" s="6">
        <v>12.7257223776569</v>
      </c>
      <c r="N17" s="2">
        <f t="shared" si="2"/>
        <v>0.614909293939352</v>
      </c>
      <c r="O17" s="8">
        <f t="shared" si="3"/>
        <v>-0.701554482541422</v>
      </c>
      <c r="T17" s="11"/>
      <c r="U17" s="11"/>
      <c r="V17" s="11"/>
      <c r="W17" s="11"/>
    </row>
    <row r="18" spans="7:23">
      <c r="G18" t="s">
        <v>32</v>
      </c>
      <c r="H18" s="2" t="s">
        <v>27</v>
      </c>
      <c r="I18" s="2">
        <v>30.2635448586637</v>
      </c>
      <c r="J18" s="2">
        <v>20.2328677204871</v>
      </c>
      <c r="K18" s="4">
        <f t="shared" si="0"/>
        <v>10.0306771381766</v>
      </c>
      <c r="L18" s="2">
        <f t="shared" si="1"/>
        <v>-2.69504523948028</v>
      </c>
      <c r="M18" s="6">
        <v>12.7257223776569</v>
      </c>
      <c r="N18" s="2">
        <f t="shared" si="2"/>
        <v>6.47574079300289</v>
      </c>
      <c r="O18" s="8">
        <f t="shared" si="3"/>
        <v>2.69504523948028</v>
      </c>
      <c r="R18" t="s">
        <v>33</v>
      </c>
      <c r="S18" t="s">
        <v>34</v>
      </c>
      <c r="T18" s="11"/>
      <c r="U18" s="11"/>
      <c r="V18" s="11"/>
      <c r="W18" s="11"/>
    </row>
    <row r="19" spans="7:23">
      <c r="G19" t="s">
        <v>35</v>
      </c>
      <c r="H19" s="2" t="s">
        <v>28</v>
      </c>
      <c r="I19" s="2">
        <v>30.2635448586637</v>
      </c>
      <c r="J19" s="2">
        <v>20.3782972017402</v>
      </c>
      <c r="K19" s="4">
        <f t="shared" si="0"/>
        <v>9.8852476569235</v>
      </c>
      <c r="L19" s="2">
        <f t="shared" si="1"/>
        <v>-2.84047472073338</v>
      </c>
      <c r="M19" s="6">
        <v>12.7257223776569</v>
      </c>
      <c r="N19" s="2">
        <f t="shared" si="2"/>
        <v>7.16255702867719</v>
      </c>
      <c r="O19" s="8">
        <f t="shared" si="3"/>
        <v>2.84047472073338</v>
      </c>
      <c r="Q19" t="s">
        <v>36</v>
      </c>
      <c r="R19">
        <f>AVERAGE(R16:T16)</f>
        <v>-0.0311737685944884</v>
      </c>
      <c r="S19">
        <f>AVERAGE(U16:W16)</f>
        <v>2.09315132774765</v>
      </c>
      <c r="T19" s="11"/>
      <c r="U19" s="11"/>
      <c r="V19" s="11"/>
      <c r="W19" s="11"/>
    </row>
    <row r="20" spans="7:23">
      <c r="G20" t="s">
        <v>37</v>
      </c>
      <c r="H20" s="2" t="s">
        <v>29</v>
      </c>
      <c r="I20" s="4">
        <v>32.0571628662043</v>
      </c>
      <c r="J20" s="4">
        <v>20.0753745115767</v>
      </c>
      <c r="K20" s="4">
        <f t="shared" si="0"/>
        <v>11.9817883546276</v>
      </c>
      <c r="L20" s="2">
        <f t="shared" si="1"/>
        <v>-0.743934023029279</v>
      </c>
      <c r="M20" s="6">
        <v>12.7257223776569</v>
      </c>
      <c r="N20" s="2">
        <f t="shared" si="2"/>
        <v>1.67473638463783</v>
      </c>
      <c r="O20" s="8">
        <f t="shared" si="3"/>
        <v>0.743934023029279</v>
      </c>
      <c r="Q20" t="s">
        <v>38</v>
      </c>
      <c r="R20">
        <f>STDEV(R16,S16,T16)</f>
        <v>0.761394370896646</v>
      </c>
      <c r="S20">
        <f>STDEV(U16,V16,W16)</f>
        <v>1.17071684664483</v>
      </c>
      <c r="T20" s="11"/>
      <c r="U20" s="11"/>
      <c r="V20" s="11"/>
      <c r="W20" s="11"/>
    </row>
    <row r="21" spans="13:19">
      <c r="M21" s="3"/>
      <c r="Q21" t="s">
        <v>39</v>
      </c>
      <c r="R21">
        <f>R20/SQRT(3)</f>
        <v>0.439591244996644</v>
      </c>
      <c r="S21">
        <f>S20/SQRT(3)</f>
        <v>0.675913686555221</v>
      </c>
    </row>
    <row r="22" spans="17:17">
      <c r="Q22" t="s">
        <v>40</v>
      </c>
    </row>
    <row r="32" spans="4:4">
      <c r="D32" s="1"/>
    </row>
    <row r="33" spans="4:4">
      <c r="D33" s="1"/>
    </row>
    <row r="34" spans="4:4">
      <c r="D34" s="1"/>
    </row>
  </sheetData>
  <pageMargins left="0.7" right="0.7" top="0.75" bottom="0.75" header="0.3" footer="0.3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7:V38"/>
  <sheetViews>
    <sheetView zoomScale="70" zoomScaleNormal="70" topLeftCell="D1" workbookViewId="0">
      <selection activeCell="J9" sqref="J9"/>
    </sheetView>
  </sheetViews>
  <sheetFormatPr defaultColWidth="9" defaultRowHeight="14.25"/>
  <cols>
    <col min="8" max="8" width="9.28333333333333" customWidth="1"/>
    <col min="9" max="9" width="23.2833333333333" customWidth="1"/>
    <col min="10" max="11" width="12" customWidth="1"/>
    <col min="12" max="12" width="23.1416666666667" customWidth="1"/>
    <col min="13" max="13" width="21" customWidth="1"/>
    <col min="14" max="14" width="12" customWidth="1"/>
    <col min="17" max="17" width="9.56666666666667" customWidth="1"/>
  </cols>
  <sheetData>
    <row r="7" spans="7:7">
      <c r="G7" t="s">
        <v>1</v>
      </c>
    </row>
    <row r="8" spans="15:15">
      <c r="O8" s="6">
        <v>12.3910092875126</v>
      </c>
    </row>
    <row r="9" spans="15:15">
      <c r="O9" s="6">
        <v>13.0295916468198</v>
      </c>
    </row>
    <row r="10" spans="8:15">
      <c r="H10" s="2"/>
      <c r="I10" s="2" t="s">
        <v>4</v>
      </c>
      <c r="J10" s="2"/>
      <c r="K10" s="2" t="s">
        <v>5</v>
      </c>
      <c r="L10" s="2" t="s">
        <v>6</v>
      </c>
      <c r="M10" s="2" t="s">
        <v>7</v>
      </c>
      <c r="N10" s="2" t="s">
        <v>8</v>
      </c>
      <c r="O10" s="6">
        <v>12.7565661986382</v>
      </c>
    </row>
    <row r="11" spans="7:15">
      <c r="G11" t="s">
        <v>9</v>
      </c>
      <c r="H11" s="2" t="s">
        <v>10</v>
      </c>
      <c r="I11" s="2" t="s">
        <v>11</v>
      </c>
      <c r="J11" s="2" t="s">
        <v>12</v>
      </c>
      <c r="K11" s="2" t="s">
        <v>13</v>
      </c>
      <c r="L11" s="2" t="s">
        <v>14</v>
      </c>
      <c r="M11" s="2"/>
      <c r="N11" s="2" t="s">
        <v>15</v>
      </c>
      <c r="O11" s="7">
        <f>AVERAGE(O8:O10)</f>
        <v>12.7257223776569</v>
      </c>
    </row>
    <row r="12" spans="7:14">
      <c r="G12" t="s">
        <v>16</v>
      </c>
      <c r="H12" s="2" t="s">
        <v>17</v>
      </c>
      <c r="I12" s="2">
        <v>32.7176593927777</v>
      </c>
      <c r="J12" s="2">
        <v>20.3266501052652</v>
      </c>
      <c r="K12" s="4">
        <f>I12-J12</f>
        <v>12.3910092875126</v>
      </c>
      <c r="L12" s="2"/>
      <c r="M12" s="4"/>
      <c r="N12" s="2"/>
    </row>
    <row r="13" spans="7:14">
      <c r="G13" t="s">
        <v>18</v>
      </c>
      <c r="H13" s="2" t="s">
        <v>19</v>
      </c>
      <c r="I13" s="2">
        <v>32.7713462123514</v>
      </c>
      <c r="J13" s="2">
        <v>19.7417545655316</v>
      </c>
      <c r="K13" s="4">
        <f t="shared" ref="K13:K20" si="0">I13-J13</f>
        <v>13.0295916468198</v>
      </c>
      <c r="L13" s="2"/>
      <c r="M13" s="4"/>
      <c r="N13" s="2"/>
    </row>
    <row r="14" spans="7:15">
      <c r="G14" t="s">
        <v>20</v>
      </c>
      <c r="H14" s="2" t="s">
        <v>21</v>
      </c>
      <c r="I14">
        <v>32.8137290648425</v>
      </c>
      <c r="J14">
        <v>20.0571628662043</v>
      </c>
      <c r="K14" s="4">
        <f t="shared" si="0"/>
        <v>12.7565661986382</v>
      </c>
      <c r="L14" s="2"/>
      <c r="M14" s="4"/>
      <c r="N14" s="2"/>
      <c r="O14" s="8" t="s">
        <v>22</v>
      </c>
    </row>
    <row r="15" spans="7:22">
      <c r="G15" t="s">
        <v>23</v>
      </c>
      <c r="H15" s="2" t="s">
        <v>24</v>
      </c>
      <c r="I15" s="2">
        <v>32.9836467461036</v>
      </c>
      <c r="J15" s="2">
        <v>20.0693319213735</v>
      </c>
      <c r="K15" s="4">
        <f t="shared" si="0"/>
        <v>12.9143148247301</v>
      </c>
      <c r="L15" s="2">
        <f>K15-M15</f>
        <v>0.188592447073173</v>
      </c>
      <c r="M15" s="6">
        <f>AVERAGE(K12:K14)</f>
        <v>12.7257223776569</v>
      </c>
      <c r="N15" s="2">
        <f>POWER(2,-L15)</f>
        <v>0.877461391444717</v>
      </c>
      <c r="O15" s="8">
        <f>LOG(N15,2)</f>
        <v>-0.188592447073173</v>
      </c>
      <c r="Q15" s="2" t="s">
        <v>24</v>
      </c>
      <c r="R15" s="2" t="s">
        <v>25</v>
      </c>
      <c r="S15" s="2" t="s">
        <v>26</v>
      </c>
      <c r="T15" s="2" t="s">
        <v>27</v>
      </c>
      <c r="U15" s="2" t="s">
        <v>28</v>
      </c>
      <c r="V15" s="2" t="s">
        <v>29</v>
      </c>
    </row>
    <row r="16" spans="7:22">
      <c r="G16" t="s">
        <v>30</v>
      </c>
      <c r="H16" s="2" t="s">
        <v>25</v>
      </c>
      <c r="I16" s="2">
        <v>32.506273977599</v>
      </c>
      <c r="J16" s="2">
        <v>20.5771772237733</v>
      </c>
      <c r="K16" s="4">
        <f t="shared" si="0"/>
        <v>11.9290967538257</v>
      </c>
      <c r="L16" s="2">
        <f t="shared" ref="L16:L20" si="1">K16-M16</f>
        <v>-0.79662562383113</v>
      </c>
      <c r="M16" s="6">
        <v>12.7257223776569</v>
      </c>
      <c r="N16" s="2">
        <f>POWER(2,-L16)</f>
        <v>1.73703355544934</v>
      </c>
      <c r="O16" s="8">
        <f t="shared" ref="O16:Q21" si="2">LOG(N16,2)</f>
        <v>0.796625623831129</v>
      </c>
      <c r="Q16" s="2">
        <v>-0.188592447073173</v>
      </c>
      <c r="R16" s="2">
        <v>0.79662562383113</v>
      </c>
      <c r="S16" s="10">
        <v>-0.701554482541422</v>
      </c>
      <c r="T16" s="10">
        <v>2.69504523948028</v>
      </c>
      <c r="U16" s="10">
        <v>2.84047472073338</v>
      </c>
      <c r="V16">
        <v>0.743934023029279</v>
      </c>
    </row>
    <row r="17" spans="7:22">
      <c r="G17" t="s">
        <v>31</v>
      </c>
      <c r="H17" s="2" t="s">
        <v>26</v>
      </c>
      <c r="I17" s="3">
        <v>33.4639672639637</v>
      </c>
      <c r="J17" s="2">
        <v>20.0366904037654</v>
      </c>
      <c r="K17" s="4">
        <f t="shared" si="0"/>
        <v>13.4272768601983</v>
      </c>
      <c r="L17" s="2">
        <f t="shared" si="1"/>
        <v>0.701554482541422</v>
      </c>
      <c r="M17" s="6">
        <v>12.7257223776569</v>
      </c>
      <c r="N17" s="2">
        <f t="shared" ref="N17:N20" si="3">POWER(2,-L17)</f>
        <v>0.614909293939352</v>
      </c>
      <c r="O17" s="8">
        <f t="shared" si="2"/>
        <v>-0.701554482541422</v>
      </c>
      <c r="S17" s="11"/>
      <c r="T17" s="11"/>
      <c r="U17" s="11"/>
      <c r="V17" s="11"/>
    </row>
    <row r="18" spans="7:22">
      <c r="G18" t="s">
        <v>32</v>
      </c>
      <c r="H18" s="2" t="s">
        <v>27</v>
      </c>
      <c r="I18" s="2">
        <v>30.2635448586637</v>
      </c>
      <c r="J18" s="2">
        <v>20.2328677204871</v>
      </c>
      <c r="K18" s="4">
        <f t="shared" si="0"/>
        <v>10.0306771381766</v>
      </c>
      <c r="L18" s="2">
        <f t="shared" si="1"/>
        <v>-2.69504523948028</v>
      </c>
      <c r="M18" s="6">
        <v>12.7257223776569</v>
      </c>
      <c r="N18" s="2">
        <f t="shared" si="3"/>
        <v>6.47574079300289</v>
      </c>
      <c r="O18" s="8">
        <f t="shared" si="2"/>
        <v>2.69504523948028</v>
      </c>
      <c r="Q18" t="s">
        <v>33</v>
      </c>
      <c r="R18" t="s">
        <v>34</v>
      </c>
      <c r="S18" s="11"/>
      <c r="T18" s="11"/>
      <c r="U18" s="11"/>
      <c r="V18" s="11"/>
    </row>
    <row r="19" spans="7:22">
      <c r="G19" t="s">
        <v>35</v>
      </c>
      <c r="H19" s="2" t="s">
        <v>28</v>
      </c>
      <c r="I19" s="2">
        <v>30.2635448586637</v>
      </c>
      <c r="J19" s="2">
        <v>20.3782972017402</v>
      </c>
      <c r="K19" s="4">
        <f t="shared" si="0"/>
        <v>9.8852476569235</v>
      </c>
      <c r="L19" s="2">
        <f t="shared" si="1"/>
        <v>-2.84047472073338</v>
      </c>
      <c r="M19" s="6">
        <v>12.7257223776569</v>
      </c>
      <c r="N19" s="2">
        <f t="shared" si="3"/>
        <v>7.16255702867719</v>
      </c>
      <c r="O19" s="8">
        <f t="shared" si="2"/>
        <v>2.84047472073338</v>
      </c>
      <c r="P19" t="s">
        <v>36</v>
      </c>
      <c r="Q19">
        <f>AVERAGE(Q16:S16)</f>
        <v>-0.0311737685944884</v>
      </c>
      <c r="R19">
        <f>AVERAGE(T16:V16)</f>
        <v>2.09315132774765</v>
      </c>
      <c r="S19" s="11"/>
      <c r="T19" s="11"/>
      <c r="U19" s="11"/>
      <c r="V19" s="11"/>
    </row>
    <row r="20" spans="7:22">
      <c r="G20" t="s">
        <v>37</v>
      </c>
      <c r="H20" s="2" t="s">
        <v>29</v>
      </c>
      <c r="I20" s="4">
        <v>32.0571628662043</v>
      </c>
      <c r="J20" s="4">
        <v>20.0753745115767</v>
      </c>
      <c r="K20" s="4">
        <f t="shared" si="0"/>
        <v>11.9817883546276</v>
      </c>
      <c r="L20" s="2">
        <f t="shared" si="1"/>
        <v>-0.743934023029279</v>
      </c>
      <c r="M20" s="6">
        <v>12.7257223776569</v>
      </c>
      <c r="N20" s="2">
        <f t="shared" si="3"/>
        <v>1.67473638463783</v>
      </c>
      <c r="O20" s="8">
        <f t="shared" si="2"/>
        <v>0.743934023029279</v>
      </c>
      <c r="P20" t="s">
        <v>38</v>
      </c>
      <c r="Q20">
        <f>STDEV(Q16,R16,S16)</f>
        <v>0.761394370896646</v>
      </c>
      <c r="R20">
        <f>STDEV(T16,U16,V16)</f>
        <v>1.17071684664483</v>
      </c>
      <c r="S20" s="11"/>
      <c r="T20" s="11"/>
      <c r="U20" s="11"/>
      <c r="V20" s="11"/>
    </row>
    <row r="21" spans="13:18">
      <c r="M21" s="3"/>
      <c r="P21" t="s">
        <v>39</v>
      </c>
      <c r="Q21">
        <f>Q20/SQRT(3)</f>
        <v>0.439591244996644</v>
      </c>
      <c r="R21">
        <f>R20/SQRT(3)</f>
        <v>0.675913686555221</v>
      </c>
    </row>
    <row r="22" spans="16:16">
      <c r="P22" t="s">
        <v>40</v>
      </c>
    </row>
    <row r="25" spans="7:14">
      <c r="G25" s="3"/>
      <c r="H25" s="3"/>
      <c r="I25" s="3"/>
      <c r="J25" s="3"/>
      <c r="K25" s="3"/>
      <c r="L25" s="3"/>
      <c r="M25" s="3"/>
      <c r="N25" s="3"/>
    </row>
    <row r="26" spans="7:15">
      <c r="G26" t="s">
        <v>41</v>
      </c>
      <c r="I26" s="3"/>
      <c r="J26" s="3"/>
      <c r="K26" s="3"/>
      <c r="L26" s="3"/>
      <c r="M26" s="3"/>
      <c r="N26" s="3"/>
      <c r="O26" s="6">
        <v>10.8571235608765</v>
      </c>
    </row>
    <row r="27" spans="7:15">
      <c r="G27" s="3"/>
      <c r="H27" s="1"/>
      <c r="I27" s="1"/>
      <c r="J27" s="1"/>
      <c r="K27" s="1"/>
      <c r="L27" s="1"/>
      <c r="M27" s="1"/>
      <c r="N27" s="1"/>
      <c r="O27" s="6">
        <v>10.4484010496051</v>
      </c>
    </row>
    <row r="28" spans="8:15">
      <c r="H28" s="2"/>
      <c r="I28" s="2" t="s">
        <v>4</v>
      </c>
      <c r="J28" s="2"/>
      <c r="K28" s="2" t="s">
        <v>5</v>
      </c>
      <c r="L28" s="2" t="s">
        <v>6</v>
      </c>
      <c r="M28" s="2" t="s">
        <v>7</v>
      </c>
      <c r="N28" s="2" t="s">
        <v>8</v>
      </c>
      <c r="O28" s="6">
        <v>10.1587673658068</v>
      </c>
    </row>
    <row r="29" spans="7:15">
      <c r="G29" t="s">
        <v>9</v>
      </c>
      <c r="H29" s="2" t="s">
        <v>10</v>
      </c>
      <c r="I29" s="2" t="s">
        <v>42</v>
      </c>
      <c r="J29" s="2" t="s">
        <v>43</v>
      </c>
      <c r="K29" s="2" t="s">
        <v>13</v>
      </c>
      <c r="L29" s="2" t="s">
        <v>14</v>
      </c>
      <c r="M29" s="2"/>
      <c r="N29" s="2" t="s">
        <v>15</v>
      </c>
      <c r="O29" s="7">
        <f>AVERAGE(O26:O28)</f>
        <v>10.4880973254295</v>
      </c>
    </row>
    <row r="30" spans="7:15">
      <c r="G30" t="s">
        <v>16</v>
      </c>
      <c r="H30" s="2" t="s">
        <v>17</v>
      </c>
      <c r="I30" s="5">
        <v>31.1837736661417</v>
      </c>
      <c r="J30" s="5">
        <v>20.3266501052652</v>
      </c>
      <c r="K30" s="5">
        <f>I30-J30</f>
        <v>10.8571235608765</v>
      </c>
      <c r="L30" s="2"/>
      <c r="M30" s="6"/>
      <c r="N30" s="2"/>
      <c r="O30" s="9"/>
    </row>
    <row r="31" spans="7:15">
      <c r="G31" t="s">
        <v>18</v>
      </c>
      <c r="H31" s="2" t="s">
        <v>19</v>
      </c>
      <c r="I31" s="5">
        <v>30.1901556151367</v>
      </c>
      <c r="J31" s="5">
        <v>19.7417545655316</v>
      </c>
      <c r="K31" s="5">
        <f t="shared" ref="K31:K38" si="4">I31-J31</f>
        <v>10.4484010496051</v>
      </c>
      <c r="L31" s="2"/>
      <c r="M31" s="6"/>
      <c r="N31" s="2"/>
      <c r="O31" s="1"/>
    </row>
    <row r="32" spans="4:15">
      <c r="D32" s="1"/>
      <c r="G32" t="s">
        <v>20</v>
      </c>
      <c r="H32" s="2" t="s">
        <v>21</v>
      </c>
      <c r="I32" s="5">
        <v>30.2159302320111</v>
      </c>
      <c r="J32" s="5">
        <v>20.0571628662043</v>
      </c>
      <c r="K32" s="5">
        <f t="shared" si="4"/>
        <v>10.1587673658068</v>
      </c>
      <c r="L32" s="2"/>
      <c r="M32" s="6"/>
      <c r="N32" s="2"/>
      <c r="O32" s="8" t="s">
        <v>22</v>
      </c>
    </row>
    <row r="33" spans="4:15">
      <c r="D33" s="1"/>
      <c r="G33" t="s">
        <v>23</v>
      </c>
      <c r="H33" s="2" t="s">
        <v>24</v>
      </c>
      <c r="I33" s="5">
        <v>33.9041393272051</v>
      </c>
      <c r="J33" s="5">
        <v>20.0693319213735</v>
      </c>
      <c r="K33" s="5">
        <f t="shared" si="4"/>
        <v>13.8348074058316</v>
      </c>
      <c r="L33" s="2">
        <f t="shared" ref="L33:L38" si="5">K33-M33</f>
        <v>3.34671008040213</v>
      </c>
      <c r="M33" s="6">
        <v>10.4880973254295</v>
      </c>
      <c r="N33" s="2">
        <f t="shared" ref="N33:N38" si="6">2^-L33</f>
        <v>0.0982969129808869</v>
      </c>
      <c r="O33" s="8">
        <f>LOG(N33,2)</f>
        <v>-3.34671008040213</v>
      </c>
    </row>
    <row r="34" spans="4:15">
      <c r="D34" s="1"/>
      <c r="G34" t="s">
        <v>30</v>
      </c>
      <c r="H34" s="2" t="s">
        <v>25</v>
      </c>
      <c r="I34" s="5">
        <v>33.3079664276439</v>
      </c>
      <c r="J34" s="5">
        <v>20.5771772237733</v>
      </c>
      <c r="K34" s="5">
        <f t="shared" si="4"/>
        <v>12.7307892038707</v>
      </c>
      <c r="L34" s="2">
        <f t="shared" si="5"/>
        <v>2.24269187844123</v>
      </c>
      <c r="M34" s="6">
        <v>10.4880973254295</v>
      </c>
      <c r="N34" s="2">
        <f t="shared" si="6"/>
        <v>0.211291717615187</v>
      </c>
      <c r="O34" s="8">
        <f t="shared" ref="O34:O38" si="7">LOG(N34,2)</f>
        <v>-2.24269187844123</v>
      </c>
    </row>
    <row r="35" spans="7:15">
      <c r="G35" t="s">
        <v>31</v>
      </c>
      <c r="H35" s="2" t="s">
        <v>26</v>
      </c>
      <c r="I35" s="5">
        <v>33.129436137494</v>
      </c>
      <c r="J35" s="5">
        <v>20.0366904037654</v>
      </c>
      <c r="K35" s="5">
        <f t="shared" si="4"/>
        <v>13.0927457337286</v>
      </c>
      <c r="L35" s="2">
        <f t="shared" si="5"/>
        <v>2.60464840829913</v>
      </c>
      <c r="M35" s="6">
        <v>10.4880973254295</v>
      </c>
      <c r="N35" s="2">
        <f t="shared" si="6"/>
        <v>0.164407907139269</v>
      </c>
      <c r="O35" s="8">
        <f t="shared" si="7"/>
        <v>-2.60464840829913</v>
      </c>
    </row>
    <row r="36" spans="7:15">
      <c r="G36" t="s">
        <v>32</v>
      </c>
      <c r="H36" s="2" t="s">
        <v>27</v>
      </c>
      <c r="I36" s="5">
        <v>31.0283433107752</v>
      </c>
      <c r="J36" s="5">
        <v>20.2328677204871</v>
      </c>
      <c r="K36" s="5">
        <f t="shared" si="4"/>
        <v>10.7954755902881</v>
      </c>
      <c r="L36" s="2">
        <f t="shared" si="5"/>
        <v>0.307378264858682</v>
      </c>
      <c r="M36" s="6">
        <v>10.4880973254295</v>
      </c>
      <c r="N36" s="2">
        <f t="shared" si="6"/>
        <v>0.808108960335635</v>
      </c>
      <c r="O36" s="8">
        <f t="shared" si="7"/>
        <v>-0.307378264858682</v>
      </c>
    </row>
    <row r="37" spans="7:15">
      <c r="G37" t="s">
        <v>35</v>
      </c>
      <c r="H37" s="2" t="s">
        <v>28</v>
      </c>
      <c r="I37" s="5">
        <v>31.7022808724813</v>
      </c>
      <c r="J37" s="5">
        <v>20.3782972017402</v>
      </c>
      <c r="K37" s="5">
        <f t="shared" si="4"/>
        <v>11.3239836707411</v>
      </c>
      <c r="L37" s="2">
        <f t="shared" si="5"/>
        <v>0.835886345311684</v>
      </c>
      <c r="M37" s="6">
        <v>10.4880973254295</v>
      </c>
      <c r="N37" s="2">
        <f t="shared" si="6"/>
        <v>0.560238740645496</v>
      </c>
      <c r="O37" s="8">
        <f t="shared" si="7"/>
        <v>-0.835886345311683</v>
      </c>
    </row>
    <row r="38" spans="7:15">
      <c r="G38" t="s">
        <v>37</v>
      </c>
      <c r="H38" s="2" t="s">
        <v>29</v>
      </c>
      <c r="I38" s="5">
        <v>32.3325815826107</v>
      </c>
      <c r="J38" s="5">
        <v>20.0753745115767</v>
      </c>
      <c r="K38" s="5">
        <f t="shared" si="4"/>
        <v>12.257207071034</v>
      </c>
      <c r="L38" s="2">
        <f t="shared" si="5"/>
        <v>1.76910974560453</v>
      </c>
      <c r="M38" s="6">
        <v>10.4880973254295</v>
      </c>
      <c r="N38" s="2">
        <f t="shared" si="6"/>
        <v>0.293389725607164</v>
      </c>
      <c r="O38" s="8">
        <f t="shared" si="7"/>
        <v>-1.76910974560453</v>
      </c>
    </row>
  </sheetData>
  <pageMargins left="0.7" right="0.7" top="0.75" bottom="0.75" header="0.3" footer="0.3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UND School of Medicine &amp; Health Sciences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Breno</vt:lpstr>
      <vt:lpstr>Example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Ambigapathy, Ganesh</dc:creator>
  <cp:lastModifiedBy>bragatte</cp:lastModifiedBy>
  <dcterms:created xsi:type="dcterms:W3CDTF">2017-11-07T17:03:00Z</dcterms:created>
  <dcterms:modified xsi:type="dcterms:W3CDTF">2020-01-30T14:38:36Z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1033-11.1.0.9080</vt:lpwstr>
  </property>
</Properties>
</file>