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area_1\doc\"/>
    </mc:Choice>
  </mc:AlternateContent>
  <xr:revisionPtr revIDLastSave="0" documentId="13_ncr:1_{9A4E5E85-C225-4C2F-BFBB-08082D027E50}" xr6:coauthVersionLast="36" xr6:coauthVersionMax="36" xr10:uidLastSave="{00000000-0000-0000-0000-000000000000}"/>
  <bookViews>
    <workbookView xWindow="2010" yWindow="0" windowWidth="27795" windowHeight="12810" xr2:uid="{EEADA5E9-EE38-409D-9428-23F0412820C6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4" i="1"/>
  <c r="D16" i="1" s="1"/>
  <c r="F3" i="1"/>
  <c r="C15" i="1" s="1"/>
  <c r="U20" i="1"/>
  <c r="T20" i="1"/>
  <c r="R19" i="1" s="1"/>
  <c r="U19" i="1"/>
  <c r="T19" i="1"/>
  <c r="Q24" i="1" s="1"/>
  <c r="U11" i="1"/>
  <c r="U12" i="1"/>
  <c r="T12" i="1"/>
  <c r="R16" i="1" s="1"/>
  <c r="T11" i="1"/>
  <c r="Q12" i="1" s="1"/>
  <c r="U4" i="1"/>
  <c r="T4" i="1"/>
  <c r="R8" i="1" s="1"/>
  <c r="T3" i="1"/>
  <c r="U3" i="1"/>
  <c r="J3" i="1" l="1"/>
  <c r="C11" i="1"/>
  <c r="D15" i="1"/>
  <c r="D14" i="1"/>
  <c r="C14" i="1"/>
  <c r="C13" i="1"/>
  <c r="C12" i="1"/>
  <c r="K3" i="1"/>
  <c r="D13" i="1"/>
  <c r="D12" i="1"/>
  <c r="Q3" i="1"/>
  <c r="C16" i="1"/>
  <c r="D11" i="1"/>
  <c r="R23" i="1"/>
  <c r="R22" i="1"/>
  <c r="Q22" i="1"/>
  <c r="Q7" i="1"/>
  <c r="Q15" i="1"/>
  <c r="R20" i="1"/>
  <c r="R14" i="1"/>
  <c r="R21" i="1"/>
  <c r="R15" i="1"/>
  <c r="Q23" i="1"/>
  <c r="R24" i="1"/>
  <c r="Q6" i="1"/>
  <c r="Q14" i="1"/>
  <c r="R13" i="1"/>
  <c r="Q21" i="1"/>
  <c r="Q8" i="1"/>
  <c r="R5" i="1"/>
  <c r="Q13" i="1"/>
  <c r="R12" i="1"/>
  <c r="Q11" i="1"/>
  <c r="Q20" i="1"/>
  <c r="Q4" i="1"/>
  <c r="Q16" i="1"/>
  <c r="Q19" i="1"/>
  <c r="R11" i="1"/>
  <c r="Q5" i="1"/>
  <c r="R4" i="1"/>
  <c r="R6" i="1"/>
  <c r="R7" i="1"/>
  <c r="R3" i="1"/>
  <c r="E40" i="1"/>
  <c r="B32" i="1"/>
  <c r="A32" i="1"/>
  <c r="E27" i="1"/>
  <c r="E28" i="1"/>
  <c r="E29" i="1"/>
  <c r="E30" i="1"/>
  <c r="E31" i="1"/>
  <c r="E26" i="1"/>
  <c r="D27" i="1"/>
  <c r="D28" i="1"/>
  <c r="D29" i="1"/>
  <c r="D30" i="1"/>
  <c r="D31" i="1"/>
  <c r="D26" i="1"/>
  <c r="C27" i="1"/>
  <c r="C28" i="1"/>
  <c r="C29" i="1"/>
  <c r="C30" i="1"/>
  <c r="C31" i="1"/>
  <c r="C26" i="1"/>
  <c r="H34" i="1"/>
  <c r="H33" i="1"/>
  <c r="H29" i="1"/>
  <c r="H30" i="1"/>
  <c r="F12" i="1"/>
  <c r="F11" i="1"/>
  <c r="F15" i="1" l="1"/>
  <c r="F16" i="1"/>
  <c r="K6" i="1"/>
  <c r="K7" i="1"/>
  <c r="K4" i="1"/>
  <c r="K8" i="1"/>
  <c r="K5" i="1"/>
  <c r="J4" i="1"/>
  <c r="J5" i="1"/>
  <c r="J7" i="1"/>
  <c r="J8" i="1"/>
  <c r="J6" i="1"/>
  <c r="D32" i="1"/>
  <c r="B37" i="1" s="1"/>
  <c r="C32" i="1"/>
  <c r="B35" i="1" s="1"/>
  <c r="E32" i="1"/>
  <c r="B38" i="1" s="1"/>
  <c r="H35" i="1"/>
  <c r="H31" i="1"/>
  <c r="M8" i="1" l="1"/>
  <c r="M4" i="1"/>
  <c r="M5" i="1"/>
  <c r="M7" i="1"/>
  <c r="M3" i="1"/>
  <c r="M6" i="1"/>
  <c r="B40" i="1"/>
  <c r="M14" i="1" l="1"/>
</calcChain>
</file>

<file path=xl/sharedStrings.xml><?xml version="1.0" encoding="utf-8"?>
<sst xmlns="http://schemas.openxmlformats.org/spreadsheetml/2006/main" count="66" uniqueCount="41">
  <si>
    <t>Id</t>
  </si>
  <si>
    <t>x1</t>
  </si>
  <si>
    <t>x2</t>
  </si>
  <si>
    <t>Media</t>
  </si>
  <si>
    <t>Mediana</t>
  </si>
  <si>
    <t>Moda</t>
  </si>
  <si>
    <t>Desviacion Estandar</t>
  </si>
  <si>
    <t>Q1</t>
  </si>
  <si>
    <t>Q3</t>
  </si>
  <si>
    <t>IQR</t>
  </si>
  <si>
    <t>Covarianza</t>
  </si>
  <si>
    <t>x1*x2</t>
  </si>
  <si>
    <t>x1^2</t>
  </si>
  <si>
    <t>x2^2</t>
  </si>
  <si>
    <t>Covarianza(X,Y)</t>
  </si>
  <si>
    <t>Desviacion de X</t>
  </si>
  <si>
    <t>Desviacion de Y</t>
  </si>
  <si>
    <t>Correlacion</t>
  </si>
  <si>
    <t>(Xi-X̅)</t>
  </si>
  <si>
    <t>Correlacion Mediante Excel:</t>
  </si>
  <si>
    <r>
      <t>(Yi-Y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)</t>
    </r>
  </si>
  <si>
    <r>
      <t>(Xi-X̅)*(Yi-Y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)</t>
    </r>
  </si>
  <si>
    <t>K-means</t>
  </si>
  <si>
    <t>Centroide Grupo 1</t>
  </si>
  <si>
    <t>Centroide Grupo 0</t>
  </si>
  <si>
    <t>k=2</t>
  </si>
  <si>
    <t>Distancia Centroide 1</t>
  </si>
  <si>
    <t>Destancia Centroide 2</t>
  </si>
  <si>
    <t>Nuevo Grupo</t>
  </si>
  <si>
    <t>Corroboramos entonces que el K-means a finalizado y el nuevo grupo fue creado</t>
  </si>
  <si>
    <t>Datos Decriptivos:</t>
  </si>
  <si>
    <t>Se calcula mediante la suma de los elementos dividido la cantidad de los mismos</t>
  </si>
  <si>
    <t>La mediana es el dato exactamente del centro, en este caso al tener una cantidad de datos par sumamos y dividimos por 2 los 2 datos del centro</t>
  </si>
  <si>
    <t>La moda al ser el dato que mas se repite se puede apreciar solo con ver la tabla de datos</t>
  </si>
  <si>
    <t>La desviacion estandar es la dispersion o variacion de los datos se calcula mediante la formula:</t>
  </si>
  <si>
    <t>(Xi-X̅)^2</t>
  </si>
  <si>
    <r>
      <t>(Yi-Y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)^2</t>
    </r>
  </si>
  <si>
    <t>Boxplot a Mano</t>
  </si>
  <si>
    <t>Para Graficar calculamos los cuartiles y el rango intercuartilico ya con esto graficamos en el cuaderno</t>
  </si>
  <si>
    <t>Explica la relación entre covarianza y correlación.</t>
  </si>
  <si>
    <t>La relacion se basa en: Mediante el signo de la covarianza podemos saber el tipo de correlacion que tienen las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</si>
</sst>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533401</xdr:colOff>
      <xdr:row>10</xdr:row>
      <xdr:rowOff>123826</xdr:rowOff>
    </xdr:from>
    <xdr:to>
      <xdr:col>12</xdr:col>
      <xdr:colOff>751365</xdr:colOff>
      <xdr:row>12</xdr:row>
      <xdr:rowOff>66676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EEAB62-C145-4FD3-9538-344CB6442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20401" y="1838326"/>
          <a:ext cx="979964" cy="323850"/>
        </a:xfrm>
        <a:prstGeom prst="rect">
          <a:avLst/>
        </a:prstGeom>
      </xdr:spPr>
    </xdr:pic>
    <xdr:clientData/>
  </xdr:twoCellAnchor>
  <xdr:twoCellAnchor editAs="oneCell">
    <xdr:from>
      <xdr:col>6</xdr:col>
      <xdr:colOff>771525</xdr:colOff>
      <xdr:row>16</xdr:row>
      <xdr:rowOff>85725</xdr:rowOff>
    </xdr:from>
    <xdr:to>
      <xdr:col>7</xdr:col>
      <xdr:colOff>228826</xdr:colOff>
      <xdr:row>21</xdr:row>
      <xdr:rowOff>57304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57AAB16-5D17-4335-9453-58450CCCA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7950" y="4295775"/>
          <a:ext cx="1619476" cy="1105054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26</xdr:row>
      <xdr:rowOff>66675</xdr:rowOff>
    </xdr:from>
    <xdr:to>
      <xdr:col>12</xdr:col>
      <xdr:colOff>200026</xdr:colOff>
      <xdr:row>39</xdr:row>
      <xdr:rowOff>381000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A0894B-63DD-4FAF-83E9-DBCC61F587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293" t="19858" r="17494" b="28015"/>
        <a:stretch/>
      </xdr:blipFill>
      <xdr:spPr>
        <a:xfrm>
          <a:off x="9553575" y="6477000"/>
          <a:ext cx="2828926" cy="2800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108A-D4AC-4EA3-B864-1977D80A2AD1}">
  <dimension ref="A1:U50"/>
  <sheetViews>
    <sheetView tabSelected="1" workbookViewId="0">
      <selection activeCell="J21" sqref="J20:J21"/>
    </sheetView>
  </sheetViews>
  <sheetFormatPr baseColWidth="10" defaultRowHeight="15" x14ac:dyDescent="0.25"/>
  <cols>
    <col min="1" max="1" width="18.5703125" style="12" customWidth="1"/>
    <col min="2" max="3" width="11.85546875" style="12" bestFit="1" customWidth="1"/>
    <col min="4" max="4" width="20.140625" style="12" customWidth="1"/>
    <col min="5" max="5" width="11.42578125" style="12"/>
    <col min="6" max="6" width="15.28515625" style="12" customWidth="1"/>
    <col min="7" max="7" width="32.42578125" style="12" customWidth="1"/>
    <col min="8" max="8" width="13.42578125" style="12" customWidth="1"/>
    <col min="9" max="9" width="11.42578125" style="12"/>
    <col min="10" max="10" width="13" style="12" customWidth="1"/>
    <col min="11" max="11" width="11.85546875" style="12" bestFit="1" customWidth="1"/>
    <col min="12" max="14" width="11.42578125" style="12"/>
    <col min="15" max="15" width="11.85546875" style="12" bestFit="1" customWidth="1"/>
    <col min="16" max="16" width="13.140625" style="12" customWidth="1"/>
    <col min="17" max="17" width="16.42578125" style="12" customWidth="1"/>
    <col min="18" max="18" width="14.7109375" style="12" customWidth="1"/>
    <col min="19" max="19" width="17" style="12" customWidth="1"/>
    <col min="20" max="20" width="11.42578125" style="12"/>
    <col min="21" max="21" width="11.85546875" style="12" bestFit="1" customWidth="1"/>
    <col min="22" max="16384" width="11.42578125" style="12"/>
  </cols>
  <sheetData>
    <row r="1" spans="1:21" ht="21" thickBot="1" x14ac:dyDescent="0.3">
      <c r="A1" s="36" t="s">
        <v>0</v>
      </c>
      <c r="B1" s="37" t="s">
        <v>1</v>
      </c>
      <c r="C1" s="38" t="s">
        <v>2</v>
      </c>
      <c r="E1" s="2" t="s">
        <v>30</v>
      </c>
      <c r="F1" s="4"/>
      <c r="G1" s="19"/>
      <c r="H1" s="19"/>
      <c r="J1" s="8" t="s">
        <v>10</v>
      </c>
      <c r="K1" s="9"/>
      <c r="O1" s="8" t="s">
        <v>22</v>
      </c>
      <c r="P1" s="9"/>
      <c r="Q1" s="14"/>
      <c r="R1" s="14"/>
      <c r="S1" s="14"/>
      <c r="T1" s="14"/>
      <c r="U1" s="16"/>
    </row>
    <row r="2" spans="1:21" ht="30.75" thickBot="1" x14ac:dyDescent="0.3">
      <c r="A2" s="39">
        <v>1</v>
      </c>
      <c r="B2" s="29">
        <v>1</v>
      </c>
      <c r="C2" s="40">
        <v>4</v>
      </c>
      <c r="E2" s="7" t="s">
        <v>3</v>
      </c>
      <c r="F2" s="35"/>
      <c r="G2" s="14"/>
      <c r="H2" s="15"/>
      <c r="J2" s="18" t="s">
        <v>18</v>
      </c>
      <c r="K2" s="19" t="s">
        <v>20</v>
      </c>
      <c r="L2" s="14"/>
      <c r="M2" s="15" t="s">
        <v>21</v>
      </c>
      <c r="O2" s="13" t="s">
        <v>25</v>
      </c>
      <c r="P2" s="14"/>
      <c r="Q2" s="21" t="s">
        <v>26</v>
      </c>
      <c r="R2" s="21" t="s">
        <v>27</v>
      </c>
      <c r="S2" s="14"/>
      <c r="T2" s="14"/>
      <c r="U2" s="20"/>
    </row>
    <row r="3" spans="1:21" ht="28.5" customHeight="1" x14ac:dyDescent="0.25">
      <c r="A3" s="39">
        <v>2</v>
      </c>
      <c r="B3" s="29">
        <v>1</v>
      </c>
      <c r="C3" s="40">
        <v>3</v>
      </c>
      <c r="E3" s="18" t="s">
        <v>1</v>
      </c>
      <c r="F3" s="19">
        <f>SUM(B2,B3,B4,B5,B6,B7)/6</f>
        <v>2.8333333333333335</v>
      </c>
      <c r="G3" s="10" t="s">
        <v>31</v>
      </c>
      <c r="H3" s="33"/>
      <c r="J3" s="18">
        <f>(B2-$F$3)</f>
        <v>-1.8333333333333335</v>
      </c>
      <c r="K3" s="19">
        <f>(C2-$F$4)</f>
        <v>1.6666666666666665</v>
      </c>
      <c r="L3" s="19"/>
      <c r="M3" s="20">
        <f>(J3*K3)</f>
        <v>-3.0555555555555554</v>
      </c>
      <c r="O3" s="18">
        <v>0.92680478776995279</v>
      </c>
      <c r="P3" s="19">
        <v>1</v>
      </c>
      <c r="Q3" s="19">
        <f>ABS(B2-$T$3)+ABS(C2-$U$3)</f>
        <v>3.25</v>
      </c>
      <c r="R3" s="19">
        <f>ABS(C2-$T$4)+ABS(D2-$U$4)</f>
        <v>3</v>
      </c>
      <c r="S3" s="19" t="s">
        <v>23</v>
      </c>
      <c r="T3" s="19">
        <f>AVERAGE(B2,B4,B5,B7)</f>
        <v>2.5</v>
      </c>
      <c r="U3" s="20">
        <f>AVERAGE(C2,C4,C5,C7)</f>
        <v>2.25</v>
      </c>
    </row>
    <row r="4" spans="1:21" ht="28.5" customHeight="1" x14ac:dyDescent="0.25">
      <c r="A4" s="39">
        <v>3</v>
      </c>
      <c r="B4" s="29">
        <v>0</v>
      </c>
      <c r="C4" s="40">
        <v>4</v>
      </c>
      <c r="E4" s="18" t="s">
        <v>2</v>
      </c>
      <c r="F4" s="19">
        <f>SUM(C2,C3,C4,C5,C6,C7)/6</f>
        <v>2.3333333333333335</v>
      </c>
      <c r="G4" s="10"/>
      <c r="H4" s="33"/>
      <c r="J4" s="18">
        <f>(B3-$F$3)</f>
        <v>-1.8333333333333335</v>
      </c>
      <c r="K4" s="19">
        <f>(C3-$F$4)</f>
        <v>0.66666666666666652</v>
      </c>
      <c r="L4" s="19"/>
      <c r="M4" s="20">
        <f t="shared" ref="M4:M8" si="0">(J4*K4)</f>
        <v>-1.2222222222222221</v>
      </c>
      <c r="O4" s="18">
        <v>0.22522670781382104</v>
      </c>
      <c r="P4" s="19">
        <v>0</v>
      </c>
      <c r="Q4" s="19">
        <f>ABS(B3-$T$3)+ABS(C3-$U$3)</f>
        <v>2.25</v>
      </c>
      <c r="R4" s="19">
        <f>ABS(C3-$T$4)+ABS(D3-$U$4)</f>
        <v>3</v>
      </c>
      <c r="S4" s="19" t="s">
        <v>24</v>
      </c>
      <c r="T4" s="19">
        <f>AVERAGE(B3,B6)</f>
        <v>3.5</v>
      </c>
      <c r="U4" s="20">
        <f>AVERAGE(C3,C6)</f>
        <v>2.5</v>
      </c>
    </row>
    <row r="5" spans="1:21" ht="15.75" thickBot="1" x14ac:dyDescent="0.3">
      <c r="A5" s="39">
        <v>4</v>
      </c>
      <c r="B5" s="29">
        <v>5</v>
      </c>
      <c r="C5" s="40">
        <v>1</v>
      </c>
      <c r="E5" s="18"/>
      <c r="F5" s="19"/>
      <c r="G5" s="19"/>
      <c r="H5" s="20"/>
      <c r="J5" s="18">
        <f>(B4-$F$3)</f>
        <v>-2.8333333333333335</v>
      </c>
      <c r="K5" s="19">
        <f>(C4-$F$4)</f>
        <v>1.6666666666666665</v>
      </c>
      <c r="L5" s="19"/>
      <c r="M5" s="20">
        <f t="shared" si="0"/>
        <v>-4.7222222222222223</v>
      </c>
      <c r="O5" s="18">
        <v>0.71930334575682409</v>
      </c>
      <c r="P5" s="19">
        <v>1</v>
      </c>
      <c r="Q5" s="19">
        <f>ABS(B4-$T$3)+ABS(C4-$U$3)</f>
        <v>4.25</v>
      </c>
      <c r="R5" s="19">
        <f>ABS(C4-$T$4)+ABS(D4-$U$4)</f>
        <v>3</v>
      </c>
      <c r="S5" s="19"/>
      <c r="T5" s="19"/>
      <c r="U5" s="20"/>
    </row>
    <row r="6" spans="1:21" ht="15.75" thickBot="1" x14ac:dyDescent="0.3">
      <c r="A6" s="39">
        <v>5</v>
      </c>
      <c r="B6" s="29">
        <v>6</v>
      </c>
      <c r="C6" s="40">
        <v>2</v>
      </c>
      <c r="E6" s="7" t="s">
        <v>4</v>
      </c>
      <c r="F6" s="35"/>
      <c r="G6" s="19"/>
      <c r="H6" s="20"/>
      <c r="J6" s="18">
        <f>(B5-$F$3)</f>
        <v>2.1666666666666665</v>
      </c>
      <c r="K6" s="19">
        <f>(C5-$F$4)</f>
        <v>-1.3333333333333335</v>
      </c>
      <c r="L6" s="19"/>
      <c r="M6" s="20">
        <f t="shared" si="0"/>
        <v>-2.8888888888888888</v>
      </c>
      <c r="O6" s="18">
        <v>0.90897595786911167</v>
      </c>
      <c r="P6" s="19">
        <v>1</v>
      </c>
      <c r="Q6" s="19">
        <f>ABS(B5-$T$3)+ABS(C5-$U$3)</f>
        <v>3.75</v>
      </c>
      <c r="R6" s="19">
        <f>ABS(C5-$T$4)+ABS(D5-$U$4)</f>
        <v>5</v>
      </c>
      <c r="S6" s="19"/>
      <c r="T6" s="19"/>
      <c r="U6" s="20"/>
    </row>
    <row r="7" spans="1:21" ht="28.5" customHeight="1" thickBot="1" x14ac:dyDescent="0.3">
      <c r="A7" s="41">
        <v>6</v>
      </c>
      <c r="B7" s="42">
        <v>4</v>
      </c>
      <c r="C7" s="43">
        <v>0</v>
      </c>
      <c r="E7" s="18" t="s">
        <v>1</v>
      </c>
      <c r="F7" s="19">
        <f>SUM(B3,B7)/2</f>
        <v>2.5</v>
      </c>
      <c r="G7" s="10" t="s">
        <v>32</v>
      </c>
      <c r="H7" s="33"/>
      <c r="J7" s="18">
        <f>(B6-$F$3)</f>
        <v>3.1666666666666665</v>
      </c>
      <c r="K7" s="19">
        <f>(C6-$F$4)</f>
        <v>-0.33333333333333348</v>
      </c>
      <c r="L7" s="19"/>
      <c r="M7" s="20">
        <f t="shared" si="0"/>
        <v>-1.055555555555556</v>
      </c>
      <c r="O7" s="18">
        <v>0.29654579512860324</v>
      </c>
      <c r="P7" s="19">
        <v>0</v>
      </c>
      <c r="Q7" s="19">
        <f>ABS(B6-$T$3)+ABS(C6-$U$3)</f>
        <v>3.75</v>
      </c>
      <c r="R7" s="19">
        <f>ABS(C6-$T$4)+ABS(D6-$U$4)</f>
        <v>4</v>
      </c>
      <c r="S7" s="19"/>
      <c r="T7" s="19"/>
      <c r="U7" s="20"/>
    </row>
    <row r="8" spans="1:21" ht="29.25" customHeight="1" x14ac:dyDescent="0.25">
      <c r="E8" s="18" t="s">
        <v>2</v>
      </c>
      <c r="F8" s="19">
        <f>SUM(C3,C6)/2</f>
        <v>2.5</v>
      </c>
      <c r="G8" s="10"/>
      <c r="H8" s="33"/>
      <c r="J8" s="18">
        <f>(B7-$F$3)</f>
        <v>1.1666666666666665</v>
      </c>
      <c r="K8" s="19">
        <f>(C7-$F$4)</f>
        <v>-2.3333333333333335</v>
      </c>
      <c r="L8" s="19"/>
      <c r="M8" s="20">
        <f t="shared" si="0"/>
        <v>-2.7222222222222219</v>
      </c>
      <c r="O8" s="18">
        <v>0.90247283052870786</v>
      </c>
      <c r="P8" s="19">
        <v>1</v>
      </c>
      <c r="Q8" s="19">
        <f>ABS(B7-$T$3)+ABS(C7-$U$3)</f>
        <v>3.75</v>
      </c>
      <c r="R8" s="19">
        <f>ABS(C7-$T$4)+ABS(D7-$U$4)</f>
        <v>6</v>
      </c>
      <c r="S8" s="19"/>
      <c r="T8" s="19"/>
      <c r="U8" s="20"/>
    </row>
    <row r="9" spans="1:21" ht="15.75" thickBot="1" x14ac:dyDescent="0.3">
      <c r="E9" s="18"/>
      <c r="F9" s="19"/>
      <c r="G9" s="19"/>
      <c r="H9" s="20"/>
      <c r="J9" s="18"/>
      <c r="K9" s="19"/>
      <c r="L9" s="19"/>
      <c r="M9" s="20"/>
      <c r="O9" s="18"/>
      <c r="P9" s="19"/>
      <c r="Q9" s="19"/>
      <c r="R9" s="19"/>
      <c r="S9" s="19"/>
      <c r="T9" s="19"/>
      <c r="U9" s="20"/>
    </row>
    <row r="10" spans="1:21" ht="30.75" thickBot="1" x14ac:dyDescent="0.3">
      <c r="C10" s="13" t="s">
        <v>35</v>
      </c>
      <c r="D10" s="14" t="s">
        <v>36</v>
      </c>
      <c r="E10" s="7" t="s">
        <v>5</v>
      </c>
      <c r="F10" s="35"/>
      <c r="G10" s="19"/>
      <c r="H10" s="20"/>
      <c r="J10" s="18"/>
      <c r="K10" s="19"/>
      <c r="L10" s="19"/>
      <c r="M10" s="20"/>
      <c r="O10" s="18"/>
      <c r="P10" s="19" t="s">
        <v>28</v>
      </c>
      <c r="Q10" s="22" t="s">
        <v>26</v>
      </c>
      <c r="R10" s="22" t="s">
        <v>27</v>
      </c>
      <c r="S10" s="19"/>
      <c r="T10" s="19"/>
      <c r="U10" s="20"/>
    </row>
    <row r="11" spans="1:21" x14ac:dyDescent="0.25">
      <c r="C11" s="18">
        <f>(B2-$F$3)^2</f>
        <v>3.3611111111111116</v>
      </c>
      <c r="D11" s="19">
        <f>(C2-$F$4)^2</f>
        <v>2.7777777777777772</v>
      </c>
      <c r="E11" s="18" t="s">
        <v>1</v>
      </c>
      <c r="F11" s="19">
        <f>MODE(B2:B7)</f>
        <v>1</v>
      </c>
      <c r="G11" s="10" t="s">
        <v>33</v>
      </c>
      <c r="H11" s="33"/>
      <c r="J11" s="18"/>
      <c r="K11" s="19"/>
      <c r="L11" s="19"/>
      <c r="M11" s="20"/>
      <c r="O11" s="18"/>
      <c r="P11" s="19">
        <v>0</v>
      </c>
      <c r="Q11" s="19">
        <f>ABS(B2-$T$11)+ABS(C2-$U$11)</f>
        <v>5.5</v>
      </c>
      <c r="R11" s="19">
        <f>ABS(B2-$T$12)+ABS(C2-$U$12)</f>
        <v>0.5</v>
      </c>
      <c r="S11" s="19" t="s">
        <v>23</v>
      </c>
      <c r="T11" s="19">
        <f>AVERAGE(B3,B5,B7,B6)</f>
        <v>4</v>
      </c>
      <c r="U11" s="20">
        <f>AVERAGE(C3,C5,C6,C7)</f>
        <v>1.5</v>
      </c>
    </row>
    <row r="12" spans="1:21" x14ac:dyDescent="0.25">
      <c r="C12" s="18">
        <f>(B3-$F$3)^2</f>
        <v>3.3611111111111116</v>
      </c>
      <c r="D12" s="19">
        <f>(C3-$F$4)^2</f>
        <v>0.44444444444444425</v>
      </c>
      <c r="E12" s="18" t="s">
        <v>2</v>
      </c>
      <c r="F12" s="19">
        <f>MODE(C2:C7)</f>
        <v>4</v>
      </c>
      <c r="G12" s="10"/>
      <c r="H12" s="33"/>
      <c r="J12" s="18"/>
      <c r="K12" s="19"/>
      <c r="L12" s="19"/>
      <c r="M12" s="20"/>
      <c r="O12" s="18"/>
      <c r="P12" s="19">
        <v>1</v>
      </c>
      <c r="Q12" s="19">
        <f t="shared" ref="Q12:Q16" si="1">ABS(B3-$T$11)+ABS(C3-$U$11)</f>
        <v>4.5</v>
      </c>
      <c r="R12" s="19">
        <f t="shared" ref="R12:R16" si="2">ABS(B3-$T$12)+ABS(C3-$U$12)</f>
        <v>1.5</v>
      </c>
      <c r="S12" s="19" t="s">
        <v>24</v>
      </c>
      <c r="T12" s="19">
        <f>AVERAGE(B2,B4)</f>
        <v>0.5</v>
      </c>
      <c r="U12" s="20">
        <f>AVERAGE(C2,C4)</f>
        <v>4</v>
      </c>
    </row>
    <row r="13" spans="1:21" ht="15.75" thickBot="1" x14ac:dyDescent="0.3">
      <c r="C13" s="18">
        <f>(B4-$F$3)^2</f>
        <v>8.0277777777777786</v>
      </c>
      <c r="D13" s="19">
        <f>(C4-$F$4)^2</f>
        <v>2.7777777777777772</v>
      </c>
      <c r="E13" s="18"/>
      <c r="F13" s="19"/>
      <c r="G13" s="19"/>
      <c r="H13" s="20"/>
      <c r="J13" s="18"/>
      <c r="K13" s="19"/>
      <c r="L13" s="19"/>
      <c r="M13" s="20"/>
      <c r="O13" s="18"/>
      <c r="P13" s="19">
        <v>0</v>
      </c>
      <c r="Q13" s="19">
        <f t="shared" si="1"/>
        <v>6.5</v>
      </c>
      <c r="R13" s="19">
        <f t="shared" si="2"/>
        <v>0.5</v>
      </c>
      <c r="S13" s="19"/>
      <c r="T13" s="19"/>
      <c r="U13" s="20"/>
    </row>
    <row r="14" spans="1:21" ht="15.75" thickBot="1" x14ac:dyDescent="0.3">
      <c r="C14" s="18">
        <f>(B5-$F$3)^2</f>
        <v>4.6944444444444438</v>
      </c>
      <c r="D14" s="19">
        <f>(C5-$F$4)^2</f>
        <v>1.7777777777777781</v>
      </c>
      <c r="E14" s="7" t="s">
        <v>6</v>
      </c>
      <c r="F14" s="35"/>
      <c r="G14" s="19"/>
      <c r="H14" s="20"/>
      <c r="J14" s="23"/>
      <c r="K14" s="24"/>
      <c r="L14" s="25" t="s">
        <v>10</v>
      </c>
      <c r="M14" s="26">
        <f>SUM(M3:M8)/6</f>
        <v>-2.6111111111111112</v>
      </c>
      <c r="O14" s="18"/>
      <c r="P14" s="19">
        <v>1</v>
      </c>
      <c r="Q14" s="19">
        <f t="shared" si="1"/>
        <v>1.5</v>
      </c>
      <c r="R14" s="19">
        <f t="shared" si="2"/>
        <v>7.5</v>
      </c>
      <c r="S14" s="19"/>
      <c r="T14" s="19"/>
      <c r="U14" s="20"/>
    </row>
    <row r="15" spans="1:21" x14ac:dyDescent="0.25">
      <c r="C15" s="18">
        <f>(B6-$F$3)^2</f>
        <v>10.027777777777777</v>
      </c>
      <c r="D15" s="19">
        <f>(C6-$F$4)^2</f>
        <v>0.11111111111111122</v>
      </c>
      <c r="E15" s="18" t="s">
        <v>1</v>
      </c>
      <c r="F15" s="19">
        <f>SQRT(SUM(C11:C16)/5)</f>
        <v>2.4832774042918899</v>
      </c>
      <c r="G15" s="10" t="s">
        <v>34</v>
      </c>
      <c r="H15" s="33"/>
      <c r="O15" s="18"/>
      <c r="P15" s="19">
        <v>1</v>
      </c>
      <c r="Q15" s="19">
        <f t="shared" si="1"/>
        <v>2.5</v>
      </c>
      <c r="R15" s="19">
        <f t="shared" si="2"/>
        <v>7.5</v>
      </c>
      <c r="S15" s="19"/>
      <c r="T15" s="19"/>
      <c r="U15" s="20"/>
    </row>
    <row r="16" spans="1:21" ht="15.75" thickBot="1" x14ac:dyDescent="0.3">
      <c r="C16" s="23">
        <f>(B7-$F$3)^2</f>
        <v>1.3611111111111107</v>
      </c>
      <c r="D16" s="24">
        <f>(C7-$F$4)^2</f>
        <v>5.4444444444444455</v>
      </c>
      <c r="E16" s="18" t="s">
        <v>2</v>
      </c>
      <c r="F16" s="19">
        <f>SQRT(SUM(D11:D16)/5)</f>
        <v>1.6329931618554521</v>
      </c>
      <c r="G16" s="10"/>
      <c r="H16" s="33"/>
      <c r="O16" s="18"/>
      <c r="P16" s="19">
        <v>1</v>
      </c>
      <c r="Q16" s="19">
        <f t="shared" si="1"/>
        <v>1.5</v>
      </c>
      <c r="R16" s="19">
        <f t="shared" si="2"/>
        <v>7.5</v>
      </c>
      <c r="S16" s="19"/>
      <c r="T16" s="19"/>
      <c r="U16" s="20"/>
    </row>
    <row r="17" spans="1:21" x14ac:dyDescent="0.25">
      <c r="E17" s="18"/>
      <c r="F17" s="19"/>
      <c r="G17" s="19"/>
      <c r="H17" s="20"/>
      <c r="O17" s="18"/>
      <c r="P17" s="19"/>
      <c r="Q17" s="19"/>
      <c r="R17" s="19"/>
      <c r="S17" s="19"/>
      <c r="T17" s="19"/>
      <c r="U17" s="20"/>
    </row>
    <row r="18" spans="1:21" ht="29.25" customHeight="1" x14ac:dyDescent="0.25">
      <c r="E18" s="32"/>
      <c r="F18" s="17"/>
      <c r="G18" s="17"/>
      <c r="H18" s="34"/>
      <c r="O18" s="18"/>
      <c r="P18" s="19" t="s">
        <v>28</v>
      </c>
      <c r="Q18" s="22" t="s">
        <v>26</v>
      </c>
      <c r="R18" s="22" t="s">
        <v>27</v>
      </c>
      <c r="S18" s="19"/>
      <c r="T18" s="19"/>
      <c r="U18" s="20"/>
    </row>
    <row r="19" spans="1:21" x14ac:dyDescent="0.25">
      <c r="E19" s="18"/>
      <c r="F19" s="19"/>
      <c r="G19" s="19"/>
      <c r="H19" s="20"/>
      <c r="O19" s="18"/>
      <c r="P19" s="19">
        <v>1</v>
      </c>
      <c r="Q19" s="19">
        <f>ABS(B2-$T$19)+ABS(C2-$U$19)</f>
        <v>0.66666666666666685</v>
      </c>
      <c r="R19" s="19">
        <f>ABS(B2-$T$20)+ABS(C2-$U$20)</f>
        <v>7</v>
      </c>
      <c r="S19" s="19" t="s">
        <v>23</v>
      </c>
      <c r="T19" s="19">
        <f>AVERAGE(B2,B3,B4)</f>
        <v>0.66666666666666663</v>
      </c>
      <c r="U19" s="20">
        <f>AVERAGE(C2,C3,C4)</f>
        <v>3.6666666666666665</v>
      </c>
    </row>
    <row r="20" spans="1:21" x14ac:dyDescent="0.25">
      <c r="E20" s="18"/>
      <c r="F20" s="19"/>
      <c r="G20" s="19"/>
      <c r="H20" s="20"/>
      <c r="O20" s="18"/>
      <c r="P20" s="19">
        <v>1</v>
      </c>
      <c r="Q20" s="19">
        <f t="shared" ref="Q20:Q21" si="3">ABS(B3-$T$19)+ABS(C3-$U$19)</f>
        <v>0.99999999999999989</v>
      </c>
      <c r="R20" s="19">
        <f t="shared" ref="R20:R21" si="4">ABS(B3-$T$20)+ABS(C3-$U$20)</f>
        <v>6</v>
      </c>
      <c r="S20" s="19" t="s">
        <v>24</v>
      </c>
      <c r="T20" s="19">
        <f>AVERAGE(B5,B6,B7)</f>
        <v>5</v>
      </c>
      <c r="U20" s="20">
        <f>AVERAGE(C5,C6,C7)</f>
        <v>1</v>
      </c>
    </row>
    <row r="21" spans="1:21" x14ac:dyDescent="0.25">
      <c r="E21" s="18"/>
      <c r="F21" s="19"/>
      <c r="G21" s="19"/>
      <c r="H21" s="20"/>
      <c r="O21" s="18"/>
      <c r="P21" s="19">
        <v>1</v>
      </c>
      <c r="Q21" s="19">
        <f t="shared" si="3"/>
        <v>1</v>
      </c>
      <c r="R21" s="19">
        <f t="shared" si="4"/>
        <v>8</v>
      </c>
      <c r="S21" s="19"/>
      <c r="T21" s="19"/>
      <c r="U21" s="20"/>
    </row>
    <row r="22" spans="1:21" ht="15.75" thickBot="1" x14ac:dyDescent="0.3">
      <c r="E22" s="23"/>
      <c r="F22" s="24"/>
      <c r="G22" s="24"/>
      <c r="H22" s="26"/>
      <c r="O22" s="18"/>
      <c r="P22" s="19">
        <v>0</v>
      </c>
      <c r="Q22" s="19">
        <f>ABS(B5-$T$19)+ABS(C5-$U$19)</f>
        <v>7</v>
      </c>
      <c r="R22" s="19">
        <f>ABS(B5-$T$20)+ABS(C5-$U$20)</f>
        <v>0</v>
      </c>
      <c r="S22" s="19"/>
      <c r="T22" s="19"/>
      <c r="U22" s="20"/>
    </row>
    <row r="23" spans="1:21" x14ac:dyDescent="0.25">
      <c r="A23" s="2" t="s">
        <v>17</v>
      </c>
      <c r="B23" s="3"/>
      <c r="C23" s="4"/>
      <c r="O23" s="18"/>
      <c r="P23" s="19">
        <v>0</v>
      </c>
      <c r="Q23" s="19">
        <f>ABS(B6-$T$19)+ABS(C6-$U$19)</f>
        <v>7</v>
      </c>
      <c r="R23" s="19">
        <f>ABS(B6-$T$20)+ABS(C6-$U$20)</f>
        <v>2</v>
      </c>
      <c r="S23" s="19"/>
      <c r="T23" s="19"/>
      <c r="U23" s="20"/>
    </row>
    <row r="24" spans="1:21" ht="15.75" thickBot="1" x14ac:dyDescent="0.3">
      <c r="A24" s="5"/>
      <c r="B24" s="1"/>
      <c r="C24" s="6"/>
      <c r="O24" s="18"/>
      <c r="P24" s="19">
        <v>0</v>
      </c>
      <c r="Q24" s="19">
        <f>ABS(B7-$T$19)+ABS(C7-$U$19)</f>
        <v>7</v>
      </c>
      <c r="R24" s="19">
        <f>ABS(B7-$T$20)+ABS(C7-$U$20)</f>
        <v>2</v>
      </c>
      <c r="S24" s="19"/>
      <c r="T24" s="19"/>
      <c r="U24" s="20"/>
    </row>
    <row r="25" spans="1:21" ht="21" thickBot="1" x14ac:dyDescent="0.3">
      <c r="A25" s="13" t="s">
        <v>1</v>
      </c>
      <c r="B25" s="14" t="s">
        <v>2</v>
      </c>
      <c r="C25" s="14" t="s">
        <v>11</v>
      </c>
      <c r="D25" s="14" t="s">
        <v>12</v>
      </c>
      <c r="E25" s="15" t="s">
        <v>13</v>
      </c>
      <c r="F25" s="19"/>
      <c r="G25" s="44" t="s">
        <v>37</v>
      </c>
      <c r="O25" s="18"/>
      <c r="P25" s="19"/>
      <c r="Q25" s="19"/>
      <c r="R25" s="19"/>
      <c r="S25" s="19"/>
      <c r="T25" s="19"/>
      <c r="U25" s="20"/>
    </row>
    <row r="26" spans="1:21" x14ac:dyDescent="0.25">
      <c r="A26" s="18">
        <v>1</v>
      </c>
      <c r="B26" s="19">
        <v>4</v>
      </c>
      <c r="C26" s="19">
        <f t="shared" ref="C26:C31" si="5">(A26*B26)</f>
        <v>4</v>
      </c>
      <c r="D26" s="19">
        <f>(A26^2)</f>
        <v>1</v>
      </c>
      <c r="E26" s="20">
        <f>(B26^2)</f>
        <v>16</v>
      </c>
      <c r="F26" s="19"/>
      <c r="G26" s="45" t="s">
        <v>38</v>
      </c>
      <c r="H26" s="46"/>
      <c r="I26" s="14"/>
      <c r="J26" s="14"/>
      <c r="K26" s="14"/>
      <c r="L26" s="14"/>
      <c r="M26" s="15"/>
      <c r="O26" s="18"/>
      <c r="P26" s="19" t="s">
        <v>28</v>
      </c>
      <c r="Q26" s="19"/>
      <c r="R26" s="19"/>
      <c r="S26" s="19"/>
      <c r="T26" s="19"/>
      <c r="U26" s="20"/>
    </row>
    <row r="27" spans="1:21" x14ac:dyDescent="0.25">
      <c r="A27" s="18">
        <v>1</v>
      </c>
      <c r="B27" s="19">
        <v>3</v>
      </c>
      <c r="C27" s="19">
        <f t="shared" si="5"/>
        <v>3</v>
      </c>
      <c r="D27" s="19">
        <f t="shared" ref="D27:D31" si="6">(A27^2)</f>
        <v>1</v>
      </c>
      <c r="E27" s="20">
        <f>(B27^2)</f>
        <v>9</v>
      </c>
      <c r="F27" s="19"/>
      <c r="G27" s="47"/>
      <c r="H27" s="10"/>
      <c r="I27" s="19"/>
      <c r="J27" s="19"/>
      <c r="K27" s="19"/>
      <c r="L27" s="19"/>
      <c r="M27" s="20"/>
      <c r="O27" s="18"/>
      <c r="P27" s="19">
        <v>1</v>
      </c>
      <c r="Q27" s="10" t="s">
        <v>29</v>
      </c>
      <c r="R27" s="10"/>
      <c r="S27" s="10"/>
      <c r="T27" s="19"/>
      <c r="U27" s="20"/>
    </row>
    <row r="28" spans="1:21" x14ac:dyDescent="0.25">
      <c r="A28" s="18">
        <v>0</v>
      </c>
      <c r="B28" s="19">
        <v>4</v>
      </c>
      <c r="C28" s="19">
        <f t="shared" si="5"/>
        <v>0</v>
      </c>
      <c r="D28" s="19">
        <f t="shared" si="6"/>
        <v>0</v>
      </c>
      <c r="E28" s="20">
        <f>(B28^2)</f>
        <v>16</v>
      </c>
      <c r="F28" s="19"/>
      <c r="G28" s="47"/>
      <c r="H28" s="10"/>
      <c r="I28" s="19"/>
      <c r="J28" s="19"/>
      <c r="K28" s="19"/>
      <c r="L28" s="19"/>
      <c r="M28" s="20"/>
      <c r="O28" s="18"/>
      <c r="P28" s="19">
        <v>1</v>
      </c>
      <c r="Q28" s="10"/>
      <c r="R28" s="10"/>
      <c r="S28" s="10"/>
      <c r="T28" s="19"/>
      <c r="U28" s="20"/>
    </row>
    <row r="29" spans="1:21" x14ac:dyDescent="0.25">
      <c r="A29" s="18">
        <v>5</v>
      </c>
      <c r="B29" s="19">
        <v>1</v>
      </c>
      <c r="C29" s="19">
        <f t="shared" si="5"/>
        <v>5</v>
      </c>
      <c r="D29" s="19">
        <f t="shared" si="6"/>
        <v>25</v>
      </c>
      <c r="E29" s="20">
        <f>(B29^2)</f>
        <v>1</v>
      </c>
      <c r="F29" s="19"/>
      <c r="G29" s="18" t="s">
        <v>7</v>
      </c>
      <c r="H29" s="19">
        <f>MEDIAN(B2:B4)</f>
        <v>1</v>
      </c>
      <c r="I29" s="19"/>
      <c r="J29" s="19"/>
      <c r="K29" s="19"/>
      <c r="L29" s="19"/>
      <c r="M29" s="20"/>
      <c r="O29" s="18"/>
      <c r="P29" s="19">
        <v>1</v>
      </c>
      <c r="Q29" s="10"/>
      <c r="R29" s="10"/>
      <c r="S29" s="10"/>
      <c r="T29" s="19"/>
      <c r="U29" s="20"/>
    </row>
    <row r="30" spans="1:21" x14ac:dyDescent="0.25">
      <c r="A30" s="18">
        <v>6</v>
      </c>
      <c r="B30" s="19">
        <v>2</v>
      </c>
      <c r="C30" s="19">
        <f t="shared" si="5"/>
        <v>12</v>
      </c>
      <c r="D30" s="19">
        <f t="shared" si="6"/>
        <v>36</v>
      </c>
      <c r="E30" s="20">
        <f>(B30^2)</f>
        <v>4</v>
      </c>
      <c r="F30" s="19"/>
      <c r="G30" s="18" t="s">
        <v>8</v>
      </c>
      <c r="H30" s="19">
        <f>MEDIAN(B5:B7)</f>
        <v>5</v>
      </c>
      <c r="I30" s="19"/>
      <c r="J30" s="19"/>
      <c r="K30" s="19"/>
      <c r="L30" s="19"/>
      <c r="M30" s="20"/>
      <c r="O30" s="18"/>
      <c r="P30" s="19">
        <v>0</v>
      </c>
      <c r="Q30" s="10"/>
      <c r="R30" s="10"/>
      <c r="S30" s="10"/>
      <c r="T30" s="19"/>
      <c r="U30" s="20"/>
    </row>
    <row r="31" spans="1:21" x14ac:dyDescent="0.25">
      <c r="A31" s="18">
        <v>4</v>
      </c>
      <c r="B31" s="19">
        <v>0</v>
      </c>
      <c r="C31" s="19">
        <f t="shared" si="5"/>
        <v>0</v>
      </c>
      <c r="D31" s="19">
        <f t="shared" si="6"/>
        <v>16</v>
      </c>
      <c r="E31" s="20">
        <f>(B31^2)</f>
        <v>0</v>
      </c>
      <c r="F31" s="19"/>
      <c r="G31" s="18" t="s">
        <v>9</v>
      </c>
      <c r="H31" s="19">
        <f>H30-H29</f>
        <v>4</v>
      </c>
      <c r="I31" s="19"/>
      <c r="J31" s="19"/>
      <c r="K31" s="19"/>
      <c r="L31" s="19"/>
      <c r="M31" s="20"/>
      <c r="O31" s="18"/>
      <c r="P31" s="19">
        <v>0</v>
      </c>
      <c r="Q31" s="10"/>
      <c r="R31" s="10"/>
      <c r="S31" s="10"/>
      <c r="T31" s="19"/>
      <c r="U31" s="20"/>
    </row>
    <row r="32" spans="1:21" ht="15.75" thickBot="1" x14ac:dyDescent="0.3">
      <c r="A32" s="18">
        <f>SUM(A26:A31)</f>
        <v>17</v>
      </c>
      <c r="B32" s="19">
        <f>SUM(B26:B31)</f>
        <v>14</v>
      </c>
      <c r="C32" s="19">
        <f>SUM(C26:C31)</f>
        <v>24</v>
      </c>
      <c r="D32" s="19">
        <f>SUM(D26:D31)</f>
        <v>79</v>
      </c>
      <c r="E32" s="20">
        <f>SUM(E26:E31)</f>
        <v>46</v>
      </c>
      <c r="F32" s="19"/>
      <c r="G32" s="18"/>
      <c r="H32" s="19"/>
      <c r="I32" s="19"/>
      <c r="J32" s="19"/>
      <c r="K32" s="19"/>
      <c r="L32" s="19"/>
      <c r="M32" s="20"/>
      <c r="O32" s="23"/>
      <c r="P32" s="24">
        <v>0</v>
      </c>
      <c r="Q32" s="11"/>
      <c r="R32" s="11"/>
      <c r="S32" s="11"/>
      <c r="T32" s="24"/>
      <c r="U32" s="26"/>
    </row>
    <row r="33" spans="1:13" x14ac:dyDescent="0.25">
      <c r="A33" s="18"/>
      <c r="B33" s="19"/>
      <c r="C33" s="19"/>
      <c r="D33" s="19"/>
      <c r="E33" s="20"/>
      <c r="F33" s="19"/>
      <c r="G33" s="18" t="s">
        <v>7</v>
      </c>
      <c r="H33" s="19">
        <f>MEDIAN(C5:C7)</f>
        <v>1</v>
      </c>
      <c r="I33" s="19"/>
      <c r="J33" s="19"/>
      <c r="K33" s="19"/>
      <c r="L33" s="19"/>
      <c r="M33" s="20"/>
    </row>
    <row r="34" spans="1:13" x14ac:dyDescent="0.25">
      <c r="A34" s="18"/>
      <c r="B34" s="19"/>
      <c r="C34" s="19"/>
      <c r="D34" s="19"/>
      <c r="E34" s="20"/>
      <c r="F34" s="19"/>
      <c r="G34" s="18" t="s">
        <v>8</v>
      </c>
      <c r="H34" s="19">
        <f>MEDIAN(C2:C4)</f>
        <v>4</v>
      </c>
      <c r="I34" s="19"/>
      <c r="J34" s="19"/>
      <c r="K34" s="19"/>
      <c r="L34" s="19"/>
      <c r="M34" s="20"/>
    </row>
    <row r="35" spans="1:13" x14ac:dyDescent="0.25">
      <c r="A35" s="18" t="s">
        <v>14</v>
      </c>
      <c r="B35" s="19">
        <f>(C32/6)-(F3*F4)</f>
        <v>-2.6111111111111116</v>
      </c>
      <c r="C35" s="19"/>
      <c r="D35" s="19"/>
      <c r="E35" s="20"/>
      <c r="F35" s="19"/>
      <c r="G35" s="18" t="s">
        <v>9</v>
      </c>
      <c r="H35" s="19">
        <f>H34-H33</f>
        <v>3</v>
      </c>
      <c r="I35" s="19"/>
      <c r="J35" s="19"/>
      <c r="K35" s="19"/>
      <c r="L35" s="19"/>
      <c r="M35" s="20"/>
    </row>
    <row r="36" spans="1:13" x14ac:dyDescent="0.25">
      <c r="A36" s="18"/>
      <c r="B36" s="19"/>
      <c r="C36" s="19"/>
      <c r="D36" s="19"/>
      <c r="E36" s="20"/>
      <c r="F36" s="19"/>
      <c r="G36" s="18"/>
      <c r="H36" s="19"/>
      <c r="I36" s="19"/>
      <c r="J36" s="19"/>
      <c r="K36" s="19"/>
      <c r="L36" s="19"/>
      <c r="M36" s="20"/>
    </row>
    <row r="37" spans="1:13" x14ac:dyDescent="0.25">
      <c r="A37" s="18" t="s">
        <v>15</v>
      </c>
      <c r="B37" s="19">
        <f>SQRT((D32/6)-(F3^2))</f>
        <v>2.2669117514559067</v>
      </c>
      <c r="C37" s="19"/>
      <c r="D37" s="19"/>
      <c r="E37" s="20"/>
      <c r="F37" s="19"/>
      <c r="G37" s="18"/>
      <c r="H37" s="19"/>
      <c r="I37" s="19"/>
      <c r="J37" s="19"/>
      <c r="K37" s="19"/>
      <c r="L37" s="19"/>
      <c r="M37" s="20"/>
    </row>
    <row r="38" spans="1:13" x14ac:dyDescent="0.25">
      <c r="A38" s="18" t="s">
        <v>16</v>
      </c>
      <c r="B38" s="19">
        <f>SQRT((E32/6)-(F4^2))</f>
        <v>1.4907119849998596</v>
      </c>
      <c r="C38" s="19"/>
      <c r="D38" s="19"/>
      <c r="E38" s="20"/>
      <c r="F38" s="19"/>
      <c r="G38" s="18"/>
      <c r="H38" s="19"/>
      <c r="I38" s="19"/>
      <c r="J38" s="19"/>
      <c r="K38" s="19"/>
      <c r="L38" s="19"/>
      <c r="M38" s="20"/>
    </row>
    <row r="39" spans="1:13" x14ac:dyDescent="0.25">
      <c r="A39" s="18"/>
      <c r="B39" s="19"/>
      <c r="C39" s="19"/>
      <c r="D39" s="19"/>
      <c r="E39" s="20"/>
      <c r="F39" s="19"/>
      <c r="G39" s="18"/>
      <c r="H39" s="19"/>
      <c r="I39" s="19"/>
      <c r="J39" s="19"/>
      <c r="K39" s="19"/>
      <c r="L39" s="19"/>
      <c r="M39" s="20"/>
    </row>
    <row r="40" spans="1:13" ht="30.75" thickBot="1" x14ac:dyDescent="0.3">
      <c r="A40" s="27" t="s">
        <v>17</v>
      </c>
      <c r="B40" s="24">
        <f>B35/(B37*B38)</f>
        <v>-0.77267524033517965</v>
      </c>
      <c r="C40" s="24"/>
      <c r="D40" s="28" t="s">
        <v>19</v>
      </c>
      <c r="E40" s="26">
        <f>CORREL(A26:A31,B26:B31)</f>
        <v>-0.77267524033517931</v>
      </c>
      <c r="F40" s="19"/>
      <c r="G40" s="18"/>
      <c r="H40" s="19"/>
      <c r="I40" s="19"/>
      <c r="J40" s="19"/>
      <c r="K40" s="19"/>
      <c r="L40" s="19"/>
      <c r="M40" s="20"/>
    </row>
    <row r="41" spans="1:13" ht="15.75" thickBot="1" x14ac:dyDescent="0.3">
      <c r="A41" s="30"/>
      <c r="B41" s="19"/>
      <c r="C41" s="19"/>
      <c r="D41" s="31"/>
      <c r="E41" s="19"/>
      <c r="F41" s="19"/>
      <c r="G41" s="23"/>
      <c r="H41" s="24"/>
      <c r="I41" s="24"/>
      <c r="J41" s="24"/>
      <c r="K41" s="24"/>
      <c r="L41" s="24"/>
      <c r="M41" s="26"/>
    </row>
    <row r="42" spans="1:13" ht="15.75" thickBot="1" x14ac:dyDescent="0.3"/>
    <row r="43" spans="1:13" ht="21" thickBot="1" x14ac:dyDescent="0.3">
      <c r="A43" s="2" t="s">
        <v>39</v>
      </c>
      <c r="B43" s="3"/>
      <c r="C43" s="3"/>
      <c r="D43" s="3"/>
      <c r="E43" s="4"/>
    </row>
    <row r="44" spans="1:13" ht="15" customHeight="1" x14ac:dyDescent="0.25">
      <c r="A44" s="45" t="s">
        <v>40</v>
      </c>
      <c r="B44" s="46"/>
      <c r="C44" s="46"/>
      <c r="D44" s="46"/>
      <c r="E44" s="50"/>
    </row>
    <row r="45" spans="1:13" x14ac:dyDescent="0.25">
      <c r="A45" s="47"/>
      <c r="B45" s="10"/>
      <c r="C45" s="10"/>
      <c r="D45" s="10"/>
      <c r="E45" s="33"/>
    </row>
    <row r="46" spans="1:13" x14ac:dyDescent="0.25">
      <c r="A46" s="47"/>
      <c r="B46" s="10"/>
      <c r="C46" s="10"/>
      <c r="D46" s="10"/>
      <c r="E46" s="33"/>
    </row>
    <row r="47" spans="1:13" x14ac:dyDescent="0.25">
      <c r="A47" s="47"/>
      <c r="B47" s="10"/>
      <c r="C47" s="10"/>
      <c r="D47" s="10"/>
      <c r="E47" s="33"/>
    </row>
    <row r="48" spans="1:13" x14ac:dyDescent="0.25">
      <c r="A48" s="47"/>
      <c r="B48" s="10"/>
      <c r="C48" s="10"/>
      <c r="D48" s="10"/>
      <c r="E48" s="33"/>
    </row>
    <row r="49" spans="1:5" x14ac:dyDescent="0.25">
      <c r="A49" s="47"/>
      <c r="B49" s="10"/>
      <c r="C49" s="10"/>
      <c r="D49" s="10"/>
      <c r="E49" s="33"/>
    </row>
    <row r="50" spans="1:5" ht="15.75" thickBot="1" x14ac:dyDescent="0.3">
      <c r="A50" s="48"/>
      <c r="B50" s="11"/>
      <c r="C50" s="11"/>
      <c r="D50" s="11"/>
      <c r="E50" s="49"/>
    </row>
  </sheetData>
  <mergeCells count="17">
    <mergeCell ref="A44:E50"/>
    <mergeCell ref="E1:F1"/>
    <mergeCell ref="G26:H28"/>
    <mergeCell ref="A43:E43"/>
    <mergeCell ref="A23:C24"/>
    <mergeCell ref="O1:P1"/>
    <mergeCell ref="Q27:S32"/>
    <mergeCell ref="J1:K1"/>
    <mergeCell ref="G3:H4"/>
    <mergeCell ref="G7:H8"/>
    <mergeCell ref="G11:H12"/>
    <mergeCell ref="G15:H16"/>
    <mergeCell ref="E18:H18"/>
    <mergeCell ref="E2:F2"/>
    <mergeCell ref="E6:F6"/>
    <mergeCell ref="E10:F10"/>
    <mergeCell ref="E14:F14"/>
  </mergeCell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2023-03-02T18:04:27Z</dcterms:created>
  <dcterms:modified xsi:type="dcterms:W3CDTF">2023-03-09T17:29:26Z</dcterms:modified>
</cp:coreProperties>
</file>