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IMPORTANT\Job\BA\Retail_Shop_Project BA Samoilov Anton\2. Discovery\"/>
    </mc:Choice>
  </mc:AlternateContent>
  <xr:revisionPtr revIDLastSave="0" documentId="13_ncr:1_{291C8262-646B-4847-8F44-F9C20804D89E}" xr6:coauthVersionLast="47" xr6:coauthVersionMax="47" xr10:uidLastSave="{00000000-0000-0000-0000-000000000000}"/>
  <bookViews>
    <workbookView xWindow="9495" yWindow="0" windowWidth="9810" windowHeight="15585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1" l="1"/>
  <c r="J22" i="1"/>
  <c r="K22" i="1" s="1"/>
  <c r="J8" i="1"/>
  <c r="J21" i="1" s="1"/>
  <c r="K21" i="1" s="1"/>
  <c r="D20" i="1"/>
  <c r="E20" i="1" s="1"/>
  <c r="C24" i="1"/>
  <c r="D23" i="1"/>
  <c r="E23" i="1" s="1"/>
  <c r="D22" i="1"/>
  <c r="E22" i="1" s="1"/>
  <c r="D21" i="1"/>
  <c r="E21" i="1" s="1"/>
  <c r="D15" i="1"/>
  <c r="E15" i="1" s="1"/>
  <c r="D14" i="1"/>
  <c r="E14" i="1" s="1"/>
  <c r="D13" i="1"/>
  <c r="E13" i="1" s="1"/>
  <c r="D12" i="1"/>
  <c r="E12" i="1" s="1"/>
  <c r="C16" i="1"/>
  <c r="E6" i="1"/>
  <c r="G6" i="1" s="1"/>
  <c r="E7" i="1"/>
  <c r="G7" i="1" s="1"/>
  <c r="E8" i="1"/>
  <c r="G8" i="1" s="1"/>
  <c r="E5" i="1"/>
  <c r="G5" i="1" s="1"/>
  <c r="K14" i="1" l="1"/>
  <c r="K15" i="1"/>
  <c r="K16" i="1"/>
  <c r="K12" i="1"/>
  <c r="F14" i="1"/>
  <c r="F21" i="1"/>
  <c r="F12" i="1"/>
  <c r="K13" i="1"/>
  <c r="E9" i="1"/>
  <c r="F22" i="1"/>
  <c r="F23" i="1"/>
  <c r="F15" i="1"/>
  <c r="F20" i="1"/>
  <c r="F13" i="1"/>
  <c r="E24" i="1"/>
  <c r="C29" i="1" s="1"/>
  <c r="E29" i="1" s="1"/>
  <c r="E16" i="1"/>
  <c r="C28" i="1" s="1"/>
  <c r="E28" i="1" s="1"/>
  <c r="E30" i="1" l="1"/>
  <c r="C30" i="1"/>
  <c r="F16" i="1"/>
  <c r="D28" i="1" s="1"/>
  <c r="F24" i="1"/>
  <c r="D29" i="1" s="1"/>
  <c r="D30" i="1" l="1"/>
  <c r="J20" i="1" s="1"/>
  <c r="K20" i="1" l="1"/>
  <c r="J23" i="1"/>
  <c r="K23" i="1" s="1"/>
</calcChain>
</file>

<file path=xl/sharedStrings.xml><?xml version="1.0" encoding="utf-8"?>
<sst xmlns="http://schemas.openxmlformats.org/spreadsheetml/2006/main" count="75" uniqueCount="57">
  <si>
    <t>Role</t>
  </si>
  <si>
    <t>Days/Month</t>
  </si>
  <si>
    <t>Hours/Day</t>
  </si>
  <si>
    <t>Hours/Month</t>
  </si>
  <si>
    <t>Salesperson</t>
  </si>
  <si>
    <t>Cashier</t>
  </si>
  <si>
    <t>Admin</t>
  </si>
  <si>
    <t>Director</t>
  </si>
  <si>
    <t>~Hourly Rate (UAH)</t>
  </si>
  <si>
    <t>Baseline Staff cost Structure</t>
  </si>
  <si>
    <t>Daily Operations</t>
  </si>
  <si>
    <t>~Involevment (%)</t>
  </si>
  <si>
    <t>~Time/Day (min)</t>
  </si>
  <si>
    <t>Staff</t>
  </si>
  <si>
    <t>Additional Operational Costs</t>
  </si>
  <si>
    <t>Cost Category</t>
  </si>
  <si>
    <t>~ Monthly Cost (UAH)</t>
  </si>
  <si>
    <t>Descpription</t>
  </si>
  <si>
    <t>Equipment (wear &amp; tear)</t>
  </si>
  <si>
    <t>Materials</t>
  </si>
  <si>
    <t>White/yellow paper, cartridges</t>
  </si>
  <si>
    <t>Pricing error looses</t>
  </si>
  <si>
    <t>Dismount for price mismatches</t>
  </si>
  <si>
    <t>Printers repairing, Scissors, logistics expanses</t>
  </si>
  <si>
    <t>TOTAL</t>
  </si>
  <si>
    <t>Activity</t>
  </si>
  <si>
    <t>Optimization Potential</t>
  </si>
  <si>
    <t>Breaks</t>
  </si>
  <si>
    <t>Direct Sales</t>
  </si>
  <si>
    <t>Customer consultations</t>
  </si>
  <si>
    <t>Other tasks</t>
  </si>
  <si>
    <t>~Time %</t>
  </si>
  <si>
    <t>Can be Increased</t>
  </si>
  <si>
    <t>Will eliminate 95% of this time</t>
  </si>
  <si>
    <t>Price tag Management &amp; Merchandising</t>
  </si>
  <si>
    <t>x Regulatory</t>
  </si>
  <si>
    <t>x Administative</t>
  </si>
  <si>
    <t>Salesperson example of Time Distribution Analysis</t>
  </si>
  <si>
    <t>ESL Implementation Economic Impact</t>
  </si>
  <si>
    <t>Saving Source</t>
  </si>
  <si>
    <t>Monthly Savings (UAH)</t>
  </si>
  <si>
    <t>Price tag labor costs</t>
  </si>
  <si>
    <t>Materials &amp; supplies</t>
  </si>
  <si>
    <t>Pricing error losses</t>
  </si>
  <si>
    <t>Annual Savings (UAH)</t>
  </si>
  <si>
    <t>~Time/Month (hours)</t>
  </si>
  <si>
    <t>~Cost/Month(UAH)</t>
  </si>
  <si>
    <t>~Salary/ Month (UAH)</t>
  </si>
  <si>
    <t>Major Revaluations (Minimum 1 time per month)</t>
  </si>
  <si>
    <t>Total Price Tag Management Costs</t>
  </si>
  <si>
    <t>Operation Type</t>
  </si>
  <si>
    <t>Total staff time %</t>
  </si>
  <si>
    <t>Daily</t>
  </si>
  <si>
    <t>Major</t>
  </si>
  <si>
    <t>Total</t>
  </si>
  <si>
    <t>Time/ Month</t>
  </si>
  <si>
    <t>Costs/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</si>
</sst>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₴&quot;_-;\-* #,##0\ &quot;₴&quot;_-;_-* &quot;-&quot;\ &quot;₴&quot;_-;_-@_-"/>
    <numFmt numFmtId="164" formatCode="0.0"/>
    <numFmt numFmtId="165" formatCode="#,##0\ &quot;₴&quot;"/>
    <numFmt numFmtId="166" formatCode="#,##0.0\ &quot;₴&quot;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2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1" fillId="0" borderId="0" xfId="0" applyFont="1"/>
    <xf numFmtId="166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0" fontId="1" fillId="0" borderId="0" xfId="0" applyNumberFormat="1" applyFont="1"/>
    <xf numFmtId="9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3"/>
  <sheetViews>
    <sheetView tabSelected="1" topLeftCell="F1" zoomScale="55" zoomScaleNormal="55" workbookViewId="0">
      <selection activeCell="I19" sqref="I19:K23"/>
    </sheetView>
  </sheetViews>
  <sheetFormatPr defaultRowHeight="18.75" x14ac:dyDescent="0.3"/>
  <cols>
    <col min="1" max="1" width="9.140625" style="12"/>
    <col min="2" max="2" width="14.28515625" style="12" bestFit="1" customWidth="1"/>
    <col min="3" max="3" width="21" style="12" bestFit="1" customWidth="1"/>
    <col min="4" max="4" width="19.85546875" style="12" bestFit="1" customWidth="1"/>
    <col min="5" max="5" width="25.42578125" style="12" bestFit="1" customWidth="1"/>
    <col min="6" max="6" width="23" style="12" bestFit="1" customWidth="1"/>
    <col min="7" max="7" width="11.7109375" style="12" customWidth="1"/>
    <col min="8" max="8" width="9.140625" style="12"/>
    <col min="9" max="9" width="28.140625" style="12" bestFit="1" customWidth="1"/>
    <col min="10" max="10" width="26.7109375" style="12" bestFit="1" customWidth="1"/>
    <col min="11" max="11" width="51.85546875" style="12" bestFit="1" customWidth="1"/>
    <col min="12" max="12" width="24.140625" style="12" bestFit="1" customWidth="1"/>
    <col min="13" max="14" width="21.7109375" style="12" bestFit="1" customWidth="1"/>
    <col min="15" max="15" width="28.140625" style="12" bestFit="1" customWidth="1"/>
    <col min="16" max="16" width="26.7109375" style="12" bestFit="1" customWidth="1"/>
    <col min="17" max="17" width="51.85546875" style="12" bestFit="1" customWidth="1"/>
    <col min="18" max="18" width="9.140625" style="12"/>
    <col min="19" max="19" width="23.28515625" style="12" customWidth="1"/>
    <col min="20" max="20" width="11.140625" style="12" bestFit="1" customWidth="1"/>
    <col min="21" max="21" width="15.7109375" style="12" bestFit="1" customWidth="1"/>
    <col min="22" max="22" width="19.140625" style="12" customWidth="1"/>
    <col min="23" max="23" width="9.140625" style="12"/>
    <col min="24" max="24" width="23.5703125" style="12" bestFit="1" customWidth="1"/>
    <col min="25" max="25" width="27.7109375" style="12" bestFit="1" customWidth="1"/>
    <col min="26" max="26" width="26.28515625" style="12" bestFit="1" customWidth="1"/>
    <col min="27" max="27" width="9.140625" style="12"/>
    <col min="28" max="28" width="15" style="12" customWidth="1"/>
    <col min="29" max="29" width="15.28515625" style="12" bestFit="1" customWidth="1"/>
    <col min="30" max="30" width="12.7109375" style="12" bestFit="1" customWidth="1"/>
    <col min="31" max="31" width="11.5703125" style="12" customWidth="1"/>
    <col min="32" max="16384" width="9.140625" style="12"/>
  </cols>
  <sheetData>
    <row r="2" spans="2:23" x14ac:dyDescent="0.3">
      <c r="I2" s="1"/>
      <c r="J2" s="1"/>
      <c r="K2" s="1"/>
      <c r="L2" s="1"/>
      <c r="M2" s="1"/>
      <c r="N2" s="1"/>
    </row>
    <row r="3" spans="2:23" ht="37.5" customHeight="1" x14ac:dyDescent="0.3">
      <c r="B3" s="16" t="s">
        <v>9</v>
      </c>
      <c r="C3" s="16"/>
      <c r="D3" s="16"/>
      <c r="E3" s="16"/>
      <c r="F3" s="16"/>
      <c r="G3" s="16"/>
      <c r="I3" s="16" t="s">
        <v>14</v>
      </c>
      <c r="J3" s="16"/>
      <c r="K3" s="16"/>
      <c r="N3" s="2"/>
    </row>
    <row r="4" spans="2:23" ht="56.25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47</v>
      </c>
      <c r="G4" s="3" t="s">
        <v>8</v>
      </c>
      <c r="I4" s="6" t="s">
        <v>15</v>
      </c>
      <c r="J4" s="6" t="s">
        <v>16</v>
      </c>
      <c r="K4" s="6" t="s">
        <v>17</v>
      </c>
    </row>
    <row r="5" spans="2:23" ht="37.5" x14ac:dyDescent="0.3">
      <c r="B5" s="3" t="s">
        <v>4</v>
      </c>
      <c r="C5" s="3">
        <v>23</v>
      </c>
      <c r="D5" s="3">
        <v>12</v>
      </c>
      <c r="E5" s="3">
        <f>C5*D5</f>
        <v>276</v>
      </c>
      <c r="F5" s="4">
        <v>60000</v>
      </c>
      <c r="G5" s="5">
        <f>F5/E5</f>
        <v>217.39130434782609</v>
      </c>
      <c r="I5" s="6" t="s">
        <v>19</v>
      </c>
      <c r="J5" s="8">
        <v>25000</v>
      </c>
      <c r="K5" s="6" t="s">
        <v>20</v>
      </c>
    </row>
    <row r="6" spans="2:23" x14ac:dyDescent="0.3">
      <c r="B6" s="3" t="s">
        <v>5</v>
      </c>
      <c r="C6" s="3">
        <v>26</v>
      </c>
      <c r="D6" s="3">
        <v>12</v>
      </c>
      <c r="E6" s="3">
        <f t="shared" ref="E6:E8" si="0">C6*D6</f>
        <v>312</v>
      </c>
      <c r="F6" s="4">
        <v>26000</v>
      </c>
      <c r="G6" s="5">
        <f t="shared" ref="G6:G8" si="1">F6/E6</f>
        <v>83.333333333333329</v>
      </c>
      <c r="I6" s="6" t="s">
        <v>18</v>
      </c>
      <c r="J6" s="8">
        <v>5000</v>
      </c>
      <c r="K6" s="6" t="s">
        <v>23</v>
      </c>
    </row>
    <row r="7" spans="2:23" x14ac:dyDescent="0.3">
      <c r="B7" s="3" t="s">
        <v>6</v>
      </c>
      <c r="C7" s="3">
        <v>22</v>
      </c>
      <c r="D7" s="3">
        <v>8</v>
      </c>
      <c r="E7" s="3">
        <f t="shared" si="0"/>
        <v>176</v>
      </c>
      <c r="F7" s="4">
        <v>35000</v>
      </c>
      <c r="G7" s="5">
        <f t="shared" si="1"/>
        <v>198.86363636363637</v>
      </c>
      <c r="I7" s="6" t="s">
        <v>21</v>
      </c>
      <c r="J7" s="8">
        <v>3000</v>
      </c>
      <c r="K7" s="6" t="s">
        <v>22</v>
      </c>
    </row>
    <row r="8" spans="2:23" x14ac:dyDescent="0.3">
      <c r="B8" s="3" t="s">
        <v>7</v>
      </c>
      <c r="C8" s="3">
        <v>22</v>
      </c>
      <c r="D8" s="3">
        <v>8</v>
      </c>
      <c r="E8" s="3">
        <f t="shared" si="0"/>
        <v>176</v>
      </c>
      <c r="F8" s="4">
        <v>45000</v>
      </c>
      <c r="G8" s="5">
        <f t="shared" si="1"/>
        <v>255.68181818181819</v>
      </c>
      <c r="I8" s="6" t="s">
        <v>24</v>
      </c>
      <c r="J8" s="8">
        <f>SUM(J5:J7)</f>
        <v>33000</v>
      </c>
      <c r="K8" s="6"/>
    </row>
    <row r="9" spans="2:23" x14ac:dyDescent="0.3">
      <c r="E9" s="1">
        <f>SUM(E5:E8)</f>
        <v>940</v>
      </c>
    </row>
    <row r="10" spans="2:23" ht="37.5" customHeight="1" x14ac:dyDescent="0.3">
      <c r="B10" s="27" t="s">
        <v>10</v>
      </c>
      <c r="C10" s="28"/>
      <c r="D10" s="28"/>
      <c r="E10" s="28"/>
      <c r="F10" s="29"/>
      <c r="I10" s="24" t="s">
        <v>37</v>
      </c>
      <c r="J10" s="25"/>
      <c r="K10" s="25"/>
      <c r="L10" s="26"/>
      <c r="W10" s="9"/>
    </row>
    <row r="11" spans="2:23" ht="37.5" x14ac:dyDescent="0.3">
      <c r="B11" s="3" t="s">
        <v>0</v>
      </c>
      <c r="C11" s="6" t="s">
        <v>11</v>
      </c>
      <c r="D11" s="6" t="s">
        <v>12</v>
      </c>
      <c r="E11" s="6" t="s">
        <v>45</v>
      </c>
      <c r="F11" s="6" t="s">
        <v>46</v>
      </c>
      <c r="I11" s="3" t="s">
        <v>25</v>
      </c>
      <c r="J11" s="3" t="s">
        <v>31</v>
      </c>
      <c r="K11" s="3" t="s">
        <v>3</v>
      </c>
      <c r="L11" s="3" t="s">
        <v>26</v>
      </c>
      <c r="W11" s="1"/>
    </row>
    <row r="12" spans="2:23" ht="37.5" x14ac:dyDescent="0.3">
      <c r="B12" s="3" t="s">
        <v>4</v>
      </c>
      <c r="C12" s="17">
        <v>0.7</v>
      </c>
      <c r="D12" s="6">
        <f>D16*C12</f>
        <v>24.5</v>
      </c>
      <c r="E12" s="18">
        <f>(D12/60)*C5</f>
        <v>9.3916666666666657</v>
      </c>
      <c r="F12" s="19">
        <f>E12*G5</f>
        <v>2041.6666666666665</v>
      </c>
      <c r="I12" s="3" t="s">
        <v>34</v>
      </c>
      <c r="J12" s="20">
        <v>0.25</v>
      </c>
      <c r="K12" s="3">
        <f>E5*J12</f>
        <v>69</v>
      </c>
      <c r="L12" s="3" t="s">
        <v>33</v>
      </c>
      <c r="W12" s="1"/>
    </row>
    <row r="13" spans="2:23" x14ac:dyDescent="0.3">
      <c r="B13" s="3" t="s">
        <v>5</v>
      </c>
      <c r="C13" s="17">
        <v>0.1</v>
      </c>
      <c r="D13" s="6">
        <f>D16*C13</f>
        <v>3.5</v>
      </c>
      <c r="E13" s="18">
        <f>(D13/60)*C6</f>
        <v>1.5166666666666666</v>
      </c>
      <c r="F13" s="19">
        <f>E13*G6</f>
        <v>126.38888888888887</v>
      </c>
      <c r="I13" s="3" t="s">
        <v>27</v>
      </c>
      <c r="J13" s="20">
        <v>0.08</v>
      </c>
      <c r="K13" s="3">
        <f>E5*J13</f>
        <v>22.080000000000002</v>
      </c>
      <c r="L13" s="3" t="s">
        <v>35</v>
      </c>
      <c r="W13" s="1"/>
    </row>
    <row r="14" spans="2:23" x14ac:dyDescent="0.3">
      <c r="B14" s="3" t="s">
        <v>6</v>
      </c>
      <c r="C14" s="17">
        <v>0.1</v>
      </c>
      <c r="D14" s="6">
        <f>D16*C14</f>
        <v>3.5</v>
      </c>
      <c r="E14" s="18">
        <f>(D14/60)*C7</f>
        <v>1.2833333333333334</v>
      </c>
      <c r="F14" s="19">
        <f>E14*G7</f>
        <v>255.20833333333337</v>
      </c>
      <c r="I14" s="3" t="s">
        <v>28</v>
      </c>
      <c r="J14" s="20">
        <v>0.15</v>
      </c>
      <c r="K14" s="3">
        <f>E5*J14</f>
        <v>41.4</v>
      </c>
      <c r="L14" s="3" t="s">
        <v>32</v>
      </c>
      <c r="W14" s="1"/>
    </row>
    <row r="15" spans="2:23" x14ac:dyDescent="0.3">
      <c r="B15" s="3" t="s">
        <v>7</v>
      </c>
      <c r="C15" s="17">
        <v>0.1</v>
      </c>
      <c r="D15" s="6">
        <f>D16*C15</f>
        <v>3.5</v>
      </c>
      <c r="E15" s="18">
        <f>(D15/60)*C8</f>
        <v>1.2833333333333334</v>
      </c>
      <c r="F15" s="19">
        <f>E15*G8</f>
        <v>328.12500000000006</v>
      </c>
      <c r="I15" s="3" t="s">
        <v>29</v>
      </c>
      <c r="J15" s="20">
        <v>0.4</v>
      </c>
      <c r="K15" s="3">
        <f>E5*J15</f>
        <v>110.4</v>
      </c>
      <c r="L15" s="3" t="s">
        <v>32</v>
      </c>
      <c r="W15" s="1"/>
    </row>
    <row r="16" spans="2:23" x14ac:dyDescent="0.3">
      <c r="B16" s="3" t="s">
        <v>13</v>
      </c>
      <c r="C16" s="17">
        <f>SUM(C12:C15)</f>
        <v>0.99999999999999989</v>
      </c>
      <c r="D16" s="6">
        <v>35</v>
      </c>
      <c r="E16" s="18">
        <f>SUM(E12:E15)</f>
        <v>13.474999999999998</v>
      </c>
      <c r="F16" s="19">
        <f>SUM(F12:F15)</f>
        <v>2751.3888888888887</v>
      </c>
      <c r="I16" s="3" t="s">
        <v>30</v>
      </c>
      <c r="J16" s="20">
        <v>0.12</v>
      </c>
      <c r="K16" s="3">
        <f>E5*J16</f>
        <v>33.119999999999997</v>
      </c>
      <c r="L16" s="3" t="s">
        <v>36</v>
      </c>
      <c r="M16" s="21"/>
    </row>
    <row r="18" spans="2:11" x14ac:dyDescent="0.3">
      <c r="B18" s="27" t="s">
        <v>48</v>
      </c>
      <c r="C18" s="28"/>
      <c r="D18" s="28"/>
      <c r="E18" s="28"/>
      <c r="F18" s="29"/>
      <c r="I18" s="24" t="s">
        <v>38</v>
      </c>
      <c r="J18" s="25"/>
      <c r="K18" s="26"/>
    </row>
    <row r="19" spans="2:11" ht="18.75" customHeight="1" x14ac:dyDescent="0.3">
      <c r="B19" s="3" t="s">
        <v>0</v>
      </c>
      <c r="C19" s="6" t="s">
        <v>11</v>
      </c>
      <c r="D19" s="6" t="s">
        <v>12</v>
      </c>
      <c r="E19" s="6" t="s">
        <v>45</v>
      </c>
      <c r="F19" s="6" t="s">
        <v>46</v>
      </c>
      <c r="I19" s="7" t="s">
        <v>39</v>
      </c>
      <c r="J19" s="7" t="s">
        <v>40</v>
      </c>
      <c r="K19" s="7" t="s">
        <v>44</v>
      </c>
    </row>
    <row r="20" spans="2:11" ht="37.5" x14ac:dyDescent="0.3">
      <c r="B20" s="3" t="s">
        <v>4</v>
      </c>
      <c r="C20" s="17">
        <v>0.5</v>
      </c>
      <c r="D20" s="6">
        <f>D24*C20</f>
        <v>50</v>
      </c>
      <c r="E20" s="18">
        <f>(D20/60)*C5</f>
        <v>19.166666666666668</v>
      </c>
      <c r="F20" s="19">
        <f>E20*G5</f>
        <v>4166.666666666667</v>
      </c>
      <c r="I20" s="7" t="s">
        <v>41</v>
      </c>
      <c r="J20" s="13">
        <f>D30</f>
        <v>10036.111111111109</v>
      </c>
      <c r="K20" s="10">
        <f>J20*12</f>
        <v>120433.33333333331</v>
      </c>
    </row>
    <row r="21" spans="2:11" x14ac:dyDescent="0.3">
      <c r="B21" s="3" t="s">
        <v>5</v>
      </c>
      <c r="C21" s="17">
        <v>0.2</v>
      </c>
      <c r="D21" s="6">
        <f>D24*C21</f>
        <v>20</v>
      </c>
      <c r="E21" s="18">
        <f>(D21/60)*C6</f>
        <v>8.6666666666666661</v>
      </c>
      <c r="F21" s="19">
        <f>E21*G6</f>
        <v>722.22222222222217</v>
      </c>
      <c r="I21" s="7" t="s">
        <v>42</v>
      </c>
      <c r="J21" s="11">
        <f>J8</f>
        <v>33000</v>
      </c>
      <c r="K21" s="10">
        <f t="shared" ref="K21:K22" si="2">J21*12</f>
        <v>396000</v>
      </c>
    </row>
    <row r="22" spans="2:11" x14ac:dyDescent="0.3">
      <c r="B22" s="3" t="s">
        <v>6</v>
      </c>
      <c r="C22" s="17">
        <v>0.2</v>
      </c>
      <c r="D22" s="6">
        <f>D24*C22</f>
        <v>20</v>
      </c>
      <c r="E22" s="18">
        <f>(D22/60)*C7</f>
        <v>7.333333333333333</v>
      </c>
      <c r="F22" s="19">
        <f>E22*G7</f>
        <v>1458.3333333333333</v>
      </c>
      <c r="I22" s="7" t="s">
        <v>43</v>
      </c>
      <c r="J22" s="11">
        <f>J7</f>
        <v>3000</v>
      </c>
      <c r="K22" s="10">
        <f t="shared" si="2"/>
        <v>36000</v>
      </c>
    </row>
    <row r="23" spans="2:11" x14ac:dyDescent="0.3">
      <c r="B23" s="3" t="s">
        <v>7</v>
      </c>
      <c r="C23" s="17">
        <v>0.1</v>
      </c>
      <c r="D23" s="6">
        <f>D24*C23</f>
        <v>10</v>
      </c>
      <c r="E23" s="18">
        <f>(D23/60)*C8</f>
        <v>3.6666666666666665</v>
      </c>
      <c r="F23" s="19">
        <f>E23*G8</f>
        <v>937.5</v>
      </c>
      <c r="I23" s="7" t="s">
        <v>24</v>
      </c>
      <c r="J23" s="13">
        <f>SUM(J20:J22)</f>
        <v>46036.111111111109</v>
      </c>
      <c r="K23" s="10">
        <f>J23*12</f>
        <v>552433.33333333326</v>
      </c>
    </row>
    <row r="24" spans="2:11" x14ac:dyDescent="0.3">
      <c r="B24" s="3" t="s">
        <v>13</v>
      </c>
      <c r="C24" s="17">
        <f>SUM(C20:C23)</f>
        <v>0.99999999999999989</v>
      </c>
      <c r="D24" s="6">
        <v>100</v>
      </c>
      <c r="E24" s="18">
        <f>SUM(E20:E23)</f>
        <v>38.833333333333336</v>
      </c>
      <c r="F24" s="19">
        <f>SUM(F20:F23)</f>
        <v>7284.7222222222217</v>
      </c>
    </row>
    <row r="25" spans="2:11" ht="33" customHeight="1" x14ac:dyDescent="0.3">
      <c r="K25" s="22">
        <f>(552433/10000000)</f>
        <v>5.5243300000000002E-2</v>
      </c>
    </row>
    <row r="26" spans="2:11" x14ac:dyDescent="0.3">
      <c r="B26" s="24" t="s">
        <v>49</v>
      </c>
      <c r="C26" s="25"/>
      <c r="D26" s="25"/>
      <c r="E26" s="26"/>
    </row>
    <row r="27" spans="2:11" ht="37.5" x14ac:dyDescent="0.3">
      <c r="B27" s="3" t="s">
        <v>50</v>
      </c>
      <c r="C27" s="3" t="s">
        <v>55</v>
      </c>
      <c r="D27" s="3" t="s">
        <v>56</v>
      </c>
      <c r="E27" s="3" t="s">
        <v>51</v>
      </c>
    </row>
    <row r="28" spans="2:11" x14ac:dyDescent="0.3">
      <c r="B28" s="3" t="s">
        <v>52</v>
      </c>
      <c r="C28" s="14">
        <f>E16</f>
        <v>13.474999999999998</v>
      </c>
      <c r="D28" s="5">
        <f>F16</f>
        <v>2751.3888888888887</v>
      </c>
      <c r="E28" s="15">
        <f>(C28/E9)</f>
        <v>1.4335106382978722E-2</v>
      </c>
    </row>
    <row r="29" spans="2:11" x14ac:dyDescent="0.3">
      <c r="B29" s="3" t="s">
        <v>53</v>
      </c>
      <c r="C29" s="14">
        <f>E24</f>
        <v>38.833333333333336</v>
      </c>
      <c r="D29" s="5">
        <f>F24</f>
        <v>7284.7222222222217</v>
      </c>
      <c r="E29" s="15">
        <f>(C29/E9)</f>
        <v>4.1312056737588657E-2</v>
      </c>
    </row>
    <row r="30" spans="2:11" x14ac:dyDescent="0.3">
      <c r="B30" s="3" t="s">
        <v>54</v>
      </c>
      <c r="C30" s="14">
        <f>SUM(C28:C29)</f>
        <v>52.308333333333337</v>
      </c>
      <c r="D30" s="5">
        <f>SUM(D28:D29)</f>
        <v>10036.111111111109</v>
      </c>
      <c r="E30" s="15">
        <f>SUM(E28:E29)</f>
        <v>5.5647163120567375E-2</v>
      </c>
    </row>
    <row r="33" spans="20:20" x14ac:dyDescent="0.3">
      <c r="T33" s="23"/>
    </row>
  </sheetData>
  <mergeCells count="7">
    <mergeCell ref="I10:L10"/>
    <mergeCell ref="B10:F10"/>
    <mergeCell ref="B18:F18"/>
    <mergeCell ref="I18:K18"/>
    <mergeCell ref="B26:E26"/>
    <mergeCell ref="B3:G3"/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Брэйн Антон</dc:creator>
  <cp:lastModifiedBy>Брэйн Антон</cp:lastModifiedBy>
  <dcterms:created xsi:type="dcterms:W3CDTF">2015-06-05T18:19:34Z</dcterms:created>
  <dcterms:modified xsi:type="dcterms:W3CDTF">2025-06-14T23:19:45Z</dcterms:modified>
</cp:coreProperties>
</file>