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3515"/>
  <workbookPr codeName="ThisWorkbook" autoCompressPictures="0"/>
  <bookViews>
    <workbookView xWindow="0" yWindow="0" windowWidth="25600" windowHeight="16060" tabRatio="522" firstSheet="4" activeTab="4"/>
  </bookViews>
  <sheets>
    <sheet name="Pop Vs SC To Cytoscape.csv" sheetId="14" r:id="rId1"/>
    <sheet name="Pop Vs SC To Cytoscape Atribs.c" sheetId="13" r:id="rId2"/>
    <sheet name="CondensedOntology Figure" sheetId="12" r:id="rId3"/>
    <sheet name="Ontology Venn (Strict)" sheetId="11" r:id="rId4"/>
    <sheet name="SigInt Chart" sheetId="9" r:id="rId5"/>
    <sheet name="Ordering" sheetId="2" r:id="rId6"/>
    <sheet name="GSE57872 Order Lookup" sheetId="4" r:id="rId7"/>
    <sheet name="GSE48865 Order Lookup" sheetId="3" r:id="rId8"/>
    <sheet name="GSE57872" sheetId="6" r:id="rId9"/>
    <sheet name="GSE48865" sheetId="5" r:id="rId10"/>
    <sheet name="Sheet1" sheetId="8" r:id="rId11"/>
    <sheet name="Sigfe&lt;0.01" sheetId="7" r:id="rId12"/>
    <sheet name="Intersecting genes" sheetId="10" r:id="rId13"/>
  </sheets>
  <definedNames>
    <definedName name="moduleComparisonDeets" localSheetId="11">'Sigfe&lt;0.01'!$B$1:$AX$165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6" i="9" l="1"/>
  <c r="P6" i="9"/>
  <c r="B3" i="9"/>
  <c r="P3" i="9"/>
  <c r="B12" i="9"/>
  <c r="P12" i="9"/>
  <c r="B13" i="9"/>
  <c r="P13" i="9"/>
  <c r="I3" i="13"/>
  <c r="I4" i="13"/>
  <c r="I5" i="13"/>
  <c r="I6" i="13"/>
  <c r="I7" i="13"/>
  <c r="I8" i="13"/>
  <c r="I9" i="13"/>
  <c r="I10" i="13"/>
  <c r="I11" i="13"/>
  <c r="I12" i="13"/>
  <c r="I13" i="13"/>
  <c r="I14" i="13"/>
  <c r="I15" i="13"/>
  <c r="I16" i="13"/>
  <c r="I17" i="13"/>
  <c r="I18" i="13"/>
  <c r="I19" i="13"/>
  <c r="I20" i="13"/>
  <c r="I21" i="13"/>
  <c r="I22" i="13"/>
  <c r="I23" i="13"/>
  <c r="I24" i="13"/>
  <c r="I25" i="13"/>
  <c r="I26" i="13"/>
  <c r="I27" i="13"/>
  <c r="I28" i="13"/>
  <c r="I29" i="13"/>
  <c r="I30" i="13"/>
  <c r="I31" i="13"/>
  <c r="I32" i="13"/>
  <c r="I33" i="13"/>
  <c r="I34" i="13"/>
  <c r="I35" i="13"/>
  <c r="I36" i="13"/>
  <c r="I37" i="13"/>
  <c r="I38" i="13"/>
  <c r="I39" i="13"/>
  <c r="I40" i="13"/>
  <c r="I41" i="13"/>
  <c r="I42" i="13"/>
  <c r="I43" i="13"/>
  <c r="I44" i="13"/>
  <c r="I45" i="13"/>
  <c r="I46" i="13"/>
  <c r="I47" i="13"/>
  <c r="I48" i="13"/>
  <c r="I49" i="13"/>
  <c r="I50" i="13"/>
  <c r="I51" i="13"/>
  <c r="I52" i="13"/>
  <c r="I53" i="13"/>
  <c r="I54" i="13"/>
  <c r="I55" i="13"/>
  <c r="I56" i="13"/>
  <c r="I57" i="13"/>
  <c r="I58" i="13"/>
  <c r="I59" i="13"/>
  <c r="I60" i="13"/>
  <c r="I61" i="13"/>
  <c r="I62" i="13"/>
  <c r="I63" i="13"/>
  <c r="I64" i="13"/>
  <c r="I65" i="13"/>
  <c r="I66" i="13"/>
  <c r="I67" i="13"/>
  <c r="I68" i="13"/>
  <c r="I69" i="13"/>
  <c r="I70" i="13"/>
  <c r="I71" i="13"/>
  <c r="I72" i="13"/>
  <c r="I73" i="13"/>
  <c r="I74" i="13"/>
  <c r="I75" i="13"/>
  <c r="I76" i="13"/>
  <c r="I77" i="13"/>
  <c r="I78" i="13"/>
  <c r="I79" i="13"/>
  <c r="I80" i="13"/>
  <c r="I81" i="13"/>
  <c r="I82" i="13"/>
  <c r="I2" i="13"/>
  <c r="J3" i="13"/>
  <c r="J4" i="13"/>
  <c r="J5" i="13"/>
  <c r="J6" i="13"/>
  <c r="J7" i="13"/>
  <c r="J8" i="13"/>
  <c r="J9" i="13"/>
  <c r="J10" i="13"/>
  <c r="J11" i="13"/>
  <c r="J12" i="13"/>
  <c r="J13" i="13"/>
  <c r="J14" i="13"/>
  <c r="J15" i="13"/>
  <c r="J16" i="13"/>
  <c r="J17" i="13"/>
  <c r="J18" i="13"/>
  <c r="J19" i="13"/>
  <c r="J20" i="13"/>
  <c r="J21" i="13"/>
  <c r="J22" i="13"/>
  <c r="J23" i="13"/>
  <c r="J24" i="13"/>
  <c r="J25" i="13"/>
  <c r="J26" i="13"/>
  <c r="J27" i="13"/>
  <c r="J28" i="13"/>
  <c r="J29" i="13"/>
  <c r="J30" i="13"/>
  <c r="J31" i="13"/>
  <c r="J32" i="13"/>
  <c r="J33" i="13"/>
  <c r="J34" i="13"/>
  <c r="J35" i="13"/>
  <c r="J36" i="13"/>
  <c r="J37" i="13"/>
  <c r="J38" i="13"/>
  <c r="J39" i="13"/>
  <c r="J40" i="13"/>
  <c r="J41" i="13"/>
  <c r="J42" i="13"/>
  <c r="J43" i="13"/>
  <c r="J44" i="13"/>
  <c r="J45" i="13"/>
  <c r="J46" i="13"/>
  <c r="J47" i="13"/>
  <c r="J48" i="13"/>
  <c r="J49" i="13"/>
  <c r="J50" i="13"/>
  <c r="J51" i="13"/>
  <c r="J52" i="13"/>
  <c r="J53" i="13"/>
  <c r="J54" i="13"/>
  <c r="J55" i="13"/>
  <c r="J56" i="13"/>
  <c r="J57" i="13"/>
  <c r="J58" i="13"/>
  <c r="J59" i="13"/>
  <c r="J60" i="13"/>
  <c r="J61" i="13"/>
  <c r="J62" i="13"/>
  <c r="J63" i="13"/>
  <c r="J64" i="13"/>
  <c r="J65" i="13"/>
  <c r="J66" i="13"/>
  <c r="J67" i="13"/>
  <c r="J68" i="13"/>
  <c r="J69" i="13"/>
  <c r="J70" i="13"/>
  <c r="J2" i="13"/>
  <c r="H3" i="13"/>
  <c r="H4" i="13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H29" i="13"/>
  <c r="H30" i="13"/>
  <c r="H31" i="13"/>
  <c r="H32" i="13"/>
  <c r="H33" i="13"/>
  <c r="H34" i="13"/>
  <c r="H35" i="13"/>
  <c r="H36" i="13"/>
  <c r="H37" i="13"/>
  <c r="H38" i="13"/>
  <c r="H39" i="13"/>
  <c r="H40" i="13"/>
  <c r="H41" i="13"/>
  <c r="H42" i="13"/>
  <c r="H43" i="13"/>
  <c r="H44" i="13"/>
  <c r="H45" i="13"/>
  <c r="H46" i="13"/>
  <c r="H47" i="13"/>
  <c r="H48" i="13"/>
  <c r="H49" i="13"/>
  <c r="H50" i="13"/>
  <c r="H51" i="13"/>
  <c r="H52" i="13"/>
  <c r="H53" i="13"/>
  <c r="H54" i="13"/>
  <c r="H55" i="13"/>
  <c r="H56" i="13"/>
  <c r="H57" i="13"/>
  <c r="H58" i="13"/>
  <c r="H59" i="13"/>
  <c r="H60" i="13"/>
  <c r="H61" i="13"/>
  <c r="H62" i="13"/>
  <c r="H63" i="13"/>
  <c r="H64" i="13"/>
  <c r="H65" i="13"/>
  <c r="H66" i="13"/>
  <c r="H67" i="13"/>
  <c r="H68" i="13"/>
  <c r="H69" i="13"/>
  <c r="H70" i="13"/>
  <c r="H71" i="13"/>
  <c r="H72" i="13"/>
  <c r="H73" i="13"/>
  <c r="H74" i="13"/>
  <c r="H75" i="13"/>
  <c r="H76" i="13"/>
  <c r="H77" i="13"/>
  <c r="H78" i="13"/>
  <c r="H79" i="13"/>
  <c r="H80" i="13"/>
  <c r="H81" i="13"/>
  <c r="H82" i="13"/>
  <c r="H2" i="13"/>
  <c r="G3" i="13"/>
  <c r="G4" i="13"/>
  <c r="G5" i="13"/>
  <c r="G6" i="13"/>
  <c r="G7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5" i="13"/>
  <c r="G26" i="13"/>
  <c r="G27" i="13"/>
  <c r="G28" i="13"/>
  <c r="G29" i="13"/>
  <c r="G30" i="13"/>
  <c r="G31" i="13"/>
  <c r="G32" i="13"/>
  <c r="G33" i="13"/>
  <c r="G34" i="13"/>
  <c r="G35" i="13"/>
  <c r="G36" i="13"/>
  <c r="G37" i="13"/>
  <c r="G38" i="13"/>
  <c r="G39" i="13"/>
  <c r="G40" i="13"/>
  <c r="G41" i="13"/>
  <c r="G42" i="13"/>
  <c r="G43" i="13"/>
  <c r="G44" i="13"/>
  <c r="G45" i="13"/>
  <c r="G46" i="13"/>
  <c r="G47" i="13"/>
  <c r="G48" i="13"/>
  <c r="G49" i="13"/>
  <c r="G50" i="13"/>
  <c r="G51" i="13"/>
  <c r="G52" i="13"/>
  <c r="G53" i="13"/>
  <c r="G54" i="13"/>
  <c r="G55" i="13"/>
  <c r="G56" i="13"/>
  <c r="G57" i="13"/>
  <c r="G58" i="13"/>
  <c r="G59" i="13"/>
  <c r="G60" i="13"/>
  <c r="G61" i="13"/>
  <c r="G62" i="13"/>
  <c r="G63" i="13"/>
  <c r="G64" i="13"/>
  <c r="G65" i="13"/>
  <c r="G66" i="13"/>
  <c r="G67" i="13"/>
  <c r="G68" i="13"/>
  <c r="G69" i="13"/>
  <c r="G70" i="13"/>
  <c r="G71" i="13"/>
  <c r="G72" i="13"/>
  <c r="G73" i="13"/>
  <c r="G74" i="13"/>
  <c r="G75" i="13"/>
  <c r="G76" i="13"/>
  <c r="G77" i="13"/>
  <c r="G78" i="13"/>
  <c r="G79" i="13"/>
  <c r="G80" i="13"/>
  <c r="G81" i="13"/>
  <c r="G82" i="13"/>
  <c r="G2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6" i="13"/>
  <c r="F47" i="13"/>
  <c r="F48" i="13"/>
  <c r="F49" i="13"/>
  <c r="F50" i="13"/>
  <c r="F51" i="13"/>
  <c r="F52" i="13"/>
  <c r="F53" i="13"/>
  <c r="F54" i="13"/>
  <c r="F55" i="13"/>
  <c r="F56" i="13"/>
  <c r="F57" i="13"/>
  <c r="F58" i="13"/>
  <c r="F59" i="13"/>
  <c r="F60" i="13"/>
  <c r="F61" i="13"/>
  <c r="F62" i="13"/>
  <c r="F63" i="13"/>
  <c r="F64" i="13"/>
  <c r="F65" i="13"/>
  <c r="F66" i="13"/>
  <c r="F67" i="13"/>
  <c r="F68" i="13"/>
  <c r="F69" i="13"/>
  <c r="F70" i="13"/>
  <c r="F71" i="13"/>
  <c r="F72" i="13"/>
  <c r="F73" i="13"/>
  <c r="F74" i="13"/>
  <c r="F75" i="13"/>
  <c r="F76" i="13"/>
  <c r="F77" i="13"/>
  <c r="F78" i="13"/>
  <c r="F79" i="13"/>
  <c r="F80" i="13"/>
  <c r="F81" i="13"/>
  <c r="F82" i="13"/>
  <c r="F2" i="13"/>
  <c r="A4" i="13"/>
  <c r="C4" i="13"/>
  <c r="D4" i="13"/>
  <c r="A34" i="13"/>
  <c r="C34" i="13"/>
  <c r="D34" i="13"/>
  <c r="A24" i="13"/>
  <c r="C24" i="13"/>
  <c r="D24" i="13"/>
  <c r="A25" i="13"/>
  <c r="C25" i="13"/>
  <c r="D25" i="13"/>
  <c r="A26" i="13"/>
  <c r="C26" i="13"/>
  <c r="D26" i="13"/>
  <c r="A27" i="13"/>
  <c r="C27" i="13"/>
  <c r="D27" i="13"/>
  <c r="A28" i="13"/>
  <c r="C28" i="13"/>
  <c r="D28" i="13"/>
  <c r="A29" i="13"/>
  <c r="C29" i="13"/>
  <c r="D29" i="13"/>
  <c r="A30" i="13"/>
  <c r="C30" i="13"/>
  <c r="D30" i="13"/>
  <c r="A31" i="13"/>
  <c r="C31" i="13"/>
  <c r="D31" i="13"/>
  <c r="A32" i="13"/>
  <c r="C32" i="13"/>
  <c r="D32" i="13"/>
  <c r="A33" i="13"/>
  <c r="C33" i="13"/>
  <c r="D33" i="13"/>
  <c r="A35" i="13"/>
  <c r="C35" i="13"/>
  <c r="D35" i="13"/>
  <c r="A36" i="13"/>
  <c r="C36" i="13"/>
  <c r="D36" i="13"/>
  <c r="A37" i="13"/>
  <c r="C37" i="13"/>
  <c r="D37" i="13"/>
  <c r="A38" i="13"/>
  <c r="C38" i="13"/>
  <c r="D38" i="13"/>
  <c r="A39" i="13"/>
  <c r="C39" i="13"/>
  <c r="D39" i="13"/>
  <c r="A40" i="13"/>
  <c r="C40" i="13"/>
  <c r="D40" i="13"/>
  <c r="A41" i="13"/>
  <c r="C41" i="13"/>
  <c r="D41" i="13"/>
  <c r="A42" i="13"/>
  <c r="C42" i="13"/>
  <c r="D42" i="13"/>
  <c r="A43" i="13"/>
  <c r="C43" i="13"/>
  <c r="D43" i="13"/>
  <c r="A44" i="13"/>
  <c r="C44" i="13"/>
  <c r="D44" i="13"/>
  <c r="A45" i="13"/>
  <c r="C45" i="13"/>
  <c r="D45" i="13"/>
  <c r="A46" i="13"/>
  <c r="C46" i="13"/>
  <c r="D46" i="13"/>
  <c r="A47" i="13"/>
  <c r="C47" i="13"/>
  <c r="D47" i="13"/>
  <c r="A48" i="13"/>
  <c r="C48" i="13"/>
  <c r="D48" i="13"/>
  <c r="A49" i="13"/>
  <c r="C49" i="13"/>
  <c r="D49" i="13"/>
  <c r="A50" i="13"/>
  <c r="C50" i="13"/>
  <c r="D50" i="13"/>
  <c r="A51" i="13"/>
  <c r="C51" i="13"/>
  <c r="D51" i="13"/>
  <c r="A52" i="13"/>
  <c r="C52" i="13"/>
  <c r="D52" i="13"/>
  <c r="A53" i="13"/>
  <c r="C53" i="13"/>
  <c r="D53" i="13"/>
  <c r="A54" i="13"/>
  <c r="C54" i="13"/>
  <c r="D54" i="13"/>
  <c r="A55" i="13"/>
  <c r="C55" i="13"/>
  <c r="D55" i="13"/>
  <c r="A56" i="13"/>
  <c r="C56" i="13"/>
  <c r="D56" i="13"/>
  <c r="A57" i="13"/>
  <c r="C57" i="13"/>
  <c r="D57" i="13"/>
  <c r="A58" i="13"/>
  <c r="C58" i="13"/>
  <c r="D58" i="13"/>
  <c r="A59" i="13"/>
  <c r="C59" i="13"/>
  <c r="D59" i="13"/>
  <c r="A60" i="13"/>
  <c r="C60" i="13"/>
  <c r="D60" i="13"/>
  <c r="A61" i="13"/>
  <c r="C61" i="13"/>
  <c r="D61" i="13"/>
  <c r="A62" i="13"/>
  <c r="C62" i="13"/>
  <c r="D62" i="13"/>
  <c r="A63" i="13"/>
  <c r="C63" i="13"/>
  <c r="D63" i="13"/>
  <c r="A64" i="13"/>
  <c r="C64" i="13"/>
  <c r="D64" i="13"/>
  <c r="A65" i="13"/>
  <c r="C65" i="13"/>
  <c r="D65" i="13"/>
  <c r="A66" i="13"/>
  <c r="C66" i="13"/>
  <c r="D66" i="13"/>
  <c r="A67" i="13"/>
  <c r="C67" i="13"/>
  <c r="D67" i="13"/>
  <c r="A68" i="13"/>
  <c r="C68" i="13"/>
  <c r="D68" i="13"/>
  <c r="A69" i="13"/>
  <c r="C69" i="13"/>
  <c r="D69" i="13"/>
  <c r="A70" i="13"/>
  <c r="C70" i="13"/>
  <c r="D70" i="13"/>
  <c r="D23" i="13"/>
  <c r="C23" i="13"/>
  <c r="A23" i="13"/>
  <c r="A3" i="13"/>
  <c r="C3" i="13"/>
  <c r="D3" i="13"/>
  <c r="A5" i="13"/>
  <c r="C5" i="13"/>
  <c r="D5" i="13"/>
  <c r="A6" i="13"/>
  <c r="C6" i="13"/>
  <c r="D6" i="13"/>
  <c r="A7" i="13"/>
  <c r="C7" i="13"/>
  <c r="D7" i="13"/>
  <c r="A8" i="13"/>
  <c r="C8" i="13"/>
  <c r="D8" i="13"/>
  <c r="A9" i="13"/>
  <c r="C9" i="13"/>
  <c r="D9" i="13"/>
  <c r="A10" i="13"/>
  <c r="C10" i="13"/>
  <c r="D10" i="13"/>
  <c r="A11" i="13"/>
  <c r="C11" i="13"/>
  <c r="D11" i="13"/>
  <c r="A12" i="13"/>
  <c r="C12" i="13"/>
  <c r="D12" i="13"/>
  <c r="A13" i="13"/>
  <c r="C13" i="13"/>
  <c r="D13" i="13"/>
  <c r="A14" i="13"/>
  <c r="C14" i="13"/>
  <c r="D14" i="13"/>
  <c r="A15" i="13"/>
  <c r="C15" i="13"/>
  <c r="D15" i="13"/>
  <c r="A16" i="13"/>
  <c r="C16" i="13"/>
  <c r="D16" i="13"/>
  <c r="A17" i="13"/>
  <c r="C17" i="13"/>
  <c r="D17" i="13"/>
  <c r="A18" i="13"/>
  <c r="C18" i="13"/>
  <c r="D18" i="13"/>
  <c r="A19" i="13"/>
  <c r="C19" i="13"/>
  <c r="D19" i="13"/>
  <c r="A20" i="13"/>
  <c r="C20" i="13"/>
  <c r="D20" i="13"/>
  <c r="A21" i="13"/>
  <c r="C21" i="13"/>
  <c r="D21" i="13"/>
  <c r="A22" i="13"/>
  <c r="C22" i="13"/>
  <c r="D22" i="13"/>
  <c r="D2" i="13"/>
  <c r="C2" i="13"/>
  <c r="A2" i="13"/>
  <c r="F7" i="12"/>
  <c r="B34" i="12"/>
  <c r="B20" i="12"/>
  <c r="B13" i="12"/>
  <c r="B31" i="12"/>
  <c r="B27" i="12"/>
  <c r="B18" i="12"/>
  <c r="B11" i="12"/>
  <c r="B26" i="12"/>
  <c r="B30" i="12"/>
  <c r="B35" i="12"/>
  <c r="B36" i="12"/>
  <c r="B23" i="12"/>
  <c r="B17" i="12"/>
  <c r="F31" i="12"/>
  <c r="F45" i="12"/>
  <c r="F46" i="12"/>
  <c r="F24" i="12"/>
  <c r="F44" i="12"/>
  <c r="F6" i="12"/>
  <c r="D20" i="12"/>
  <c r="F21" i="12"/>
  <c r="F34" i="12"/>
  <c r="F35" i="12"/>
  <c r="F36" i="12"/>
  <c r="F37" i="12"/>
  <c r="F11" i="12"/>
  <c r="F28" i="12"/>
  <c r="F12" i="12"/>
  <c r="F15" i="12"/>
  <c r="F23" i="12"/>
  <c r="F14" i="12"/>
  <c r="F26" i="12"/>
  <c r="F38" i="12"/>
  <c r="F8" i="12"/>
  <c r="F9" i="12"/>
  <c r="F39" i="12"/>
  <c r="F40" i="12"/>
  <c r="F41" i="12"/>
  <c r="F42" i="12"/>
  <c r="F43" i="12"/>
  <c r="F17" i="12"/>
  <c r="I3" i="11"/>
  <c r="I2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2" i="11"/>
  <c r="I4" i="11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AW158" i="10"/>
  <c r="AV158" i="10"/>
  <c r="AU158" i="10"/>
  <c r="AT158" i="10"/>
  <c r="AS158" i="10"/>
  <c r="AR158" i="10"/>
  <c r="AQ158" i="10"/>
  <c r="AP158" i="10"/>
  <c r="AO158" i="10"/>
  <c r="AN158" i="10"/>
  <c r="AM158" i="10"/>
  <c r="AL158" i="10"/>
  <c r="AK158" i="10"/>
  <c r="AJ158" i="10"/>
  <c r="AI158" i="10"/>
  <c r="AH158" i="10"/>
  <c r="AG158" i="10"/>
  <c r="AF158" i="10"/>
  <c r="AE158" i="10"/>
  <c r="AD158" i="10"/>
  <c r="AC158" i="10"/>
  <c r="AB158" i="10"/>
  <c r="AA158" i="10"/>
  <c r="Z158" i="10"/>
  <c r="Y158" i="10"/>
  <c r="X158" i="10"/>
  <c r="W158" i="10"/>
  <c r="V158" i="10"/>
  <c r="U158" i="10"/>
  <c r="T158" i="10"/>
  <c r="S158" i="10"/>
  <c r="R158" i="10"/>
  <c r="Q158" i="10"/>
  <c r="P158" i="10"/>
  <c r="O158" i="10"/>
  <c r="N158" i="10"/>
  <c r="M158" i="10"/>
  <c r="L158" i="10"/>
  <c r="K158" i="10"/>
  <c r="J158" i="10"/>
  <c r="I158" i="10"/>
  <c r="H158" i="10"/>
  <c r="G158" i="10"/>
  <c r="F158" i="10"/>
  <c r="E158" i="10"/>
  <c r="D158" i="10"/>
  <c r="C158" i="10"/>
  <c r="B158" i="10"/>
  <c r="A158" i="10"/>
  <c r="AX158" i="10"/>
  <c r="AW152" i="10"/>
  <c r="AV152" i="10"/>
  <c r="AU152" i="10"/>
  <c r="AT152" i="10"/>
  <c r="AS152" i="10"/>
  <c r="AR152" i="10"/>
  <c r="AQ152" i="10"/>
  <c r="AP152" i="10"/>
  <c r="AO152" i="10"/>
  <c r="AN152" i="10"/>
  <c r="AM152" i="10"/>
  <c r="AL152" i="10"/>
  <c r="AK152" i="10"/>
  <c r="AJ152" i="10"/>
  <c r="AI152" i="10"/>
  <c r="AH152" i="10"/>
  <c r="AG152" i="10"/>
  <c r="AF152" i="10"/>
  <c r="AE152" i="10"/>
  <c r="AD152" i="10"/>
  <c r="AC152" i="10"/>
  <c r="AB152" i="10"/>
  <c r="AA152" i="10"/>
  <c r="Z152" i="10"/>
  <c r="Y152" i="10"/>
  <c r="X152" i="10"/>
  <c r="W152" i="10"/>
  <c r="V152" i="10"/>
  <c r="U152" i="10"/>
  <c r="T152" i="10"/>
  <c r="S152" i="10"/>
  <c r="R152" i="10"/>
  <c r="Q152" i="10"/>
  <c r="P152" i="10"/>
  <c r="O152" i="10"/>
  <c r="N152" i="10"/>
  <c r="M152" i="10"/>
  <c r="L152" i="10"/>
  <c r="K152" i="10"/>
  <c r="J152" i="10"/>
  <c r="I152" i="10"/>
  <c r="H152" i="10"/>
  <c r="G152" i="10"/>
  <c r="F152" i="10"/>
  <c r="E152" i="10"/>
  <c r="D152" i="10"/>
  <c r="C152" i="10"/>
  <c r="B152" i="10"/>
  <c r="A152" i="10"/>
  <c r="AX152" i="10"/>
  <c r="AW146" i="10"/>
  <c r="AV146" i="10"/>
  <c r="AU146" i="10"/>
  <c r="AT146" i="10"/>
  <c r="AS146" i="10"/>
  <c r="AR146" i="10"/>
  <c r="AQ146" i="10"/>
  <c r="AP146" i="10"/>
  <c r="AO146" i="10"/>
  <c r="AN146" i="10"/>
  <c r="AM146" i="10"/>
  <c r="AL146" i="10"/>
  <c r="AK146" i="10"/>
  <c r="AJ146" i="10"/>
  <c r="AI146" i="10"/>
  <c r="AH146" i="10"/>
  <c r="AG146" i="10"/>
  <c r="AF146" i="10"/>
  <c r="AE146" i="10"/>
  <c r="AD146" i="10"/>
  <c r="AC146" i="10"/>
  <c r="AB146" i="10"/>
  <c r="AA146" i="10"/>
  <c r="Z146" i="10"/>
  <c r="Y146" i="10"/>
  <c r="X146" i="10"/>
  <c r="W146" i="10"/>
  <c r="V146" i="10"/>
  <c r="U146" i="10"/>
  <c r="T146" i="10"/>
  <c r="S146" i="10"/>
  <c r="R146" i="10"/>
  <c r="Q146" i="10"/>
  <c r="P146" i="10"/>
  <c r="O146" i="10"/>
  <c r="N146" i="10"/>
  <c r="M146" i="10"/>
  <c r="L146" i="10"/>
  <c r="K146" i="10"/>
  <c r="J146" i="10"/>
  <c r="I146" i="10"/>
  <c r="H146" i="10"/>
  <c r="G146" i="10"/>
  <c r="F146" i="10"/>
  <c r="E146" i="10"/>
  <c r="D146" i="10"/>
  <c r="C146" i="10"/>
  <c r="B146" i="10"/>
  <c r="A146" i="10"/>
  <c r="AX146" i="10"/>
  <c r="AW140" i="10"/>
  <c r="AV140" i="10"/>
  <c r="AU140" i="10"/>
  <c r="AT140" i="10"/>
  <c r="AS140" i="10"/>
  <c r="AR140" i="10"/>
  <c r="AQ140" i="10"/>
  <c r="AP140" i="10"/>
  <c r="AO140" i="10"/>
  <c r="AN140" i="10"/>
  <c r="AM140" i="10"/>
  <c r="AL140" i="10"/>
  <c r="AK140" i="10"/>
  <c r="AJ140" i="10"/>
  <c r="AI140" i="10"/>
  <c r="AH140" i="10"/>
  <c r="AG140" i="10"/>
  <c r="AF140" i="10"/>
  <c r="AE140" i="10"/>
  <c r="AD140" i="10"/>
  <c r="AC140" i="10"/>
  <c r="AB140" i="10"/>
  <c r="AA140" i="10"/>
  <c r="Z140" i="10"/>
  <c r="Y140" i="10"/>
  <c r="X140" i="10"/>
  <c r="W140" i="10"/>
  <c r="V140" i="10"/>
  <c r="U140" i="10"/>
  <c r="T140" i="10"/>
  <c r="S140" i="10"/>
  <c r="R140" i="10"/>
  <c r="Q140" i="10"/>
  <c r="P140" i="10"/>
  <c r="O140" i="10"/>
  <c r="N140" i="10"/>
  <c r="M140" i="10"/>
  <c r="L140" i="10"/>
  <c r="K140" i="10"/>
  <c r="J140" i="10"/>
  <c r="I140" i="10"/>
  <c r="H140" i="10"/>
  <c r="G140" i="10"/>
  <c r="F140" i="10"/>
  <c r="E140" i="10"/>
  <c r="D140" i="10"/>
  <c r="C140" i="10"/>
  <c r="B140" i="10"/>
  <c r="A140" i="10"/>
  <c r="AX140" i="10"/>
  <c r="AW134" i="10"/>
  <c r="AV134" i="10"/>
  <c r="AU134" i="10"/>
  <c r="AT134" i="10"/>
  <c r="AS134" i="10"/>
  <c r="AR134" i="10"/>
  <c r="AQ134" i="10"/>
  <c r="AP134" i="10"/>
  <c r="AO134" i="10"/>
  <c r="AN134" i="10"/>
  <c r="AM134" i="10"/>
  <c r="AL134" i="10"/>
  <c r="AK134" i="10"/>
  <c r="AJ134" i="10"/>
  <c r="AI134" i="10"/>
  <c r="AH134" i="10"/>
  <c r="AG134" i="10"/>
  <c r="AF134" i="10"/>
  <c r="AE134" i="10"/>
  <c r="AD134" i="10"/>
  <c r="AC134" i="10"/>
  <c r="AB134" i="10"/>
  <c r="AA134" i="10"/>
  <c r="Z134" i="10"/>
  <c r="Y134" i="10"/>
  <c r="X134" i="10"/>
  <c r="W134" i="10"/>
  <c r="V134" i="10"/>
  <c r="U134" i="10"/>
  <c r="T134" i="10"/>
  <c r="S134" i="10"/>
  <c r="R134" i="10"/>
  <c r="Q134" i="10"/>
  <c r="P134" i="10"/>
  <c r="O134" i="10"/>
  <c r="N134" i="10"/>
  <c r="M134" i="10"/>
  <c r="L134" i="10"/>
  <c r="K134" i="10"/>
  <c r="J134" i="10"/>
  <c r="I134" i="10"/>
  <c r="H134" i="10"/>
  <c r="G134" i="10"/>
  <c r="F134" i="10"/>
  <c r="E134" i="10"/>
  <c r="D134" i="10"/>
  <c r="C134" i="10"/>
  <c r="B134" i="10"/>
  <c r="A134" i="10"/>
  <c r="AX134" i="10"/>
  <c r="AW128" i="10"/>
  <c r="AV128" i="10"/>
  <c r="AU128" i="10"/>
  <c r="AT128" i="10"/>
  <c r="AS128" i="10"/>
  <c r="AR128" i="10"/>
  <c r="AQ128" i="10"/>
  <c r="AP128" i="10"/>
  <c r="AO128" i="10"/>
  <c r="AN128" i="10"/>
  <c r="AM128" i="10"/>
  <c r="AL128" i="10"/>
  <c r="AK128" i="10"/>
  <c r="AJ128" i="10"/>
  <c r="AI128" i="10"/>
  <c r="AH128" i="10"/>
  <c r="AG128" i="10"/>
  <c r="AF128" i="10"/>
  <c r="AE128" i="10"/>
  <c r="AD128" i="10"/>
  <c r="AC128" i="10"/>
  <c r="AB128" i="10"/>
  <c r="AA128" i="10"/>
  <c r="Z128" i="10"/>
  <c r="Y128" i="10"/>
  <c r="X128" i="10"/>
  <c r="W128" i="10"/>
  <c r="V128" i="10"/>
  <c r="U128" i="10"/>
  <c r="T128" i="10"/>
  <c r="S128" i="10"/>
  <c r="R128" i="10"/>
  <c r="Q128" i="10"/>
  <c r="P128" i="10"/>
  <c r="O128" i="10"/>
  <c r="N128" i="10"/>
  <c r="M128" i="10"/>
  <c r="L128" i="10"/>
  <c r="K128" i="10"/>
  <c r="J128" i="10"/>
  <c r="I128" i="10"/>
  <c r="H128" i="10"/>
  <c r="G128" i="10"/>
  <c r="F128" i="10"/>
  <c r="E128" i="10"/>
  <c r="D128" i="10"/>
  <c r="C128" i="10"/>
  <c r="B128" i="10"/>
  <c r="A128" i="10"/>
  <c r="AX128" i="10"/>
  <c r="AW122" i="10"/>
  <c r="AV122" i="10"/>
  <c r="AU122" i="10"/>
  <c r="AT122" i="10"/>
  <c r="AS122" i="10"/>
  <c r="AR122" i="10"/>
  <c r="AQ122" i="10"/>
  <c r="AP122" i="10"/>
  <c r="AO122" i="10"/>
  <c r="AN122" i="10"/>
  <c r="AM122" i="10"/>
  <c r="AL122" i="10"/>
  <c r="AK122" i="10"/>
  <c r="AJ122" i="10"/>
  <c r="AI122" i="10"/>
  <c r="AH122" i="10"/>
  <c r="AG122" i="10"/>
  <c r="AF122" i="10"/>
  <c r="AE122" i="10"/>
  <c r="AD122" i="10"/>
  <c r="AC122" i="10"/>
  <c r="AB122" i="10"/>
  <c r="AA122" i="10"/>
  <c r="Z122" i="10"/>
  <c r="Y122" i="10"/>
  <c r="X122" i="10"/>
  <c r="W122" i="10"/>
  <c r="V122" i="10"/>
  <c r="U122" i="10"/>
  <c r="T122" i="10"/>
  <c r="S122" i="10"/>
  <c r="R122" i="10"/>
  <c r="Q122" i="10"/>
  <c r="P122" i="10"/>
  <c r="O122" i="10"/>
  <c r="N122" i="10"/>
  <c r="M122" i="10"/>
  <c r="L122" i="10"/>
  <c r="K122" i="10"/>
  <c r="J122" i="10"/>
  <c r="I122" i="10"/>
  <c r="H122" i="10"/>
  <c r="G122" i="10"/>
  <c r="F122" i="10"/>
  <c r="E122" i="10"/>
  <c r="D122" i="10"/>
  <c r="C122" i="10"/>
  <c r="B122" i="10"/>
  <c r="A122" i="10"/>
  <c r="AX122" i="10"/>
  <c r="AW116" i="10"/>
  <c r="AV116" i="10"/>
  <c r="AU116" i="10"/>
  <c r="AT116" i="10"/>
  <c r="AS116" i="10"/>
  <c r="AR116" i="10"/>
  <c r="AQ116" i="10"/>
  <c r="AP116" i="10"/>
  <c r="AO116" i="10"/>
  <c r="AN116" i="10"/>
  <c r="AM116" i="10"/>
  <c r="AL116" i="10"/>
  <c r="AK116" i="10"/>
  <c r="AJ116" i="10"/>
  <c r="AI116" i="10"/>
  <c r="AH116" i="10"/>
  <c r="AG116" i="10"/>
  <c r="AF116" i="10"/>
  <c r="AE116" i="10"/>
  <c r="AD116" i="10"/>
  <c r="AC116" i="10"/>
  <c r="AB116" i="10"/>
  <c r="AA116" i="10"/>
  <c r="Z116" i="10"/>
  <c r="Y116" i="10"/>
  <c r="X116" i="10"/>
  <c r="W116" i="10"/>
  <c r="V116" i="10"/>
  <c r="U116" i="10"/>
  <c r="T116" i="10"/>
  <c r="S116" i="10"/>
  <c r="R116" i="10"/>
  <c r="Q116" i="10"/>
  <c r="P116" i="10"/>
  <c r="O116" i="10"/>
  <c r="N116" i="10"/>
  <c r="M116" i="10"/>
  <c r="L116" i="10"/>
  <c r="K116" i="10"/>
  <c r="J116" i="10"/>
  <c r="I116" i="10"/>
  <c r="H116" i="10"/>
  <c r="G116" i="10"/>
  <c r="F116" i="10"/>
  <c r="E116" i="10"/>
  <c r="D116" i="10"/>
  <c r="C116" i="10"/>
  <c r="B116" i="10"/>
  <c r="A116" i="10"/>
  <c r="AX116" i="10"/>
  <c r="AW110" i="10"/>
  <c r="AV110" i="10"/>
  <c r="AU110" i="10"/>
  <c r="AT110" i="10"/>
  <c r="AS110" i="10"/>
  <c r="AR110" i="10"/>
  <c r="AQ110" i="10"/>
  <c r="AP110" i="10"/>
  <c r="AO110" i="10"/>
  <c r="AN110" i="10"/>
  <c r="AM110" i="10"/>
  <c r="AL110" i="10"/>
  <c r="AK110" i="10"/>
  <c r="AJ110" i="10"/>
  <c r="AI110" i="10"/>
  <c r="AH110" i="10"/>
  <c r="AG110" i="10"/>
  <c r="AF110" i="10"/>
  <c r="AE110" i="10"/>
  <c r="AD110" i="10"/>
  <c r="AC110" i="10"/>
  <c r="AB110" i="10"/>
  <c r="AA110" i="10"/>
  <c r="Z110" i="10"/>
  <c r="Y110" i="10"/>
  <c r="X110" i="10"/>
  <c r="W110" i="10"/>
  <c r="V110" i="10"/>
  <c r="U110" i="10"/>
  <c r="T110" i="10"/>
  <c r="S110" i="10"/>
  <c r="R110" i="10"/>
  <c r="Q110" i="10"/>
  <c r="P110" i="10"/>
  <c r="O110" i="10"/>
  <c r="N110" i="10"/>
  <c r="M110" i="10"/>
  <c r="L110" i="10"/>
  <c r="K110" i="10"/>
  <c r="J110" i="10"/>
  <c r="I110" i="10"/>
  <c r="H110" i="10"/>
  <c r="G110" i="10"/>
  <c r="F110" i="10"/>
  <c r="E110" i="10"/>
  <c r="D110" i="10"/>
  <c r="C110" i="10"/>
  <c r="B110" i="10"/>
  <c r="A110" i="10"/>
  <c r="AX110" i="10"/>
  <c r="AW104" i="10"/>
  <c r="AV104" i="10"/>
  <c r="AU104" i="10"/>
  <c r="AT104" i="10"/>
  <c r="AS104" i="10"/>
  <c r="AR104" i="10"/>
  <c r="AQ104" i="10"/>
  <c r="AP104" i="10"/>
  <c r="AO104" i="10"/>
  <c r="AN104" i="10"/>
  <c r="AM104" i="10"/>
  <c r="AL104" i="10"/>
  <c r="AK104" i="10"/>
  <c r="AJ104" i="10"/>
  <c r="AI104" i="10"/>
  <c r="AH104" i="10"/>
  <c r="AG104" i="10"/>
  <c r="AF104" i="10"/>
  <c r="AE104" i="10"/>
  <c r="AD104" i="10"/>
  <c r="AC104" i="10"/>
  <c r="AB104" i="10"/>
  <c r="AA104" i="10"/>
  <c r="Z104" i="10"/>
  <c r="Y104" i="10"/>
  <c r="X104" i="10"/>
  <c r="W104" i="10"/>
  <c r="V104" i="10"/>
  <c r="U104" i="10"/>
  <c r="T104" i="10"/>
  <c r="S104" i="10"/>
  <c r="R104" i="10"/>
  <c r="Q104" i="10"/>
  <c r="P104" i="10"/>
  <c r="O104" i="10"/>
  <c r="N104" i="10"/>
  <c r="M104" i="10"/>
  <c r="L104" i="10"/>
  <c r="K104" i="10"/>
  <c r="J104" i="10"/>
  <c r="I104" i="10"/>
  <c r="H104" i="10"/>
  <c r="G104" i="10"/>
  <c r="F104" i="10"/>
  <c r="E104" i="10"/>
  <c r="D104" i="10"/>
  <c r="C104" i="10"/>
  <c r="B104" i="10"/>
  <c r="A104" i="10"/>
  <c r="AX104" i="10"/>
  <c r="AW98" i="10"/>
  <c r="AV98" i="10"/>
  <c r="AU98" i="10"/>
  <c r="AT98" i="10"/>
  <c r="AS98" i="10"/>
  <c r="AR98" i="10"/>
  <c r="AQ98" i="10"/>
  <c r="AP98" i="10"/>
  <c r="AO98" i="10"/>
  <c r="AN98" i="10"/>
  <c r="AM98" i="10"/>
  <c r="AL98" i="10"/>
  <c r="AK98" i="10"/>
  <c r="AJ98" i="10"/>
  <c r="AI98" i="10"/>
  <c r="AH98" i="10"/>
  <c r="AG98" i="10"/>
  <c r="AF98" i="10"/>
  <c r="AE98" i="10"/>
  <c r="AD98" i="10"/>
  <c r="AC98" i="10"/>
  <c r="AB98" i="10"/>
  <c r="AA98" i="10"/>
  <c r="Z98" i="10"/>
  <c r="Y98" i="10"/>
  <c r="X98" i="10"/>
  <c r="W98" i="10"/>
  <c r="V98" i="10"/>
  <c r="U98" i="10"/>
  <c r="T98" i="10"/>
  <c r="S98" i="10"/>
  <c r="R98" i="10"/>
  <c r="Q98" i="10"/>
  <c r="P98" i="10"/>
  <c r="O98" i="10"/>
  <c r="N98" i="10"/>
  <c r="M98" i="10"/>
  <c r="L98" i="10"/>
  <c r="K98" i="10"/>
  <c r="J98" i="10"/>
  <c r="I98" i="10"/>
  <c r="H98" i="10"/>
  <c r="G98" i="10"/>
  <c r="F98" i="10"/>
  <c r="E98" i="10"/>
  <c r="D98" i="10"/>
  <c r="C98" i="10"/>
  <c r="B98" i="10"/>
  <c r="A98" i="10"/>
  <c r="AX98" i="10"/>
  <c r="AW92" i="10"/>
  <c r="AV92" i="10"/>
  <c r="AU92" i="10"/>
  <c r="AT92" i="10"/>
  <c r="AS92" i="10"/>
  <c r="AR92" i="10"/>
  <c r="AQ92" i="10"/>
  <c r="AP92" i="10"/>
  <c r="AO92" i="10"/>
  <c r="AN92" i="10"/>
  <c r="AM92" i="10"/>
  <c r="AL92" i="10"/>
  <c r="AK92" i="10"/>
  <c r="AJ92" i="10"/>
  <c r="AI92" i="10"/>
  <c r="AH92" i="10"/>
  <c r="AG92" i="10"/>
  <c r="AF92" i="10"/>
  <c r="AE92" i="10"/>
  <c r="AD92" i="10"/>
  <c r="AC92" i="10"/>
  <c r="AB92" i="10"/>
  <c r="AA92" i="10"/>
  <c r="Z92" i="10"/>
  <c r="Y92" i="10"/>
  <c r="X92" i="10"/>
  <c r="W92" i="10"/>
  <c r="V92" i="10"/>
  <c r="U92" i="10"/>
  <c r="T92" i="10"/>
  <c r="S92" i="10"/>
  <c r="R92" i="10"/>
  <c r="Q92" i="10"/>
  <c r="P92" i="10"/>
  <c r="O92" i="10"/>
  <c r="N92" i="10"/>
  <c r="M92" i="10"/>
  <c r="L92" i="10"/>
  <c r="K92" i="10"/>
  <c r="J92" i="10"/>
  <c r="I92" i="10"/>
  <c r="H92" i="10"/>
  <c r="G92" i="10"/>
  <c r="F92" i="10"/>
  <c r="E92" i="10"/>
  <c r="D92" i="10"/>
  <c r="C92" i="10"/>
  <c r="B92" i="10"/>
  <c r="A92" i="10"/>
  <c r="AX92" i="10"/>
  <c r="AW86" i="10"/>
  <c r="AV86" i="10"/>
  <c r="AU86" i="10"/>
  <c r="AT86" i="10"/>
  <c r="AS86" i="10"/>
  <c r="AR86" i="10"/>
  <c r="AQ86" i="10"/>
  <c r="AP86" i="10"/>
  <c r="AO86" i="10"/>
  <c r="AN86" i="10"/>
  <c r="AM86" i="10"/>
  <c r="AL86" i="10"/>
  <c r="AK86" i="10"/>
  <c r="AJ86" i="10"/>
  <c r="AI86" i="10"/>
  <c r="AH86" i="10"/>
  <c r="AG86" i="10"/>
  <c r="AF86" i="10"/>
  <c r="AE86" i="10"/>
  <c r="AD86" i="10"/>
  <c r="AC86" i="10"/>
  <c r="AB86" i="10"/>
  <c r="AA86" i="10"/>
  <c r="Z86" i="10"/>
  <c r="Y86" i="10"/>
  <c r="X86" i="10"/>
  <c r="W86" i="10"/>
  <c r="V86" i="10"/>
  <c r="U86" i="10"/>
  <c r="T86" i="10"/>
  <c r="S86" i="10"/>
  <c r="R86" i="10"/>
  <c r="Q86" i="10"/>
  <c r="P86" i="10"/>
  <c r="O86" i="10"/>
  <c r="N86" i="10"/>
  <c r="M86" i="10"/>
  <c r="L86" i="10"/>
  <c r="K86" i="10"/>
  <c r="J86" i="10"/>
  <c r="I86" i="10"/>
  <c r="H86" i="10"/>
  <c r="G86" i="10"/>
  <c r="F86" i="10"/>
  <c r="E86" i="10"/>
  <c r="D86" i="10"/>
  <c r="C86" i="10"/>
  <c r="B86" i="10"/>
  <c r="A86" i="10"/>
  <c r="AX86" i="10"/>
  <c r="AW80" i="10"/>
  <c r="AV80" i="10"/>
  <c r="AU80" i="10"/>
  <c r="AT80" i="10"/>
  <c r="AS80" i="10"/>
  <c r="AR80" i="10"/>
  <c r="AQ80" i="10"/>
  <c r="AP80" i="10"/>
  <c r="AO80" i="10"/>
  <c r="AN80" i="10"/>
  <c r="AM80" i="10"/>
  <c r="AL80" i="10"/>
  <c r="AK80" i="10"/>
  <c r="AJ80" i="10"/>
  <c r="AI80" i="10"/>
  <c r="AH80" i="10"/>
  <c r="AG80" i="10"/>
  <c r="AF80" i="10"/>
  <c r="AE80" i="10"/>
  <c r="AD80" i="10"/>
  <c r="AC80" i="10"/>
  <c r="AB80" i="10"/>
  <c r="AA80" i="10"/>
  <c r="Z80" i="10"/>
  <c r="Y80" i="10"/>
  <c r="X80" i="10"/>
  <c r="W80" i="10"/>
  <c r="V80" i="10"/>
  <c r="U80" i="10"/>
  <c r="T80" i="10"/>
  <c r="S80" i="10"/>
  <c r="R80" i="10"/>
  <c r="Q80" i="10"/>
  <c r="P80" i="10"/>
  <c r="O80" i="10"/>
  <c r="N80" i="10"/>
  <c r="M80" i="10"/>
  <c r="L80" i="10"/>
  <c r="K80" i="10"/>
  <c r="J80" i="10"/>
  <c r="I80" i="10"/>
  <c r="H80" i="10"/>
  <c r="G80" i="10"/>
  <c r="F80" i="10"/>
  <c r="E80" i="10"/>
  <c r="D80" i="10"/>
  <c r="C80" i="10"/>
  <c r="B80" i="10"/>
  <c r="A80" i="10"/>
  <c r="AX80" i="10"/>
  <c r="AW74" i="10"/>
  <c r="AV74" i="10"/>
  <c r="AU74" i="10"/>
  <c r="AT74" i="10"/>
  <c r="AS74" i="10"/>
  <c r="AR74" i="10"/>
  <c r="AQ74" i="10"/>
  <c r="AP74" i="10"/>
  <c r="AO74" i="10"/>
  <c r="AN74" i="10"/>
  <c r="AM74" i="10"/>
  <c r="AL74" i="10"/>
  <c r="AK74" i="10"/>
  <c r="AJ74" i="10"/>
  <c r="AI74" i="10"/>
  <c r="AH74" i="10"/>
  <c r="AG74" i="10"/>
  <c r="AF74" i="10"/>
  <c r="AE74" i="10"/>
  <c r="AD74" i="10"/>
  <c r="AC74" i="10"/>
  <c r="AB74" i="10"/>
  <c r="AA74" i="10"/>
  <c r="Z74" i="10"/>
  <c r="Y74" i="10"/>
  <c r="X74" i="10"/>
  <c r="W74" i="10"/>
  <c r="V74" i="10"/>
  <c r="U74" i="10"/>
  <c r="T74" i="10"/>
  <c r="S74" i="10"/>
  <c r="R74" i="10"/>
  <c r="Q74" i="10"/>
  <c r="P74" i="10"/>
  <c r="O74" i="10"/>
  <c r="N74" i="10"/>
  <c r="M74" i="10"/>
  <c r="L74" i="10"/>
  <c r="K74" i="10"/>
  <c r="J74" i="10"/>
  <c r="I74" i="10"/>
  <c r="H74" i="10"/>
  <c r="G74" i="10"/>
  <c r="F74" i="10"/>
  <c r="E74" i="10"/>
  <c r="D74" i="10"/>
  <c r="C74" i="10"/>
  <c r="B74" i="10"/>
  <c r="A74" i="10"/>
  <c r="AX74" i="10"/>
  <c r="AW68" i="10"/>
  <c r="AV68" i="10"/>
  <c r="AU68" i="10"/>
  <c r="AT68" i="10"/>
  <c r="AS68" i="10"/>
  <c r="AR68" i="10"/>
  <c r="AQ68" i="10"/>
  <c r="AP68" i="10"/>
  <c r="AO68" i="10"/>
  <c r="AN68" i="10"/>
  <c r="AM68" i="10"/>
  <c r="AL68" i="10"/>
  <c r="AK68" i="10"/>
  <c r="AJ68" i="10"/>
  <c r="AI68" i="10"/>
  <c r="AH68" i="10"/>
  <c r="AG68" i="10"/>
  <c r="AF68" i="10"/>
  <c r="AE68" i="10"/>
  <c r="AD68" i="10"/>
  <c r="AC68" i="10"/>
  <c r="AB68" i="10"/>
  <c r="AA68" i="10"/>
  <c r="Z68" i="10"/>
  <c r="Y68" i="10"/>
  <c r="X68" i="10"/>
  <c r="W68" i="10"/>
  <c r="V68" i="10"/>
  <c r="U68" i="10"/>
  <c r="T68" i="10"/>
  <c r="S68" i="10"/>
  <c r="R68" i="10"/>
  <c r="Q68" i="10"/>
  <c r="P68" i="10"/>
  <c r="O68" i="10"/>
  <c r="N68" i="10"/>
  <c r="M68" i="10"/>
  <c r="L68" i="10"/>
  <c r="K68" i="10"/>
  <c r="J68" i="10"/>
  <c r="I68" i="10"/>
  <c r="H68" i="10"/>
  <c r="G68" i="10"/>
  <c r="F68" i="10"/>
  <c r="E68" i="10"/>
  <c r="D68" i="10"/>
  <c r="C68" i="10"/>
  <c r="B68" i="10"/>
  <c r="A68" i="10"/>
  <c r="AX68" i="10"/>
  <c r="AW62" i="10"/>
  <c r="AV62" i="10"/>
  <c r="AU62" i="10"/>
  <c r="AT62" i="10"/>
  <c r="AS62" i="10"/>
  <c r="AR62" i="10"/>
  <c r="AQ62" i="10"/>
  <c r="AP62" i="10"/>
  <c r="AO62" i="10"/>
  <c r="AN62" i="10"/>
  <c r="AM62" i="10"/>
  <c r="AL62" i="10"/>
  <c r="AK62" i="10"/>
  <c r="AJ62" i="10"/>
  <c r="AI62" i="10"/>
  <c r="AH62" i="10"/>
  <c r="AG62" i="10"/>
  <c r="AF62" i="10"/>
  <c r="AE62" i="10"/>
  <c r="AD62" i="10"/>
  <c r="AC62" i="10"/>
  <c r="AB62" i="10"/>
  <c r="AA62" i="10"/>
  <c r="Z62" i="10"/>
  <c r="Y62" i="10"/>
  <c r="X62" i="10"/>
  <c r="W62" i="10"/>
  <c r="V62" i="10"/>
  <c r="U62" i="10"/>
  <c r="T62" i="10"/>
  <c r="S62" i="10"/>
  <c r="R62" i="10"/>
  <c r="Q62" i="10"/>
  <c r="P62" i="10"/>
  <c r="O62" i="10"/>
  <c r="N62" i="10"/>
  <c r="M62" i="10"/>
  <c r="L62" i="10"/>
  <c r="K62" i="10"/>
  <c r="J62" i="10"/>
  <c r="I62" i="10"/>
  <c r="H62" i="10"/>
  <c r="G62" i="10"/>
  <c r="F62" i="10"/>
  <c r="E62" i="10"/>
  <c r="D62" i="10"/>
  <c r="C62" i="10"/>
  <c r="B62" i="10"/>
  <c r="A62" i="10"/>
  <c r="AX62" i="10"/>
  <c r="AW56" i="10"/>
  <c r="AV56" i="10"/>
  <c r="AU56" i="10"/>
  <c r="AT56" i="10"/>
  <c r="AS56" i="10"/>
  <c r="AR56" i="10"/>
  <c r="AQ56" i="10"/>
  <c r="AP56" i="10"/>
  <c r="AO56" i="10"/>
  <c r="AN56" i="10"/>
  <c r="AM56" i="10"/>
  <c r="AL56" i="10"/>
  <c r="AK56" i="10"/>
  <c r="AJ56" i="10"/>
  <c r="AI56" i="10"/>
  <c r="AH56" i="10"/>
  <c r="AG56" i="10"/>
  <c r="AF56" i="10"/>
  <c r="AE56" i="10"/>
  <c r="AD56" i="10"/>
  <c r="AC56" i="10"/>
  <c r="AB56" i="10"/>
  <c r="AA56" i="10"/>
  <c r="Z56" i="10"/>
  <c r="Y56" i="10"/>
  <c r="X56" i="10"/>
  <c r="W56" i="10"/>
  <c r="V56" i="10"/>
  <c r="U56" i="10"/>
  <c r="T56" i="10"/>
  <c r="S56" i="10"/>
  <c r="R56" i="10"/>
  <c r="Q56" i="10"/>
  <c r="P56" i="10"/>
  <c r="O56" i="10"/>
  <c r="N56" i="10"/>
  <c r="M56" i="10"/>
  <c r="L56" i="10"/>
  <c r="K56" i="10"/>
  <c r="J56" i="10"/>
  <c r="I56" i="10"/>
  <c r="H56" i="10"/>
  <c r="G56" i="10"/>
  <c r="F56" i="10"/>
  <c r="E56" i="10"/>
  <c r="D56" i="10"/>
  <c r="C56" i="10"/>
  <c r="B56" i="10"/>
  <c r="A56" i="10"/>
  <c r="AX56" i="10"/>
  <c r="AW50" i="10"/>
  <c r="AV50" i="10"/>
  <c r="AU50" i="10"/>
  <c r="AT50" i="10"/>
  <c r="AS50" i="10"/>
  <c r="AR50" i="10"/>
  <c r="AQ50" i="10"/>
  <c r="AP50" i="10"/>
  <c r="AO50" i="10"/>
  <c r="AN50" i="10"/>
  <c r="AM50" i="10"/>
  <c r="AL50" i="10"/>
  <c r="AK50" i="10"/>
  <c r="AJ50" i="10"/>
  <c r="AI50" i="10"/>
  <c r="AH50" i="10"/>
  <c r="AG50" i="10"/>
  <c r="AF50" i="10"/>
  <c r="AE50" i="10"/>
  <c r="AD50" i="10"/>
  <c r="AC50" i="10"/>
  <c r="AB50" i="10"/>
  <c r="AA50" i="10"/>
  <c r="Z50" i="10"/>
  <c r="Y50" i="10"/>
  <c r="X50" i="10"/>
  <c r="W50" i="10"/>
  <c r="V50" i="10"/>
  <c r="U50" i="10"/>
  <c r="T50" i="10"/>
  <c r="S50" i="10"/>
  <c r="R50" i="10"/>
  <c r="Q50" i="10"/>
  <c r="P50" i="10"/>
  <c r="O50" i="10"/>
  <c r="N50" i="10"/>
  <c r="M50" i="10"/>
  <c r="L50" i="10"/>
  <c r="K50" i="10"/>
  <c r="J50" i="10"/>
  <c r="I50" i="10"/>
  <c r="H50" i="10"/>
  <c r="G50" i="10"/>
  <c r="F50" i="10"/>
  <c r="E50" i="10"/>
  <c r="D50" i="10"/>
  <c r="C50" i="10"/>
  <c r="B50" i="10"/>
  <c r="A50" i="10"/>
  <c r="AX50" i="10"/>
  <c r="AW44" i="10"/>
  <c r="AV44" i="10"/>
  <c r="AU44" i="10"/>
  <c r="AT44" i="10"/>
  <c r="AS44" i="10"/>
  <c r="AR44" i="10"/>
  <c r="AQ44" i="10"/>
  <c r="AP44" i="10"/>
  <c r="AO44" i="10"/>
  <c r="AN44" i="10"/>
  <c r="AM44" i="10"/>
  <c r="AL44" i="10"/>
  <c r="AK44" i="10"/>
  <c r="AJ44" i="10"/>
  <c r="AI44" i="10"/>
  <c r="AH44" i="10"/>
  <c r="AG44" i="10"/>
  <c r="AF44" i="10"/>
  <c r="AE44" i="10"/>
  <c r="AD44" i="10"/>
  <c r="AC44" i="10"/>
  <c r="AB44" i="10"/>
  <c r="AA44" i="10"/>
  <c r="Z44" i="10"/>
  <c r="Y44" i="10"/>
  <c r="X44" i="10"/>
  <c r="W44" i="10"/>
  <c r="V44" i="10"/>
  <c r="U44" i="10"/>
  <c r="T44" i="10"/>
  <c r="S44" i="10"/>
  <c r="R44" i="10"/>
  <c r="Q44" i="10"/>
  <c r="P44" i="10"/>
  <c r="O44" i="10"/>
  <c r="N44" i="10"/>
  <c r="M44" i="10"/>
  <c r="L44" i="10"/>
  <c r="K44" i="10"/>
  <c r="J44" i="10"/>
  <c r="I44" i="10"/>
  <c r="H44" i="10"/>
  <c r="G44" i="10"/>
  <c r="F44" i="10"/>
  <c r="E44" i="10"/>
  <c r="D44" i="10"/>
  <c r="C44" i="10"/>
  <c r="B44" i="10"/>
  <c r="A44" i="10"/>
  <c r="AX44" i="10"/>
  <c r="AW38" i="10"/>
  <c r="AV38" i="10"/>
  <c r="AU38" i="10"/>
  <c r="AT38" i="10"/>
  <c r="AS38" i="10"/>
  <c r="AR38" i="10"/>
  <c r="AQ38" i="10"/>
  <c r="AP38" i="10"/>
  <c r="AO38" i="10"/>
  <c r="AN38" i="10"/>
  <c r="AM38" i="10"/>
  <c r="AL38" i="10"/>
  <c r="AK38" i="10"/>
  <c r="AJ38" i="10"/>
  <c r="AI38" i="10"/>
  <c r="AH38" i="10"/>
  <c r="AG38" i="10"/>
  <c r="AF38" i="10"/>
  <c r="AE38" i="10"/>
  <c r="AD38" i="10"/>
  <c r="AC38" i="10"/>
  <c r="AB38" i="10"/>
  <c r="AA38" i="10"/>
  <c r="Z38" i="10"/>
  <c r="Y38" i="10"/>
  <c r="X38" i="10"/>
  <c r="W38" i="10"/>
  <c r="V38" i="10"/>
  <c r="U38" i="10"/>
  <c r="T38" i="10"/>
  <c r="S38" i="10"/>
  <c r="R38" i="10"/>
  <c r="Q38" i="10"/>
  <c r="P38" i="10"/>
  <c r="O38" i="10"/>
  <c r="N38" i="10"/>
  <c r="M38" i="10"/>
  <c r="L38" i="10"/>
  <c r="K38" i="10"/>
  <c r="J38" i="10"/>
  <c r="I38" i="10"/>
  <c r="H38" i="10"/>
  <c r="G38" i="10"/>
  <c r="F38" i="10"/>
  <c r="E38" i="10"/>
  <c r="D38" i="10"/>
  <c r="C38" i="10"/>
  <c r="B38" i="10"/>
  <c r="A38" i="10"/>
  <c r="AX38" i="10"/>
  <c r="AW32" i="10"/>
  <c r="AV32" i="10"/>
  <c r="AU32" i="10"/>
  <c r="AT32" i="10"/>
  <c r="AS32" i="10"/>
  <c r="AR32" i="10"/>
  <c r="AQ32" i="10"/>
  <c r="AP32" i="10"/>
  <c r="AO32" i="10"/>
  <c r="AN32" i="10"/>
  <c r="AM32" i="10"/>
  <c r="AL32" i="10"/>
  <c r="AK32" i="10"/>
  <c r="AJ32" i="10"/>
  <c r="AI32" i="10"/>
  <c r="AH32" i="10"/>
  <c r="AG32" i="10"/>
  <c r="AF32" i="10"/>
  <c r="AE32" i="10"/>
  <c r="AD32" i="10"/>
  <c r="AC32" i="10"/>
  <c r="AB32" i="10"/>
  <c r="AA32" i="10"/>
  <c r="Z32" i="10"/>
  <c r="Y32" i="10"/>
  <c r="X32" i="10"/>
  <c r="W32" i="10"/>
  <c r="V32" i="10"/>
  <c r="U32" i="10"/>
  <c r="T32" i="10"/>
  <c r="S32" i="10"/>
  <c r="R32" i="10"/>
  <c r="Q32" i="10"/>
  <c r="P32" i="10"/>
  <c r="O32" i="10"/>
  <c r="N32" i="10"/>
  <c r="M32" i="10"/>
  <c r="L32" i="10"/>
  <c r="K32" i="10"/>
  <c r="J32" i="10"/>
  <c r="I32" i="10"/>
  <c r="H32" i="10"/>
  <c r="G32" i="10"/>
  <c r="F32" i="10"/>
  <c r="E32" i="10"/>
  <c r="D32" i="10"/>
  <c r="C32" i="10"/>
  <c r="B32" i="10"/>
  <c r="A32" i="10"/>
  <c r="AX32" i="10"/>
  <c r="AW26" i="10"/>
  <c r="AV26" i="10"/>
  <c r="AU26" i="10"/>
  <c r="AT26" i="10"/>
  <c r="AS26" i="10"/>
  <c r="AR26" i="10"/>
  <c r="AQ26" i="10"/>
  <c r="AP26" i="10"/>
  <c r="AO26" i="10"/>
  <c r="AN26" i="10"/>
  <c r="AM26" i="10"/>
  <c r="AL26" i="10"/>
  <c r="AK26" i="10"/>
  <c r="AJ26" i="10"/>
  <c r="AI26" i="10"/>
  <c r="AH26" i="10"/>
  <c r="AG26" i="10"/>
  <c r="AF26" i="10"/>
  <c r="AE26" i="10"/>
  <c r="AD26" i="10"/>
  <c r="AC26" i="10"/>
  <c r="AB26" i="10"/>
  <c r="AA26" i="10"/>
  <c r="Z26" i="10"/>
  <c r="Y26" i="10"/>
  <c r="X26" i="10"/>
  <c r="W26" i="10"/>
  <c r="V26" i="10"/>
  <c r="U26" i="10"/>
  <c r="T26" i="10"/>
  <c r="S26" i="10"/>
  <c r="R26" i="10"/>
  <c r="Q26" i="10"/>
  <c r="P26" i="10"/>
  <c r="O26" i="10"/>
  <c r="N26" i="10"/>
  <c r="M26" i="10"/>
  <c r="L26" i="10"/>
  <c r="K26" i="10"/>
  <c r="J26" i="10"/>
  <c r="I26" i="10"/>
  <c r="H26" i="10"/>
  <c r="G26" i="10"/>
  <c r="F26" i="10"/>
  <c r="E26" i="10"/>
  <c r="D26" i="10"/>
  <c r="C26" i="10"/>
  <c r="B26" i="10"/>
  <c r="A26" i="10"/>
  <c r="AX26" i="10"/>
  <c r="AW20" i="10"/>
  <c r="AV20" i="10"/>
  <c r="AU20" i="10"/>
  <c r="AT20" i="10"/>
  <c r="AS20" i="10"/>
  <c r="AR20" i="10"/>
  <c r="AQ20" i="10"/>
  <c r="AP20" i="10"/>
  <c r="AO20" i="10"/>
  <c r="AN20" i="10"/>
  <c r="AM20" i="10"/>
  <c r="AL20" i="10"/>
  <c r="AK20" i="10"/>
  <c r="AJ20" i="10"/>
  <c r="AI20" i="10"/>
  <c r="AH20" i="10"/>
  <c r="AG20" i="10"/>
  <c r="AF20" i="10"/>
  <c r="AE20" i="10"/>
  <c r="AD20" i="10"/>
  <c r="AC20" i="10"/>
  <c r="AB20" i="10"/>
  <c r="AA20" i="10"/>
  <c r="Z20" i="10"/>
  <c r="Y20" i="10"/>
  <c r="X20" i="10"/>
  <c r="W20" i="10"/>
  <c r="V20" i="10"/>
  <c r="U20" i="10"/>
  <c r="T20" i="10"/>
  <c r="S20" i="10"/>
  <c r="R20" i="10"/>
  <c r="Q20" i="10"/>
  <c r="P20" i="10"/>
  <c r="O20" i="10"/>
  <c r="N20" i="10"/>
  <c r="M20" i="10"/>
  <c r="L20" i="10"/>
  <c r="K20" i="10"/>
  <c r="J20" i="10"/>
  <c r="I20" i="10"/>
  <c r="H20" i="10"/>
  <c r="G20" i="10"/>
  <c r="F20" i="10"/>
  <c r="E20" i="10"/>
  <c r="D20" i="10"/>
  <c r="C20" i="10"/>
  <c r="B20" i="10"/>
  <c r="A20" i="10"/>
  <c r="AX20" i="10"/>
  <c r="AW14" i="10"/>
  <c r="AV14" i="10"/>
  <c r="AU14" i="10"/>
  <c r="AT14" i="10"/>
  <c r="AS14" i="10"/>
  <c r="AR14" i="10"/>
  <c r="AQ14" i="10"/>
  <c r="AP14" i="10"/>
  <c r="AO14" i="10"/>
  <c r="AN14" i="10"/>
  <c r="AM14" i="10"/>
  <c r="AL14" i="10"/>
  <c r="AK14" i="10"/>
  <c r="AJ14" i="10"/>
  <c r="AI14" i="10"/>
  <c r="AH14" i="10"/>
  <c r="AG14" i="10"/>
  <c r="AF14" i="10"/>
  <c r="AE14" i="10"/>
  <c r="AD14" i="10"/>
  <c r="AC14" i="10"/>
  <c r="AB14" i="10"/>
  <c r="AA14" i="10"/>
  <c r="Z14" i="10"/>
  <c r="Y14" i="10"/>
  <c r="X14" i="10"/>
  <c r="W14" i="10"/>
  <c r="V14" i="10"/>
  <c r="U14" i="10"/>
  <c r="T14" i="10"/>
  <c r="S14" i="10"/>
  <c r="R14" i="10"/>
  <c r="Q14" i="10"/>
  <c r="P14" i="10"/>
  <c r="O14" i="10"/>
  <c r="N14" i="10"/>
  <c r="M14" i="10"/>
  <c r="L14" i="10"/>
  <c r="K14" i="10"/>
  <c r="J14" i="10"/>
  <c r="I14" i="10"/>
  <c r="H14" i="10"/>
  <c r="G14" i="10"/>
  <c r="F14" i="10"/>
  <c r="E14" i="10"/>
  <c r="D14" i="10"/>
  <c r="C14" i="10"/>
  <c r="B14" i="10"/>
  <c r="A14" i="10"/>
  <c r="AX14" i="10"/>
  <c r="B8" i="10"/>
  <c r="C8" i="10"/>
  <c r="D8" i="10"/>
  <c r="E8" i="10"/>
  <c r="F8" i="10"/>
  <c r="G8" i="10"/>
  <c r="H8" i="10"/>
  <c r="I8" i="10"/>
  <c r="J8" i="10"/>
  <c r="K8" i="10"/>
  <c r="L8" i="10"/>
  <c r="M8" i="10"/>
  <c r="N8" i="10"/>
  <c r="O8" i="10"/>
  <c r="P8" i="10"/>
  <c r="Q8" i="10"/>
  <c r="R8" i="10"/>
  <c r="S8" i="10"/>
  <c r="T8" i="10"/>
  <c r="U8" i="10"/>
  <c r="V8" i="10"/>
  <c r="W8" i="10"/>
  <c r="X8" i="10"/>
  <c r="Y8" i="10"/>
  <c r="Z8" i="10"/>
  <c r="AA8" i="10"/>
  <c r="AB8" i="10"/>
  <c r="AC8" i="10"/>
  <c r="AD8" i="10"/>
  <c r="AE8" i="10"/>
  <c r="AF8" i="10"/>
  <c r="AG8" i="10"/>
  <c r="AH8" i="10"/>
  <c r="AI8" i="10"/>
  <c r="AJ8" i="10"/>
  <c r="AK8" i="10"/>
  <c r="AL8" i="10"/>
  <c r="AM8" i="10"/>
  <c r="AN8" i="10"/>
  <c r="AO8" i="10"/>
  <c r="AP8" i="10"/>
  <c r="AQ8" i="10"/>
  <c r="AR8" i="10"/>
  <c r="AS8" i="10"/>
  <c r="AT8" i="10"/>
  <c r="AU8" i="10"/>
  <c r="AV8" i="10"/>
  <c r="AW8" i="10"/>
  <c r="A8" i="10"/>
  <c r="AX8" i="10"/>
  <c r="B2" i="10"/>
  <c r="C2" i="10"/>
  <c r="D2" i="10"/>
  <c r="E2" i="10"/>
  <c r="F2" i="10"/>
  <c r="G2" i="10"/>
  <c r="H2" i="10"/>
  <c r="I2" i="10"/>
  <c r="J2" i="10"/>
  <c r="K2" i="10"/>
  <c r="L2" i="10"/>
  <c r="M2" i="10"/>
  <c r="N2" i="10"/>
  <c r="O2" i="10"/>
  <c r="P2" i="10"/>
  <c r="Q2" i="10"/>
  <c r="R2" i="10"/>
  <c r="S2" i="10"/>
  <c r="T2" i="10"/>
  <c r="U2" i="10"/>
  <c r="V2" i="10"/>
  <c r="W2" i="10"/>
  <c r="X2" i="10"/>
  <c r="Y2" i="10"/>
  <c r="Z2" i="10"/>
  <c r="AA2" i="10"/>
  <c r="AB2" i="10"/>
  <c r="AC2" i="10"/>
  <c r="AD2" i="10"/>
  <c r="AE2" i="10"/>
  <c r="AF2" i="10"/>
  <c r="AG2" i="10"/>
  <c r="AH2" i="10"/>
  <c r="AI2" i="10"/>
  <c r="AJ2" i="10"/>
  <c r="AK2" i="10"/>
  <c r="AL2" i="10"/>
  <c r="AM2" i="10"/>
  <c r="AN2" i="10"/>
  <c r="AO2" i="10"/>
  <c r="AP2" i="10"/>
  <c r="AQ2" i="10"/>
  <c r="AR2" i="10"/>
  <c r="AS2" i="10"/>
  <c r="AT2" i="10"/>
  <c r="AU2" i="10"/>
  <c r="AV2" i="10"/>
  <c r="AW2" i="10"/>
  <c r="A2" i="10"/>
  <c r="AX2" i="10"/>
  <c r="B163" i="9"/>
  <c r="Q163" i="9"/>
  <c r="B164" i="9"/>
  <c r="Q164" i="9"/>
  <c r="B160" i="9"/>
  <c r="Q160" i="9"/>
  <c r="B161" i="9"/>
  <c r="Q161" i="9"/>
  <c r="B157" i="9"/>
  <c r="Q157" i="9"/>
  <c r="B158" i="9"/>
  <c r="Q158" i="9"/>
  <c r="B154" i="9"/>
  <c r="Q154" i="9"/>
  <c r="B155" i="9"/>
  <c r="Q155" i="9"/>
  <c r="B151" i="9"/>
  <c r="Q151" i="9"/>
  <c r="B152" i="9"/>
  <c r="Q152" i="9"/>
  <c r="B148" i="9"/>
  <c r="Q148" i="9"/>
  <c r="B149" i="9"/>
  <c r="Q149" i="9"/>
  <c r="B145" i="9"/>
  <c r="Q145" i="9"/>
  <c r="B146" i="9"/>
  <c r="Q146" i="9"/>
  <c r="B142" i="9"/>
  <c r="Q142" i="9"/>
  <c r="B143" i="9"/>
  <c r="Q143" i="9"/>
  <c r="B139" i="9"/>
  <c r="Q139" i="9"/>
  <c r="B140" i="9"/>
  <c r="Q140" i="9"/>
  <c r="B136" i="9"/>
  <c r="Q136" i="9"/>
  <c r="B137" i="9"/>
  <c r="Q137" i="9"/>
  <c r="B133" i="9"/>
  <c r="Q133" i="9"/>
  <c r="B134" i="9"/>
  <c r="Q134" i="9"/>
  <c r="B130" i="9"/>
  <c r="Q130" i="9"/>
  <c r="B131" i="9"/>
  <c r="Q131" i="9"/>
  <c r="B127" i="9"/>
  <c r="Q127" i="9"/>
  <c r="B128" i="9"/>
  <c r="Q128" i="9"/>
  <c r="B124" i="9"/>
  <c r="Q124" i="9"/>
  <c r="B125" i="9"/>
  <c r="Q125" i="9"/>
  <c r="B121" i="9"/>
  <c r="Q121" i="9"/>
  <c r="B122" i="9"/>
  <c r="Q122" i="9"/>
  <c r="B118" i="9"/>
  <c r="Q118" i="9"/>
  <c r="B119" i="9"/>
  <c r="Q119" i="9"/>
  <c r="B115" i="9"/>
  <c r="P115" i="9"/>
  <c r="B116" i="9"/>
  <c r="P116" i="9"/>
  <c r="B112" i="9"/>
  <c r="S112" i="9"/>
  <c r="B113" i="9"/>
  <c r="R113" i="9"/>
  <c r="B109" i="9"/>
  <c r="P109" i="9"/>
  <c r="B110" i="9"/>
  <c r="P110" i="9"/>
  <c r="B106" i="9"/>
  <c r="P106" i="9"/>
  <c r="B107" i="9"/>
  <c r="P107" i="9"/>
  <c r="B103" i="9"/>
  <c r="P103" i="9"/>
  <c r="B104" i="9"/>
  <c r="P104" i="9"/>
  <c r="B100" i="9"/>
  <c r="P100" i="9"/>
  <c r="B101" i="9"/>
  <c r="P101" i="9"/>
  <c r="B97" i="9"/>
  <c r="P97" i="9"/>
  <c r="B98" i="9"/>
  <c r="P98" i="9"/>
  <c r="B94" i="9"/>
  <c r="P94" i="9"/>
  <c r="B95" i="9"/>
  <c r="P95" i="9"/>
  <c r="B91" i="9"/>
  <c r="P91" i="9"/>
  <c r="B92" i="9"/>
  <c r="P92" i="9"/>
  <c r="B88" i="9"/>
  <c r="P88" i="9"/>
  <c r="B89" i="9"/>
  <c r="P89" i="9"/>
  <c r="B85" i="9"/>
  <c r="P85" i="9"/>
  <c r="B86" i="9"/>
  <c r="P86" i="9"/>
  <c r="B82" i="9"/>
  <c r="P82" i="9"/>
  <c r="B83" i="9"/>
  <c r="P83" i="9"/>
  <c r="B79" i="9"/>
  <c r="P79" i="9"/>
  <c r="B80" i="9"/>
  <c r="P80" i="9"/>
  <c r="B76" i="9"/>
  <c r="P76" i="9"/>
  <c r="B77" i="9"/>
  <c r="P77" i="9"/>
  <c r="B73" i="9"/>
  <c r="P73" i="9"/>
  <c r="B74" i="9"/>
  <c r="P74" i="9"/>
  <c r="B70" i="9"/>
  <c r="P70" i="9"/>
  <c r="B71" i="9"/>
  <c r="P71" i="9"/>
  <c r="B67" i="9"/>
  <c r="P67" i="9"/>
  <c r="B68" i="9"/>
  <c r="P68" i="9"/>
  <c r="B64" i="9"/>
  <c r="P64" i="9"/>
  <c r="B65" i="9"/>
  <c r="P65" i="9"/>
  <c r="B61" i="9"/>
  <c r="P61" i="9"/>
  <c r="B62" i="9"/>
  <c r="P62" i="9"/>
  <c r="B58" i="9"/>
  <c r="P58" i="9"/>
  <c r="B59" i="9"/>
  <c r="P59" i="9"/>
  <c r="B55" i="9"/>
  <c r="P55" i="9"/>
  <c r="B56" i="9"/>
  <c r="P56" i="9"/>
  <c r="B52" i="9"/>
  <c r="P52" i="9"/>
  <c r="B53" i="9"/>
  <c r="P53" i="9"/>
  <c r="B49" i="9"/>
  <c r="P49" i="9"/>
  <c r="B50" i="9"/>
  <c r="P50" i="9"/>
  <c r="B46" i="9"/>
  <c r="P46" i="9"/>
  <c r="B47" i="9"/>
  <c r="P47" i="9"/>
  <c r="B43" i="9"/>
  <c r="P43" i="9"/>
  <c r="B44" i="9"/>
  <c r="P44" i="9"/>
  <c r="B40" i="9"/>
  <c r="P40" i="9"/>
  <c r="B41" i="9"/>
  <c r="P41" i="9"/>
  <c r="B37" i="9"/>
  <c r="P37" i="9"/>
  <c r="B38" i="9"/>
  <c r="P38" i="9"/>
  <c r="B34" i="9"/>
  <c r="P34" i="9"/>
  <c r="B35" i="9"/>
  <c r="P35" i="9"/>
  <c r="B31" i="9"/>
  <c r="P31" i="9"/>
  <c r="B32" i="9"/>
  <c r="P32" i="9"/>
  <c r="B28" i="9"/>
  <c r="P28" i="9"/>
  <c r="B29" i="9"/>
  <c r="P29" i="9"/>
  <c r="B25" i="9"/>
  <c r="P25" i="9"/>
  <c r="B26" i="9"/>
  <c r="P26" i="9"/>
  <c r="B22" i="9"/>
  <c r="P22" i="9"/>
  <c r="B23" i="9"/>
  <c r="P23" i="9"/>
  <c r="B19" i="9"/>
  <c r="P19" i="9"/>
  <c r="B20" i="9"/>
  <c r="P20" i="9"/>
  <c r="B16" i="9"/>
  <c r="P16" i="9"/>
  <c r="B17" i="9"/>
  <c r="P17" i="9"/>
  <c r="B14" i="9"/>
  <c r="P14" i="9"/>
  <c r="B10" i="9"/>
  <c r="P10" i="9"/>
  <c r="B11" i="9"/>
  <c r="P11" i="9"/>
  <c r="B7" i="9"/>
  <c r="S7" i="9"/>
  <c r="B8" i="9"/>
  <c r="R8" i="9"/>
  <c r="B4" i="9"/>
  <c r="P4" i="9"/>
  <c r="B5" i="9"/>
  <c r="R5" i="9"/>
  <c r="B9" i="9"/>
  <c r="P9" i="9"/>
  <c r="B15" i="9"/>
  <c r="P15" i="9"/>
  <c r="B18" i="9"/>
  <c r="P18" i="9"/>
  <c r="B21" i="9"/>
  <c r="P21" i="9"/>
  <c r="B24" i="9"/>
  <c r="P24" i="9"/>
  <c r="B27" i="9"/>
  <c r="P27" i="9"/>
  <c r="B30" i="9"/>
  <c r="P30" i="9"/>
  <c r="B33" i="9"/>
  <c r="P33" i="9"/>
  <c r="B36" i="9"/>
  <c r="P36" i="9"/>
  <c r="B39" i="9"/>
  <c r="P39" i="9"/>
  <c r="B42" i="9"/>
  <c r="P42" i="9"/>
  <c r="B45" i="9"/>
  <c r="P45" i="9"/>
  <c r="B48" i="9"/>
  <c r="P48" i="9"/>
  <c r="B51" i="9"/>
  <c r="P51" i="9"/>
  <c r="B54" i="9"/>
  <c r="P54" i="9"/>
  <c r="B57" i="9"/>
  <c r="P57" i="9"/>
  <c r="B60" i="9"/>
  <c r="P60" i="9"/>
  <c r="B63" i="9"/>
  <c r="P63" i="9"/>
  <c r="B66" i="9"/>
  <c r="P66" i="9"/>
  <c r="B69" i="9"/>
  <c r="P69" i="9"/>
  <c r="B72" i="9"/>
  <c r="P72" i="9"/>
  <c r="B75" i="9"/>
  <c r="P75" i="9"/>
  <c r="B78" i="9"/>
  <c r="P78" i="9"/>
  <c r="B81" i="9"/>
  <c r="P81" i="9"/>
  <c r="B84" i="9"/>
  <c r="P84" i="9"/>
  <c r="B87" i="9"/>
  <c r="P87" i="9"/>
  <c r="B90" i="9"/>
  <c r="P90" i="9"/>
  <c r="B93" i="9"/>
  <c r="P93" i="9"/>
  <c r="B96" i="9"/>
  <c r="P96" i="9"/>
  <c r="B99" i="9"/>
  <c r="P99" i="9"/>
  <c r="B102" i="9"/>
  <c r="P102" i="9"/>
  <c r="B105" i="9"/>
  <c r="P105" i="9"/>
  <c r="B108" i="9"/>
  <c r="P108" i="9"/>
  <c r="B111" i="9"/>
  <c r="P111" i="9"/>
  <c r="B114" i="9"/>
  <c r="P114" i="9"/>
  <c r="B117" i="9"/>
  <c r="P117" i="9"/>
  <c r="B120" i="9"/>
  <c r="K120" i="9"/>
  <c r="B123" i="9"/>
  <c r="K123" i="9"/>
  <c r="B126" i="9"/>
  <c r="K126" i="9"/>
  <c r="B129" i="9"/>
  <c r="K129" i="9"/>
  <c r="B132" i="9"/>
  <c r="K132" i="9"/>
  <c r="B135" i="9"/>
  <c r="K135" i="9"/>
  <c r="B138" i="9"/>
  <c r="K138" i="9"/>
  <c r="B141" i="9"/>
  <c r="K141" i="9"/>
  <c r="B144" i="9"/>
  <c r="K144" i="9"/>
  <c r="B147" i="9"/>
  <c r="K147" i="9"/>
  <c r="B150" i="9"/>
  <c r="K150" i="9"/>
  <c r="B153" i="9"/>
  <c r="K153" i="9"/>
  <c r="B156" i="9"/>
  <c r="K156" i="9"/>
  <c r="B159" i="9"/>
  <c r="K159" i="9"/>
  <c r="B162" i="9"/>
  <c r="K162" i="9"/>
  <c r="R3" i="9"/>
  <c r="R6" i="9"/>
  <c r="F3" i="2"/>
  <c r="G3" i="2"/>
  <c r="F4" i="2"/>
  <c r="G4" i="2"/>
  <c r="F5" i="2"/>
  <c r="G5" i="2"/>
  <c r="F6" i="2"/>
  <c r="G6" i="2"/>
  <c r="F7" i="2"/>
  <c r="G7" i="2"/>
  <c r="F8" i="2"/>
  <c r="G8" i="2"/>
  <c r="F9" i="2"/>
  <c r="G9" i="2"/>
  <c r="F10" i="2"/>
  <c r="G10" i="2"/>
  <c r="F11" i="2"/>
  <c r="G11" i="2"/>
  <c r="F12" i="2"/>
  <c r="G12" i="2"/>
  <c r="F13" i="2"/>
  <c r="G13" i="2"/>
  <c r="F14" i="2"/>
  <c r="G14" i="2"/>
  <c r="F15" i="2"/>
  <c r="G15" i="2"/>
  <c r="F16" i="2"/>
  <c r="G16" i="2"/>
  <c r="F17" i="2"/>
  <c r="G17" i="2"/>
  <c r="F18" i="2"/>
  <c r="G18" i="2"/>
  <c r="F19" i="2"/>
  <c r="G19" i="2"/>
  <c r="F20" i="2"/>
  <c r="G20" i="2"/>
  <c r="F21" i="2"/>
  <c r="G21" i="2"/>
  <c r="F22" i="2"/>
  <c r="G22" i="2"/>
  <c r="F23" i="2"/>
  <c r="G23" i="2"/>
  <c r="F24" i="2"/>
  <c r="G24" i="2"/>
  <c r="F25" i="2"/>
  <c r="G25" i="2"/>
  <c r="F26" i="2"/>
  <c r="G26" i="2"/>
  <c r="F27" i="2"/>
  <c r="G27" i="2"/>
  <c r="F28" i="2"/>
  <c r="G28" i="2"/>
  <c r="G2" i="2"/>
  <c r="F2" i="2"/>
  <c r="P164" i="9"/>
  <c r="P160" i="9"/>
  <c r="P156" i="9"/>
  <c r="P152" i="9"/>
  <c r="P148" i="9"/>
  <c r="P144" i="9"/>
  <c r="P140" i="9"/>
  <c r="P136" i="9"/>
  <c r="P132" i="9"/>
  <c r="P128" i="9"/>
  <c r="P124" i="9"/>
  <c r="P120" i="9"/>
  <c r="P112" i="9"/>
  <c r="P5" i="9"/>
  <c r="P161" i="9"/>
  <c r="P157" i="9"/>
  <c r="P153" i="9"/>
  <c r="P149" i="9"/>
  <c r="P145" i="9"/>
  <c r="P141" i="9"/>
  <c r="P137" i="9"/>
  <c r="P133" i="9"/>
  <c r="P129" i="9"/>
  <c r="P125" i="9"/>
  <c r="P121" i="9"/>
  <c r="P113" i="9"/>
  <c r="P162" i="9"/>
  <c r="P158" i="9"/>
  <c r="P154" i="9"/>
  <c r="P150" i="9"/>
  <c r="P146" i="9"/>
  <c r="P142" i="9"/>
  <c r="P138" i="9"/>
  <c r="P134" i="9"/>
  <c r="P130" i="9"/>
  <c r="P126" i="9"/>
  <c r="P122" i="9"/>
  <c r="P118" i="9"/>
  <c r="P163" i="9"/>
  <c r="P159" i="9"/>
  <c r="P155" i="9"/>
  <c r="P151" i="9"/>
  <c r="P147" i="9"/>
  <c r="P143" i="9"/>
  <c r="P139" i="9"/>
  <c r="P135" i="9"/>
  <c r="P131" i="9"/>
  <c r="P127" i="9"/>
  <c r="P123" i="9"/>
  <c r="P119" i="9"/>
  <c r="S105" i="9"/>
  <c r="V105" i="9"/>
  <c r="M105" i="9"/>
  <c r="R105" i="9"/>
  <c r="U105" i="9"/>
  <c r="L105" i="9"/>
  <c r="K105" i="9"/>
  <c r="Q105" i="9"/>
  <c r="T105" i="9"/>
  <c r="M108" i="9"/>
  <c r="R108" i="9"/>
  <c r="U108" i="9"/>
  <c r="L108" i="9"/>
  <c r="K108" i="9"/>
  <c r="Q108" i="9"/>
  <c r="T108" i="9"/>
  <c r="S96" i="9"/>
  <c r="V96" i="9"/>
  <c r="M96" i="9"/>
  <c r="R96" i="9"/>
  <c r="U96" i="9"/>
  <c r="L96" i="9"/>
  <c r="K96" i="9"/>
  <c r="Q96" i="9"/>
  <c r="T96" i="9"/>
  <c r="S84" i="9"/>
  <c r="V84" i="9"/>
  <c r="M84" i="9"/>
  <c r="R84" i="9"/>
  <c r="U84" i="9"/>
  <c r="L84" i="9"/>
  <c r="K84" i="9"/>
  <c r="Q84" i="9"/>
  <c r="T84" i="9"/>
  <c r="S72" i="9"/>
  <c r="V72" i="9"/>
  <c r="M72" i="9"/>
  <c r="R72" i="9"/>
  <c r="U72" i="9"/>
  <c r="L72" i="9"/>
  <c r="K72" i="9"/>
  <c r="Q72" i="9"/>
  <c r="T72" i="9"/>
  <c r="S60" i="9"/>
  <c r="V60" i="9"/>
  <c r="M60" i="9"/>
  <c r="R60" i="9"/>
  <c r="U60" i="9"/>
  <c r="L60" i="9"/>
  <c r="K60" i="9"/>
  <c r="Q60" i="9"/>
  <c r="T60" i="9"/>
  <c r="S48" i="9"/>
  <c r="V48" i="9"/>
  <c r="M48" i="9"/>
  <c r="R48" i="9"/>
  <c r="U48" i="9"/>
  <c r="L48" i="9"/>
  <c r="K48" i="9"/>
  <c r="Q48" i="9"/>
  <c r="T48" i="9"/>
  <c r="S36" i="9"/>
  <c r="V36" i="9"/>
  <c r="M36" i="9"/>
  <c r="R36" i="9"/>
  <c r="U36" i="9"/>
  <c r="L36" i="9"/>
  <c r="K36" i="9"/>
  <c r="Q36" i="9"/>
  <c r="T36" i="9"/>
  <c r="S24" i="9"/>
  <c r="V24" i="9"/>
  <c r="M24" i="9"/>
  <c r="R24" i="9"/>
  <c r="U24" i="9"/>
  <c r="L24" i="9"/>
  <c r="K24" i="9"/>
  <c r="Q24" i="9"/>
  <c r="T24" i="9"/>
  <c r="S12" i="9"/>
  <c r="V12" i="9"/>
  <c r="M12" i="9"/>
  <c r="R12" i="9"/>
  <c r="U12" i="9"/>
  <c r="L12" i="9"/>
  <c r="K12" i="9"/>
  <c r="Q12" i="9"/>
  <c r="T12" i="9"/>
  <c r="S14" i="9"/>
  <c r="V14" i="9"/>
  <c r="R14" i="9"/>
  <c r="U14" i="9"/>
  <c r="Q14" i="9"/>
  <c r="T14" i="9"/>
  <c r="S20" i="9"/>
  <c r="V20" i="9"/>
  <c r="R20" i="9"/>
  <c r="U20" i="9"/>
  <c r="Q20" i="9"/>
  <c r="T20" i="9"/>
  <c r="S26" i="9"/>
  <c r="V26" i="9"/>
  <c r="R26" i="9"/>
  <c r="U26" i="9"/>
  <c r="Q26" i="9"/>
  <c r="T26" i="9"/>
  <c r="S32" i="9"/>
  <c r="V32" i="9"/>
  <c r="R32" i="9"/>
  <c r="U32" i="9"/>
  <c r="Q32" i="9"/>
  <c r="T32" i="9"/>
  <c r="S38" i="9"/>
  <c r="V38" i="9"/>
  <c r="R38" i="9"/>
  <c r="U38" i="9"/>
  <c r="Q38" i="9"/>
  <c r="T38" i="9"/>
  <c r="S44" i="9"/>
  <c r="V44" i="9"/>
  <c r="R44" i="9"/>
  <c r="U44" i="9"/>
  <c r="Q44" i="9"/>
  <c r="T44" i="9"/>
  <c r="S50" i="9"/>
  <c r="V50" i="9"/>
  <c r="R50" i="9"/>
  <c r="U50" i="9"/>
  <c r="Q50" i="9"/>
  <c r="T50" i="9"/>
  <c r="S56" i="9"/>
  <c r="V56" i="9"/>
  <c r="R56" i="9"/>
  <c r="U56" i="9"/>
  <c r="Q56" i="9"/>
  <c r="T56" i="9"/>
  <c r="S62" i="9"/>
  <c r="V62" i="9"/>
  <c r="R62" i="9"/>
  <c r="U62" i="9"/>
  <c r="Q62" i="9"/>
  <c r="T62" i="9"/>
  <c r="S68" i="9"/>
  <c r="V68" i="9"/>
  <c r="R68" i="9"/>
  <c r="U68" i="9"/>
  <c r="Q68" i="9"/>
  <c r="T68" i="9"/>
  <c r="S74" i="9"/>
  <c r="V74" i="9"/>
  <c r="R74" i="9"/>
  <c r="U74" i="9"/>
  <c r="Q74" i="9"/>
  <c r="T74" i="9"/>
  <c r="S80" i="9"/>
  <c r="V80" i="9"/>
  <c r="R80" i="9"/>
  <c r="U80" i="9"/>
  <c r="Q80" i="9"/>
  <c r="T80" i="9"/>
  <c r="S86" i="9"/>
  <c r="V86" i="9"/>
  <c r="R86" i="9"/>
  <c r="U86" i="9"/>
  <c r="Q86" i="9"/>
  <c r="T86" i="9"/>
  <c r="S92" i="9"/>
  <c r="V92" i="9"/>
  <c r="R92" i="9"/>
  <c r="U92" i="9"/>
  <c r="Q92" i="9"/>
  <c r="T92" i="9"/>
  <c r="S98" i="9"/>
  <c r="V98" i="9"/>
  <c r="R98" i="9"/>
  <c r="U98" i="9"/>
  <c r="Q98" i="9"/>
  <c r="T98" i="9"/>
  <c r="S104" i="9"/>
  <c r="V104" i="9"/>
  <c r="R104" i="9"/>
  <c r="U104" i="9"/>
  <c r="Q104" i="9"/>
  <c r="T104" i="9"/>
  <c r="Q110" i="9"/>
  <c r="T110" i="9"/>
  <c r="Q116" i="9"/>
  <c r="T116" i="9"/>
  <c r="Q6" i="9"/>
  <c r="V3" i="9"/>
  <c r="S3" i="9"/>
  <c r="V6" i="9"/>
  <c r="S6" i="9"/>
  <c r="V5" i="9"/>
  <c r="S5" i="9"/>
  <c r="U4" i="9"/>
  <c r="R4" i="9"/>
  <c r="T7" i="9"/>
  <c r="V8" i="9"/>
  <c r="S8" i="9"/>
  <c r="L162" i="9"/>
  <c r="L159" i="9"/>
  <c r="L156" i="9"/>
  <c r="L153" i="9"/>
  <c r="L150" i="9"/>
  <c r="L147" i="9"/>
  <c r="L144" i="9"/>
  <c r="L141" i="9"/>
  <c r="L138" i="9"/>
  <c r="L135" i="9"/>
  <c r="L132" i="9"/>
  <c r="L129" i="9"/>
  <c r="L126" i="9"/>
  <c r="L123" i="9"/>
  <c r="L120" i="9"/>
  <c r="S117" i="9"/>
  <c r="M117" i="9"/>
  <c r="V115" i="9"/>
  <c r="R115" i="9"/>
  <c r="U113" i="9"/>
  <c r="U111" i="9"/>
  <c r="V110" i="9"/>
  <c r="R110" i="9"/>
  <c r="S108" i="9"/>
  <c r="K111" i="9"/>
  <c r="Q111" i="9"/>
  <c r="T111" i="9"/>
  <c r="S99" i="9"/>
  <c r="V99" i="9"/>
  <c r="M99" i="9"/>
  <c r="R99" i="9"/>
  <c r="U99" i="9"/>
  <c r="L99" i="9"/>
  <c r="K99" i="9"/>
  <c r="Q99" i="9"/>
  <c r="T99" i="9"/>
  <c r="S87" i="9"/>
  <c r="V87" i="9"/>
  <c r="M87" i="9"/>
  <c r="R87" i="9"/>
  <c r="U87" i="9"/>
  <c r="L87" i="9"/>
  <c r="K87" i="9"/>
  <c r="Q87" i="9"/>
  <c r="T87" i="9"/>
  <c r="S75" i="9"/>
  <c r="V75" i="9"/>
  <c r="M75" i="9"/>
  <c r="R75" i="9"/>
  <c r="U75" i="9"/>
  <c r="L75" i="9"/>
  <c r="K75" i="9"/>
  <c r="Q75" i="9"/>
  <c r="T75" i="9"/>
  <c r="S63" i="9"/>
  <c r="V63" i="9"/>
  <c r="M63" i="9"/>
  <c r="R63" i="9"/>
  <c r="U63" i="9"/>
  <c r="L63" i="9"/>
  <c r="K63" i="9"/>
  <c r="Q63" i="9"/>
  <c r="T63" i="9"/>
  <c r="S51" i="9"/>
  <c r="V51" i="9"/>
  <c r="M51" i="9"/>
  <c r="R51" i="9"/>
  <c r="U51" i="9"/>
  <c r="L51" i="9"/>
  <c r="K51" i="9"/>
  <c r="Q51" i="9"/>
  <c r="T51" i="9"/>
  <c r="S39" i="9"/>
  <c r="V39" i="9"/>
  <c r="M39" i="9"/>
  <c r="R39" i="9"/>
  <c r="U39" i="9"/>
  <c r="L39" i="9"/>
  <c r="K39" i="9"/>
  <c r="Q39" i="9"/>
  <c r="T39" i="9"/>
  <c r="S27" i="9"/>
  <c r="V27" i="9"/>
  <c r="M27" i="9"/>
  <c r="R27" i="9"/>
  <c r="U27" i="9"/>
  <c r="L27" i="9"/>
  <c r="K27" i="9"/>
  <c r="Q27" i="9"/>
  <c r="T27" i="9"/>
  <c r="S15" i="9"/>
  <c r="V15" i="9"/>
  <c r="M15" i="9"/>
  <c r="R15" i="9"/>
  <c r="U15" i="9"/>
  <c r="L15" i="9"/>
  <c r="K15" i="9"/>
  <c r="Q15" i="9"/>
  <c r="T15" i="9"/>
  <c r="S10" i="9"/>
  <c r="V10" i="9"/>
  <c r="R10" i="9"/>
  <c r="U10" i="9"/>
  <c r="Q10" i="9"/>
  <c r="T10" i="9"/>
  <c r="S16" i="9"/>
  <c r="V16" i="9"/>
  <c r="R16" i="9"/>
  <c r="U16" i="9"/>
  <c r="Q16" i="9"/>
  <c r="T16" i="9"/>
  <c r="S22" i="9"/>
  <c r="V22" i="9"/>
  <c r="R22" i="9"/>
  <c r="U22" i="9"/>
  <c r="Q22" i="9"/>
  <c r="T22" i="9"/>
  <c r="S28" i="9"/>
  <c r="V28" i="9"/>
  <c r="R28" i="9"/>
  <c r="U28" i="9"/>
  <c r="Q28" i="9"/>
  <c r="T28" i="9"/>
  <c r="S34" i="9"/>
  <c r="V34" i="9"/>
  <c r="R34" i="9"/>
  <c r="U34" i="9"/>
  <c r="Q34" i="9"/>
  <c r="T34" i="9"/>
  <c r="S40" i="9"/>
  <c r="V40" i="9"/>
  <c r="R40" i="9"/>
  <c r="U40" i="9"/>
  <c r="Q40" i="9"/>
  <c r="T40" i="9"/>
  <c r="S46" i="9"/>
  <c r="V46" i="9"/>
  <c r="R46" i="9"/>
  <c r="U46" i="9"/>
  <c r="Q46" i="9"/>
  <c r="T46" i="9"/>
  <c r="S52" i="9"/>
  <c r="V52" i="9"/>
  <c r="R52" i="9"/>
  <c r="U52" i="9"/>
  <c r="Q52" i="9"/>
  <c r="T52" i="9"/>
  <c r="S58" i="9"/>
  <c r="V58" i="9"/>
  <c r="R58" i="9"/>
  <c r="U58" i="9"/>
  <c r="Q58" i="9"/>
  <c r="T58" i="9"/>
  <c r="S64" i="9"/>
  <c r="V64" i="9"/>
  <c r="R64" i="9"/>
  <c r="U64" i="9"/>
  <c r="Q64" i="9"/>
  <c r="T64" i="9"/>
  <c r="S70" i="9"/>
  <c r="V70" i="9"/>
  <c r="R70" i="9"/>
  <c r="U70" i="9"/>
  <c r="Q70" i="9"/>
  <c r="T70" i="9"/>
  <c r="S76" i="9"/>
  <c r="V76" i="9"/>
  <c r="R76" i="9"/>
  <c r="U76" i="9"/>
  <c r="Q76" i="9"/>
  <c r="T76" i="9"/>
  <c r="S82" i="9"/>
  <c r="V82" i="9"/>
  <c r="R82" i="9"/>
  <c r="U82" i="9"/>
  <c r="Q82" i="9"/>
  <c r="T82" i="9"/>
  <c r="S88" i="9"/>
  <c r="V88" i="9"/>
  <c r="R88" i="9"/>
  <c r="U88" i="9"/>
  <c r="Q88" i="9"/>
  <c r="T88" i="9"/>
  <c r="S94" i="9"/>
  <c r="V94" i="9"/>
  <c r="R94" i="9"/>
  <c r="U94" i="9"/>
  <c r="Q94" i="9"/>
  <c r="T94" i="9"/>
  <c r="S100" i="9"/>
  <c r="V100" i="9"/>
  <c r="R100" i="9"/>
  <c r="U100" i="9"/>
  <c r="Q100" i="9"/>
  <c r="T100" i="9"/>
  <c r="S106" i="9"/>
  <c r="V106" i="9"/>
  <c r="R106" i="9"/>
  <c r="U106" i="9"/>
  <c r="Q106" i="9"/>
  <c r="T106" i="9"/>
  <c r="Q112" i="9"/>
  <c r="T112" i="9"/>
  <c r="K6" i="9"/>
  <c r="L6" i="9"/>
  <c r="Q3" i="9"/>
  <c r="T3" i="9"/>
  <c r="T6" i="9"/>
  <c r="Q5" i="9"/>
  <c r="T5" i="9"/>
  <c r="V4" i="9"/>
  <c r="S4" i="9"/>
  <c r="Q8" i="9"/>
  <c r="T8" i="9"/>
  <c r="U164" i="9"/>
  <c r="R164" i="9"/>
  <c r="U163" i="9"/>
  <c r="R163" i="9"/>
  <c r="U162" i="9"/>
  <c r="R162" i="9"/>
  <c r="M162" i="9"/>
  <c r="U161" i="9"/>
  <c r="R161" i="9"/>
  <c r="U160" i="9"/>
  <c r="R160" i="9"/>
  <c r="U159" i="9"/>
  <c r="R159" i="9"/>
  <c r="M159" i="9"/>
  <c r="U158" i="9"/>
  <c r="R158" i="9"/>
  <c r="U157" i="9"/>
  <c r="R157" i="9"/>
  <c r="U156" i="9"/>
  <c r="R156" i="9"/>
  <c r="M156" i="9"/>
  <c r="U155" i="9"/>
  <c r="R155" i="9"/>
  <c r="U154" i="9"/>
  <c r="R154" i="9"/>
  <c r="U153" i="9"/>
  <c r="R153" i="9"/>
  <c r="M153" i="9"/>
  <c r="U152" i="9"/>
  <c r="R152" i="9"/>
  <c r="U151" i="9"/>
  <c r="R151" i="9"/>
  <c r="U150" i="9"/>
  <c r="R150" i="9"/>
  <c r="M150" i="9"/>
  <c r="U149" i="9"/>
  <c r="R149" i="9"/>
  <c r="U148" i="9"/>
  <c r="R148" i="9"/>
  <c r="U147" i="9"/>
  <c r="R147" i="9"/>
  <c r="M147" i="9"/>
  <c r="U146" i="9"/>
  <c r="R146" i="9"/>
  <c r="U145" i="9"/>
  <c r="R145" i="9"/>
  <c r="U144" i="9"/>
  <c r="R144" i="9"/>
  <c r="M144" i="9"/>
  <c r="U143" i="9"/>
  <c r="R143" i="9"/>
  <c r="U142" i="9"/>
  <c r="R142" i="9"/>
  <c r="U141" i="9"/>
  <c r="R141" i="9"/>
  <c r="M141" i="9"/>
  <c r="U140" i="9"/>
  <c r="R140" i="9"/>
  <c r="U139" i="9"/>
  <c r="R139" i="9"/>
  <c r="U138" i="9"/>
  <c r="R138" i="9"/>
  <c r="M138" i="9"/>
  <c r="U137" i="9"/>
  <c r="R137" i="9"/>
  <c r="U136" i="9"/>
  <c r="R136" i="9"/>
  <c r="U135" i="9"/>
  <c r="R135" i="9"/>
  <c r="M135" i="9"/>
  <c r="U134" i="9"/>
  <c r="R134" i="9"/>
  <c r="U133" i="9"/>
  <c r="R133" i="9"/>
  <c r="U132" i="9"/>
  <c r="R132" i="9"/>
  <c r="M132" i="9"/>
  <c r="U131" i="9"/>
  <c r="R131" i="9"/>
  <c r="U130" i="9"/>
  <c r="R130" i="9"/>
  <c r="U129" i="9"/>
  <c r="R129" i="9"/>
  <c r="M129" i="9"/>
  <c r="U128" i="9"/>
  <c r="R128" i="9"/>
  <c r="U127" i="9"/>
  <c r="R127" i="9"/>
  <c r="U126" i="9"/>
  <c r="R126" i="9"/>
  <c r="M126" i="9"/>
  <c r="U125" i="9"/>
  <c r="R125" i="9"/>
  <c r="U124" i="9"/>
  <c r="R124" i="9"/>
  <c r="U123" i="9"/>
  <c r="R123" i="9"/>
  <c r="M123" i="9"/>
  <c r="U122" i="9"/>
  <c r="R122" i="9"/>
  <c r="U121" i="9"/>
  <c r="R121" i="9"/>
  <c r="U120" i="9"/>
  <c r="R120" i="9"/>
  <c r="M120" i="9"/>
  <c r="U119" i="9"/>
  <c r="R119" i="9"/>
  <c r="U118" i="9"/>
  <c r="R118" i="9"/>
  <c r="U116" i="9"/>
  <c r="S115" i="9"/>
  <c r="U114" i="9"/>
  <c r="V113" i="9"/>
  <c r="V111" i="9"/>
  <c r="R111" i="9"/>
  <c r="L111" i="9"/>
  <c r="S110" i="9"/>
  <c r="U109" i="9"/>
  <c r="V108" i="9"/>
  <c r="K114" i="9"/>
  <c r="Q114" i="9"/>
  <c r="T114" i="9"/>
  <c r="S102" i="9"/>
  <c r="V102" i="9"/>
  <c r="M102" i="9"/>
  <c r="R102" i="9"/>
  <c r="U102" i="9"/>
  <c r="L102" i="9"/>
  <c r="K102" i="9"/>
  <c r="Q102" i="9"/>
  <c r="T102" i="9"/>
  <c r="S90" i="9"/>
  <c r="V90" i="9"/>
  <c r="M90" i="9"/>
  <c r="R90" i="9"/>
  <c r="U90" i="9"/>
  <c r="L90" i="9"/>
  <c r="K90" i="9"/>
  <c r="Q90" i="9"/>
  <c r="T90" i="9"/>
  <c r="S78" i="9"/>
  <c r="V78" i="9"/>
  <c r="M78" i="9"/>
  <c r="R78" i="9"/>
  <c r="U78" i="9"/>
  <c r="L78" i="9"/>
  <c r="K78" i="9"/>
  <c r="Q78" i="9"/>
  <c r="T78" i="9"/>
  <c r="S66" i="9"/>
  <c r="V66" i="9"/>
  <c r="M66" i="9"/>
  <c r="R66" i="9"/>
  <c r="U66" i="9"/>
  <c r="L66" i="9"/>
  <c r="K66" i="9"/>
  <c r="Q66" i="9"/>
  <c r="T66" i="9"/>
  <c r="S54" i="9"/>
  <c r="V54" i="9"/>
  <c r="M54" i="9"/>
  <c r="R54" i="9"/>
  <c r="U54" i="9"/>
  <c r="L54" i="9"/>
  <c r="K54" i="9"/>
  <c r="Q54" i="9"/>
  <c r="T54" i="9"/>
  <c r="S42" i="9"/>
  <c r="V42" i="9"/>
  <c r="M42" i="9"/>
  <c r="R42" i="9"/>
  <c r="U42" i="9"/>
  <c r="L42" i="9"/>
  <c r="K42" i="9"/>
  <c r="Q42" i="9"/>
  <c r="T42" i="9"/>
  <c r="S30" i="9"/>
  <c r="V30" i="9"/>
  <c r="M30" i="9"/>
  <c r="R30" i="9"/>
  <c r="U30" i="9"/>
  <c r="L30" i="9"/>
  <c r="K30" i="9"/>
  <c r="Q30" i="9"/>
  <c r="T30" i="9"/>
  <c r="S18" i="9"/>
  <c r="V18" i="9"/>
  <c r="M18" i="9"/>
  <c r="R18" i="9"/>
  <c r="U18" i="9"/>
  <c r="L18" i="9"/>
  <c r="K18" i="9"/>
  <c r="Q18" i="9"/>
  <c r="T18" i="9"/>
  <c r="S11" i="9"/>
  <c r="V11" i="9"/>
  <c r="R11" i="9"/>
  <c r="U11" i="9"/>
  <c r="Q11" i="9"/>
  <c r="T11" i="9"/>
  <c r="S17" i="9"/>
  <c r="V17" i="9"/>
  <c r="R17" i="9"/>
  <c r="U17" i="9"/>
  <c r="Q17" i="9"/>
  <c r="T17" i="9"/>
  <c r="S23" i="9"/>
  <c r="V23" i="9"/>
  <c r="R23" i="9"/>
  <c r="U23" i="9"/>
  <c r="Q23" i="9"/>
  <c r="T23" i="9"/>
  <c r="S29" i="9"/>
  <c r="V29" i="9"/>
  <c r="R29" i="9"/>
  <c r="U29" i="9"/>
  <c r="Q29" i="9"/>
  <c r="T29" i="9"/>
  <c r="S35" i="9"/>
  <c r="V35" i="9"/>
  <c r="R35" i="9"/>
  <c r="U35" i="9"/>
  <c r="Q35" i="9"/>
  <c r="T35" i="9"/>
  <c r="S41" i="9"/>
  <c r="V41" i="9"/>
  <c r="R41" i="9"/>
  <c r="U41" i="9"/>
  <c r="Q41" i="9"/>
  <c r="T41" i="9"/>
  <c r="S47" i="9"/>
  <c r="V47" i="9"/>
  <c r="R47" i="9"/>
  <c r="U47" i="9"/>
  <c r="Q47" i="9"/>
  <c r="T47" i="9"/>
  <c r="S53" i="9"/>
  <c r="V53" i="9"/>
  <c r="R53" i="9"/>
  <c r="U53" i="9"/>
  <c r="Q53" i="9"/>
  <c r="T53" i="9"/>
  <c r="S59" i="9"/>
  <c r="V59" i="9"/>
  <c r="R59" i="9"/>
  <c r="U59" i="9"/>
  <c r="Q59" i="9"/>
  <c r="T59" i="9"/>
  <c r="S65" i="9"/>
  <c r="V65" i="9"/>
  <c r="R65" i="9"/>
  <c r="U65" i="9"/>
  <c r="Q65" i="9"/>
  <c r="T65" i="9"/>
  <c r="S71" i="9"/>
  <c r="V71" i="9"/>
  <c r="R71" i="9"/>
  <c r="U71" i="9"/>
  <c r="Q71" i="9"/>
  <c r="T71" i="9"/>
  <c r="S77" i="9"/>
  <c r="V77" i="9"/>
  <c r="R77" i="9"/>
  <c r="U77" i="9"/>
  <c r="Q77" i="9"/>
  <c r="T77" i="9"/>
  <c r="S83" i="9"/>
  <c r="V83" i="9"/>
  <c r="R83" i="9"/>
  <c r="U83" i="9"/>
  <c r="Q83" i="9"/>
  <c r="T83" i="9"/>
  <c r="S89" i="9"/>
  <c r="V89" i="9"/>
  <c r="R89" i="9"/>
  <c r="U89" i="9"/>
  <c r="Q89" i="9"/>
  <c r="T89" i="9"/>
  <c r="S95" i="9"/>
  <c r="V95" i="9"/>
  <c r="R95" i="9"/>
  <c r="U95" i="9"/>
  <c r="Q95" i="9"/>
  <c r="T95" i="9"/>
  <c r="S101" i="9"/>
  <c r="V101" i="9"/>
  <c r="R101" i="9"/>
  <c r="U101" i="9"/>
  <c r="Q101" i="9"/>
  <c r="T101" i="9"/>
  <c r="S107" i="9"/>
  <c r="V107" i="9"/>
  <c r="R107" i="9"/>
  <c r="U107" i="9"/>
  <c r="Q107" i="9"/>
  <c r="T107" i="9"/>
  <c r="Q113" i="9"/>
  <c r="T113" i="9"/>
  <c r="K3" i="9"/>
  <c r="M6" i="9"/>
  <c r="L3" i="9"/>
  <c r="Q4" i="9"/>
  <c r="T4" i="9"/>
  <c r="Q7" i="9"/>
  <c r="U7" i="9"/>
  <c r="R7" i="9"/>
  <c r="V164" i="9"/>
  <c r="S164" i="9"/>
  <c r="V163" i="9"/>
  <c r="S163" i="9"/>
  <c r="V162" i="9"/>
  <c r="S162" i="9"/>
  <c r="V161" i="9"/>
  <c r="S161" i="9"/>
  <c r="V160" i="9"/>
  <c r="S160" i="9"/>
  <c r="V159" i="9"/>
  <c r="S159" i="9"/>
  <c r="V158" i="9"/>
  <c r="S158" i="9"/>
  <c r="V157" i="9"/>
  <c r="S157" i="9"/>
  <c r="V156" i="9"/>
  <c r="S156" i="9"/>
  <c r="V155" i="9"/>
  <c r="S155" i="9"/>
  <c r="V154" i="9"/>
  <c r="S154" i="9"/>
  <c r="V153" i="9"/>
  <c r="S153" i="9"/>
  <c r="V152" i="9"/>
  <c r="S152" i="9"/>
  <c r="V151" i="9"/>
  <c r="S151" i="9"/>
  <c r="V150" i="9"/>
  <c r="S150" i="9"/>
  <c r="V149" i="9"/>
  <c r="S149" i="9"/>
  <c r="V148" i="9"/>
  <c r="S148" i="9"/>
  <c r="V147" i="9"/>
  <c r="S147" i="9"/>
  <c r="V146" i="9"/>
  <c r="S146" i="9"/>
  <c r="V145" i="9"/>
  <c r="S145" i="9"/>
  <c r="V144" i="9"/>
  <c r="S144" i="9"/>
  <c r="V143" i="9"/>
  <c r="S143" i="9"/>
  <c r="V142" i="9"/>
  <c r="S142" i="9"/>
  <c r="V141" i="9"/>
  <c r="S141" i="9"/>
  <c r="V140" i="9"/>
  <c r="S140" i="9"/>
  <c r="V139" i="9"/>
  <c r="S139" i="9"/>
  <c r="V138" i="9"/>
  <c r="S138" i="9"/>
  <c r="V137" i="9"/>
  <c r="S137" i="9"/>
  <c r="V136" i="9"/>
  <c r="S136" i="9"/>
  <c r="V135" i="9"/>
  <c r="S135" i="9"/>
  <c r="V134" i="9"/>
  <c r="S134" i="9"/>
  <c r="V133" i="9"/>
  <c r="S133" i="9"/>
  <c r="V132" i="9"/>
  <c r="S132" i="9"/>
  <c r="V131" i="9"/>
  <c r="S131" i="9"/>
  <c r="V130" i="9"/>
  <c r="S130" i="9"/>
  <c r="V129" i="9"/>
  <c r="S129" i="9"/>
  <c r="V128" i="9"/>
  <c r="S128" i="9"/>
  <c r="V127" i="9"/>
  <c r="S127" i="9"/>
  <c r="V126" i="9"/>
  <c r="S126" i="9"/>
  <c r="V125" i="9"/>
  <c r="S125" i="9"/>
  <c r="V124" i="9"/>
  <c r="S124" i="9"/>
  <c r="V123" i="9"/>
  <c r="S123" i="9"/>
  <c r="V122" i="9"/>
  <c r="S122" i="9"/>
  <c r="V121" i="9"/>
  <c r="S121" i="9"/>
  <c r="V120" i="9"/>
  <c r="S120" i="9"/>
  <c r="V119" i="9"/>
  <c r="S119" i="9"/>
  <c r="V118" i="9"/>
  <c r="S118" i="9"/>
  <c r="U117" i="9"/>
  <c r="V116" i="9"/>
  <c r="R116" i="9"/>
  <c r="V114" i="9"/>
  <c r="R114" i="9"/>
  <c r="L114" i="9"/>
  <c r="S113" i="9"/>
  <c r="U112" i="9"/>
  <c r="S111" i="9"/>
  <c r="M111" i="9"/>
  <c r="V109" i="9"/>
  <c r="K117" i="9"/>
  <c r="Q117" i="9"/>
  <c r="T117" i="9"/>
  <c r="S93" i="9"/>
  <c r="V93" i="9"/>
  <c r="M93" i="9"/>
  <c r="R93" i="9"/>
  <c r="U93" i="9"/>
  <c r="L93" i="9"/>
  <c r="K93" i="9"/>
  <c r="Q93" i="9"/>
  <c r="T93" i="9"/>
  <c r="S81" i="9"/>
  <c r="V81" i="9"/>
  <c r="M81" i="9"/>
  <c r="R81" i="9"/>
  <c r="U81" i="9"/>
  <c r="L81" i="9"/>
  <c r="K81" i="9"/>
  <c r="Q81" i="9"/>
  <c r="T81" i="9"/>
  <c r="S69" i="9"/>
  <c r="V69" i="9"/>
  <c r="M69" i="9"/>
  <c r="R69" i="9"/>
  <c r="U69" i="9"/>
  <c r="L69" i="9"/>
  <c r="K69" i="9"/>
  <c r="Q69" i="9"/>
  <c r="T69" i="9"/>
  <c r="S57" i="9"/>
  <c r="V57" i="9"/>
  <c r="M57" i="9"/>
  <c r="R57" i="9"/>
  <c r="U57" i="9"/>
  <c r="L57" i="9"/>
  <c r="K57" i="9"/>
  <c r="Q57" i="9"/>
  <c r="T57" i="9"/>
  <c r="S45" i="9"/>
  <c r="V45" i="9"/>
  <c r="M45" i="9"/>
  <c r="R45" i="9"/>
  <c r="U45" i="9"/>
  <c r="L45" i="9"/>
  <c r="K45" i="9"/>
  <c r="Q45" i="9"/>
  <c r="T45" i="9"/>
  <c r="S33" i="9"/>
  <c r="V33" i="9"/>
  <c r="M33" i="9"/>
  <c r="R33" i="9"/>
  <c r="U33" i="9"/>
  <c r="L33" i="9"/>
  <c r="K33" i="9"/>
  <c r="Q33" i="9"/>
  <c r="T33" i="9"/>
  <c r="S21" i="9"/>
  <c r="V21" i="9"/>
  <c r="M21" i="9"/>
  <c r="R21" i="9"/>
  <c r="U21" i="9"/>
  <c r="L21" i="9"/>
  <c r="K21" i="9"/>
  <c r="Q21" i="9"/>
  <c r="T21" i="9"/>
  <c r="S9" i="9"/>
  <c r="V9" i="9"/>
  <c r="M9" i="9"/>
  <c r="R9" i="9"/>
  <c r="U9" i="9"/>
  <c r="L9" i="9"/>
  <c r="K9" i="9"/>
  <c r="Q9" i="9"/>
  <c r="T9" i="9"/>
  <c r="S13" i="9"/>
  <c r="V13" i="9"/>
  <c r="R13" i="9"/>
  <c r="U13" i="9"/>
  <c r="Q13" i="9"/>
  <c r="T13" i="9"/>
  <c r="S19" i="9"/>
  <c r="V19" i="9"/>
  <c r="R19" i="9"/>
  <c r="U19" i="9"/>
  <c r="Q19" i="9"/>
  <c r="T19" i="9"/>
  <c r="S25" i="9"/>
  <c r="V25" i="9"/>
  <c r="R25" i="9"/>
  <c r="U25" i="9"/>
  <c r="Q25" i="9"/>
  <c r="T25" i="9"/>
  <c r="S31" i="9"/>
  <c r="V31" i="9"/>
  <c r="R31" i="9"/>
  <c r="U31" i="9"/>
  <c r="Q31" i="9"/>
  <c r="T31" i="9"/>
  <c r="S37" i="9"/>
  <c r="V37" i="9"/>
  <c r="R37" i="9"/>
  <c r="U37" i="9"/>
  <c r="Q37" i="9"/>
  <c r="T37" i="9"/>
  <c r="S43" i="9"/>
  <c r="V43" i="9"/>
  <c r="R43" i="9"/>
  <c r="U43" i="9"/>
  <c r="Q43" i="9"/>
  <c r="T43" i="9"/>
  <c r="S49" i="9"/>
  <c r="V49" i="9"/>
  <c r="R49" i="9"/>
  <c r="U49" i="9"/>
  <c r="Q49" i="9"/>
  <c r="T49" i="9"/>
  <c r="S55" i="9"/>
  <c r="V55" i="9"/>
  <c r="R55" i="9"/>
  <c r="U55" i="9"/>
  <c r="Q55" i="9"/>
  <c r="T55" i="9"/>
  <c r="S61" i="9"/>
  <c r="V61" i="9"/>
  <c r="R61" i="9"/>
  <c r="U61" i="9"/>
  <c r="Q61" i="9"/>
  <c r="T61" i="9"/>
  <c r="S67" i="9"/>
  <c r="V67" i="9"/>
  <c r="R67" i="9"/>
  <c r="U67" i="9"/>
  <c r="Q67" i="9"/>
  <c r="T67" i="9"/>
  <c r="S73" i="9"/>
  <c r="V73" i="9"/>
  <c r="R73" i="9"/>
  <c r="U73" i="9"/>
  <c r="Q73" i="9"/>
  <c r="T73" i="9"/>
  <c r="S79" i="9"/>
  <c r="V79" i="9"/>
  <c r="R79" i="9"/>
  <c r="U79" i="9"/>
  <c r="Q79" i="9"/>
  <c r="T79" i="9"/>
  <c r="S85" i="9"/>
  <c r="V85" i="9"/>
  <c r="R85" i="9"/>
  <c r="U85" i="9"/>
  <c r="Q85" i="9"/>
  <c r="T85" i="9"/>
  <c r="S91" i="9"/>
  <c r="V91" i="9"/>
  <c r="R91" i="9"/>
  <c r="U91" i="9"/>
  <c r="Q91" i="9"/>
  <c r="T91" i="9"/>
  <c r="S97" i="9"/>
  <c r="V97" i="9"/>
  <c r="R97" i="9"/>
  <c r="U97" i="9"/>
  <c r="Q97" i="9"/>
  <c r="T97" i="9"/>
  <c r="S103" i="9"/>
  <c r="V103" i="9"/>
  <c r="R103" i="9"/>
  <c r="U103" i="9"/>
  <c r="Q103" i="9"/>
  <c r="T103" i="9"/>
  <c r="R109" i="9"/>
  <c r="Q109" i="9"/>
  <c r="T109" i="9"/>
  <c r="Q115" i="9"/>
  <c r="T115" i="9"/>
  <c r="M3" i="9"/>
  <c r="U3" i="9"/>
  <c r="U6" i="9"/>
  <c r="U5" i="9"/>
  <c r="V7" i="9"/>
  <c r="U8" i="9"/>
  <c r="T164" i="9"/>
  <c r="T163" i="9"/>
  <c r="T162" i="9"/>
  <c r="Q162" i="9"/>
  <c r="T161" i="9"/>
  <c r="T160" i="9"/>
  <c r="T159" i="9"/>
  <c r="Q159" i="9"/>
  <c r="T158" i="9"/>
  <c r="T157" i="9"/>
  <c r="T156" i="9"/>
  <c r="Q156" i="9"/>
  <c r="T155" i="9"/>
  <c r="T154" i="9"/>
  <c r="T153" i="9"/>
  <c r="Q153" i="9"/>
  <c r="T152" i="9"/>
  <c r="T151" i="9"/>
  <c r="T150" i="9"/>
  <c r="Q150" i="9"/>
  <c r="T149" i="9"/>
  <c r="T148" i="9"/>
  <c r="T147" i="9"/>
  <c r="Q147" i="9"/>
  <c r="T146" i="9"/>
  <c r="T145" i="9"/>
  <c r="T144" i="9"/>
  <c r="Q144" i="9"/>
  <c r="T143" i="9"/>
  <c r="T142" i="9"/>
  <c r="T141" i="9"/>
  <c r="Q141" i="9"/>
  <c r="T140" i="9"/>
  <c r="T139" i="9"/>
  <c r="T138" i="9"/>
  <c r="Q138" i="9"/>
  <c r="T137" i="9"/>
  <c r="T136" i="9"/>
  <c r="T135" i="9"/>
  <c r="Q135" i="9"/>
  <c r="T134" i="9"/>
  <c r="T133" i="9"/>
  <c r="T132" i="9"/>
  <c r="Q132" i="9"/>
  <c r="T131" i="9"/>
  <c r="T130" i="9"/>
  <c r="T129" i="9"/>
  <c r="Q129" i="9"/>
  <c r="T128" i="9"/>
  <c r="T127" i="9"/>
  <c r="T126" i="9"/>
  <c r="Q126" i="9"/>
  <c r="T125" i="9"/>
  <c r="T124" i="9"/>
  <c r="T123" i="9"/>
  <c r="Q123" i="9"/>
  <c r="T122" i="9"/>
  <c r="T121" i="9"/>
  <c r="T120" i="9"/>
  <c r="Q120" i="9"/>
  <c r="T119" i="9"/>
  <c r="T118" i="9"/>
  <c r="V117" i="9"/>
  <c r="R117" i="9"/>
  <c r="L117" i="9"/>
  <c r="S116" i="9"/>
  <c r="U115" i="9"/>
  <c r="S114" i="9"/>
  <c r="M114" i="9"/>
  <c r="V112" i="9"/>
  <c r="R112" i="9"/>
  <c r="U110" i="9"/>
  <c r="S109" i="9"/>
  <c r="Q3" i="8"/>
  <c r="R3" i="8"/>
  <c r="Q4" i="8"/>
  <c r="R4" i="8"/>
  <c r="Q5" i="8"/>
  <c r="R5" i="8"/>
  <c r="Q6" i="8"/>
  <c r="R6" i="8"/>
  <c r="Q7" i="8"/>
  <c r="R7" i="8"/>
  <c r="Q8" i="8"/>
  <c r="R8" i="8"/>
  <c r="Q9" i="8"/>
  <c r="R9" i="8"/>
  <c r="Q10" i="8"/>
  <c r="R10" i="8"/>
  <c r="Q11" i="8"/>
  <c r="R11" i="8"/>
  <c r="Q12" i="8"/>
  <c r="R12" i="8"/>
  <c r="Q13" i="8"/>
  <c r="R13" i="8"/>
  <c r="Q14" i="8"/>
  <c r="R14" i="8"/>
  <c r="Q15" i="8"/>
  <c r="R15" i="8"/>
  <c r="Q16" i="8"/>
  <c r="R16" i="8"/>
  <c r="Q17" i="8"/>
  <c r="R17" i="8"/>
  <c r="Q18" i="8"/>
  <c r="R18" i="8"/>
  <c r="Q19" i="8"/>
  <c r="R19" i="8"/>
  <c r="Q20" i="8"/>
  <c r="R20" i="8"/>
  <c r="Q21" i="8"/>
  <c r="R21" i="8"/>
  <c r="Q22" i="8"/>
  <c r="R22" i="8"/>
  <c r="Q23" i="8"/>
  <c r="R23" i="8"/>
  <c r="Q24" i="8"/>
  <c r="R24" i="8"/>
  <c r="Q25" i="8"/>
  <c r="R25" i="8"/>
  <c r="Q26" i="8"/>
  <c r="R26" i="8"/>
  <c r="Q27" i="8"/>
  <c r="R27" i="8"/>
  <c r="Q28" i="8"/>
  <c r="R28" i="8"/>
</calcChain>
</file>

<file path=xl/connections.xml><?xml version="1.0" encoding="utf-8"?>
<connections xmlns="http://schemas.openxmlformats.org/spreadsheetml/2006/main">
  <connection id="1" name="moduleComparisonDeets" type="6" refreshedVersion="3" background="1" saveData="1">
    <textPr codePage="437" sourceFile="C:\Users\Student\My Research\Single Cell RNA Seq\Data\coexpressionNetworks\moduleComparisonDeets.txt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<sst xmlns="http://schemas.openxmlformats.org/spreadsheetml/2006/main" count="3455" uniqueCount="1170">
  <si>
    <t>GSE57872StarryMap.txt</t>
  </si>
  <si>
    <t>GSE48865StarryMap.txt</t>
  </si>
  <si>
    <t>X1 index</t>
  </si>
  <si>
    <t>X2 index</t>
  </si>
  <si>
    <t>r</t>
  </si>
  <si>
    <t>g</t>
  </si>
  <si>
    <t>b</t>
  </si>
  <si>
    <t>fe</t>
  </si>
  <si>
    <t>ARHGEF26.AS1</t>
  </si>
  <si>
    <t>SPC25</t>
  </si>
  <si>
    <t>XKR9</t>
  </si>
  <si>
    <t>AARSD1</t>
  </si>
  <si>
    <t>AASS</t>
  </si>
  <si>
    <t>CAPZA1</t>
  </si>
  <si>
    <t>DTX3</t>
  </si>
  <si>
    <t>ARPC2</t>
  </si>
  <si>
    <t>NTAN1</t>
  </si>
  <si>
    <t>TPM3</t>
  </si>
  <si>
    <t xml:space="preserve"> GSE57872StarryMap.txt </t>
  </si>
  <si>
    <t xml:space="preserve"> GSE48865StarryMap.txt </t>
  </si>
  <si>
    <t>ABCA1</t>
  </si>
  <si>
    <t>AATF</t>
  </si>
  <si>
    <t>AASDHPPT</t>
  </si>
  <si>
    <t>ANXA2</t>
  </si>
  <si>
    <t>SMYD4</t>
  </si>
  <si>
    <t>SYNE2</t>
  </si>
  <si>
    <t>ABHD4</t>
  </si>
  <si>
    <t>ADD3</t>
  </si>
  <si>
    <t>HLA-DMA</t>
  </si>
  <si>
    <t>CD74</t>
  </si>
  <si>
    <t>HLA-DOA</t>
  </si>
  <si>
    <t>HLA-DPB1</t>
  </si>
  <si>
    <t>HLA-DQA1</t>
  </si>
  <si>
    <t>ACIN1</t>
  </si>
  <si>
    <t>C12orf29</t>
  </si>
  <si>
    <t>EEF1A1</t>
  </si>
  <si>
    <t>GNB2L1</t>
  </si>
  <si>
    <t>NPM1</t>
  </si>
  <si>
    <t>RPL3</t>
  </si>
  <si>
    <t>FAU</t>
  </si>
  <si>
    <t>RPL7</t>
  </si>
  <si>
    <t>RPL8</t>
  </si>
  <si>
    <t>RPL9P9</t>
  </si>
  <si>
    <t>RPL10</t>
  </si>
  <si>
    <t>RPL12</t>
  </si>
  <si>
    <t>RPL15</t>
  </si>
  <si>
    <t>RPL17</t>
  </si>
  <si>
    <t>RPL19</t>
  </si>
  <si>
    <t>RPL21</t>
  </si>
  <si>
    <t>RPL23</t>
  </si>
  <si>
    <t>RPL23A</t>
  </si>
  <si>
    <t>RPL24</t>
  </si>
  <si>
    <t>RPL26</t>
  </si>
  <si>
    <t>RPL27</t>
  </si>
  <si>
    <t>RPL27A</t>
  </si>
  <si>
    <t>RPL28</t>
  </si>
  <si>
    <t>RPL29</t>
  </si>
  <si>
    <t>RPL30</t>
  </si>
  <si>
    <t>RPL31</t>
  </si>
  <si>
    <t>RPL32</t>
  </si>
  <si>
    <t>RPL34</t>
  </si>
  <si>
    <t>RPL35</t>
  </si>
  <si>
    <t>RPL35A</t>
  </si>
  <si>
    <t>RPL36</t>
  </si>
  <si>
    <t>RPL37A</t>
  </si>
  <si>
    <t>RPLP1</t>
  </si>
  <si>
    <t>RPLP2</t>
  </si>
  <si>
    <t>RPS5</t>
  </si>
  <si>
    <t>RPS6</t>
  </si>
  <si>
    <t>RPS14</t>
  </si>
  <si>
    <t>RPS15</t>
  </si>
  <si>
    <t>RPS15A</t>
  </si>
  <si>
    <t>RPS16</t>
  </si>
  <si>
    <t>RPS18</t>
  </si>
  <si>
    <t>RPS19</t>
  </si>
  <si>
    <t>RPS21</t>
  </si>
  <si>
    <t>RPS25</t>
  </si>
  <si>
    <t>RPS27</t>
  </si>
  <si>
    <t>RPS27A</t>
  </si>
  <si>
    <t>RPS28</t>
  </si>
  <si>
    <t>SNORA66</t>
  </si>
  <si>
    <t>SNORD73A</t>
  </si>
  <si>
    <t>FBXW11</t>
  </si>
  <si>
    <t>HINT3</t>
  </si>
  <si>
    <t>GMFB</t>
  </si>
  <si>
    <t>LANCL1</t>
  </si>
  <si>
    <t>QKI</t>
  </si>
  <si>
    <t>ABCD3</t>
  </si>
  <si>
    <t>NDUFA4</t>
  </si>
  <si>
    <t>RPL41</t>
  </si>
  <si>
    <t>RPS26</t>
  </si>
  <si>
    <t>NME1.NME2</t>
  </si>
  <si>
    <t>PHPT1</t>
  </si>
  <si>
    <t>UBA52</t>
  </si>
  <si>
    <t>GNAO1</t>
  </si>
  <si>
    <t>RUNDC3A</t>
  </si>
  <si>
    <t>SCAMP5</t>
  </si>
  <si>
    <t>SHC1</t>
  </si>
  <si>
    <t>SYP</t>
  </si>
  <si>
    <t>ALG9</t>
  </si>
  <si>
    <t>AURKB</t>
  </si>
  <si>
    <t>BIRC5</t>
  </si>
  <si>
    <t>BUB1</t>
  </si>
  <si>
    <t>CCNB2</t>
  </si>
  <si>
    <t>CDC6</t>
  </si>
  <si>
    <t>CDK1</t>
  </si>
  <si>
    <t>CDK2</t>
  </si>
  <si>
    <t>CENPF</t>
  </si>
  <si>
    <t>DHFR</t>
  </si>
  <si>
    <t>DSN1</t>
  </si>
  <si>
    <t>DTL</t>
  </si>
  <si>
    <t>FANCI</t>
  </si>
  <si>
    <t>HMGB2</t>
  </si>
  <si>
    <t>KIF4A</t>
  </si>
  <si>
    <t>KIF15</t>
  </si>
  <si>
    <t>MAD2L1</t>
  </si>
  <si>
    <t>MLF1IP</t>
  </si>
  <si>
    <t>NCAPG2</t>
  </si>
  <si>
    <t>NUSAP1</t>
  </si>
  <si>
    <t>PBK</t>
  </si>
  <si>
    <t>RRM2</t>
  </si>
  <si>
    <t>TOP2A</t>
  </si>
  <si>
    <t>TPX2</t>
  </si>
  <si>
    <t>UBE2T</t>
  </si>
  <si>
    <t>SAR1A</t>
  </si>
  <si>
    <t>ATXN10</t>
  </si>
  <si>
    <t>NHP2L1</t>
  </si>
  <si>
    <t>L3MBTL2</t>
  </si>
  <si>
    <t>PPP6R2</t>
  </si>
  <si>
    <t>RANGAP1</t>
  </si>
  <si>
    <t>APEX1</t>
  </si>
  <si>
    <t>PARP2</t>
  </si>
  <si>
    <t>PRMT5</t>
  </si>
  <si>
    <t>RBM23</t>
  </si>
  <si>
    <t>SUPT16H</t>
  </si>
  <si>
    <t>B2M</t>
  </si>
  <si>
    <t>CABIN1</t>
  </si>
  <si>
    <t>CRKL</t>
  </si>
  <si>
    <t>DGCR2</t>
  </si>
  <si>
    <t>HIRA</t>
  </si>
  <si>
    <t>HPS4</t>
  </si>
  <si>
    <t>DDX50</t>
  </si>
  <si>
    <t>MRPS16</t>
  </si>
  <si>
    <t>VPS26A</t>
  </si>
  <si>
    <t>ABCB6</t>
  </si>
  <si>
    <t>CALR</t>
  </si>
  <si>
    <t>HSPA5</t>
  </si>
  <si>
    <t>DNAJB11</t>
  </si>
  <si>
    <t>HYOU1</t>
  </si>
  <si>
    <t>MIR3652</t>
  </si>
  <si>
    <t>PDIA6</t>
  </si>
  <si>
    <t>PPIB</t>
  </si>
  <si>
    <t>CDC42BPB</t>
  </si>
  <si>
    <t>CHD8</t>
  </si>
  <si>
    <t>HECTD1</t>
  </si>
  <si>
    <t>PPP2R5E</t>
  </si>
  <si>
    <t>YLPM1</t>
  </si>
  <si>
    <t>ALDH6A1</t>
  </si>
  <si>
    <t>ARHGAP5</t>
  </si>
  <si>
    <t>EXD2</t>
  </si>
  <si>
    <t>KIAA1737</t>
  </si>
  <si>
    <t>MUDENG</t>
  </si>
  <si>
    <t>CALD1</t>
  </si>
  <si>
    <t>CD248</t>
  </si>
  <si>
    <t>CD93</t>
  </si>
  <si>
    <t>HSPG2</t>
  </si>
  <si>
    <t>LAMC1</t>
  </si>
  <si>
    <t>FSTL1</t>
  </si>
  <si>
    <t>PLOD1</t>
  </si>
  <si>
    <t>ABCB7</t>
  </si>
  <si>
    <t>HLA-B</t>
  </si>
  <si>
    <t>HLA-A</t>
  </si>
  <si>
    <t>HLA-C</t>
  </si>
  <si>
    <t>PSMB8</t>
  </si>
  <si>
    <t>PSMB9</t>
  </si>
  <si>
    <t>TAP1</t>
  </si>
  <si>
    <t>ABCE1</t>
  </si>
  <si>
    <t>CHPF2</t>
  </si>
  <si>
    <t>MANF</t>
  </si>
  <si>
    <t>PDIA4</t>
  </si>
  <si>
    <t>PLOD3</t>
  </si>
  <si>
    <t>TUBA1C</t>
  </si>
  <si>
    <t>RPL13AP5</t>
  </si>
  <si>
    <t>RPL18</t>
  </si>
  <si>
    <t>RPS9</t>
  </si>
  <si>
    <t>GAS5</t>
  </si>
  <si>
    <t>RPL39</t>
  </si>
  <si>
    <t>RPL5</t>
  </si>
  <si>
    <t>RPL9</t>
  </si>
  <si>
    <t>RPS13</t>
  </si>
  <si>
    <t>RPS3A</t>
  </si>
  <si>
    <t>RPS8</t>
  </si>
  <si>
    <t>SNHG6</t>
  </si>
  <si>
    <t>ABHD8</t>
  </si>
  <si>
    <t>APOC1</t>
  </si>
  <si>
    <t>CCNB1</t>
  </si>
  <si>
    <t>CDC20</t>
  </si>
  <si>
    <t>CKS1B</t>
  </si>
  <si>
    <t>CTPS</t>
  </si>
  <si>
    <t>DNMT1</t>
  </si>
  <si>
    <t>FOXM1</t>
  </si>
  <si>
    <t>KPNA2</t>
  </si>
  <si>
    <t>LMNB1</t>
  </si>
  <si>
    <t>LMNB2</t>
  </si>
  <si>
    <t>MCM2</t>
  </si>
  <si>
    <t>MCM3</t>
  </si>
  <si>
    <t>MCM4</t>
  </si>
  <si>
    <t>MCM6</t>
  </si>
  <si>
    <t>PRC1</t>
  </si>
  <si>
    <t>PTTG1</t>
  </si>
  <si>
    <t>RACGAP1</t>
  </si>
  <si>
    <t>RCC1</t>
  </si>
  <si>
    <t>RNASEH2A</t>
  </si>
  <si>
    <t>SMC4</t>
  </si>
  <si>
    <t>TYMS</t>
  </si>
  <si>
    <t>UBE2C</t>
  </si>
  <si>
    <t>UHRF1</t>
  </si>
  <si>
    <t>ZWINT</t>
  </si>
  <si>
    <t>IFI6</t>
  </si>
  <si>
    <t>X1</t>
  </si>
  <si>
    <t>X2</t>
  </si>
  <si>
    <t>15:nuclear division</t>
  </si>
  <si>
    <t>1:cell cycle</t>
  </si>
  <si>
    <t>3:translational elongation</t>
  </si>
  <si>
    <t>4:translational elongation</t>
  </si>
  <si>
    <t>4:protein folding</t>
  </si>
  <si>
    <t>40:response to biotic stimulus</t>
  </si>
  <si>
    <t>5:NONE</t>
  </si>
  <si>
    <t>16:translational elongation</t>
  </si>
  <si>
    <t>7:antigen processing and presentation</t>
  </si>
  <si>
    <t>18:antigen processing and presentation of peptide antigen</t>
  </si>
  <si>
    <t>47:cellular component organization</t>
  </si>
  <si>
    <t>14:cellular amino acid metabolic process</t>
  </si>
  <si>
    <t>8:cellular amino acid metabolic process</t>
  </si>
  <si>
    <t>9:cellular amino acid metabolic process</t>
  </si>
  <si>
    <t>12:cellular amino acid metabolic process</t>
  </si>
  <si>
    <t>14:cellular component organization</t>
  </si>
  <si>
    <t>15:cellular amino acid metabolic process</t>
  </si>
  <si>
    <t>28:RNA metabolic process</t>
  </si>
  <si>
    <t>32:regulation of multicellular organismal process</t>
  </si>
  <si>
    <t>35:antigen processing and presentation of peptide or polysaccharide antigen via MHC class II</t>
  </si>
  <si>
    <t>36:carboxylic acid metabolic process</t>
  </si>
  <si>
    <t>48:cell motion</t>
  </si>
  <si>
    <t>Group Number</t>
  </si>
  <si>
    <t>Size Order (X1 coordinate)</t>
  </si>
  <si>
    <t>Size Order (X2 coordinate)</t>
  </si>
  <si>
    <t>Module</t>
  </si>
  <si>
    <t>Enriched Subset</t>
  </si>
  <si>
    <t>ID</t>
  </si>
  <si>
    <t>Gene Count</t>
  </si>
  <si>
    <t>Genes</t>
  </si>
  <si>
    <t>category</t>
  </si>
  <si>
    <t>index</t>
  </si>
  <si>
    <t>Term</t>
  </si>
  <si>
    <t>Top Ontology</t>
  </si>
  <si>
    <t>%</t>
  </si>
  <si>
    <t>PValue</t>
  </si>
  <si>
    <t>List Total</t>
  </si>
  <si>
    <t>Pop Hits</t>
  </si>
  <si>
    <t>Pop Total</t>
  </si>
  <si>
    <t>Fold Enrichment</t>
  </si>
  <si>
    <t>Bonferroni</t>
  </si>
  <si>
    <t>ACBD6, C19orf70, ALOX5, ARHGAP4, C1QA, C1QB, C1QC, C1orf38, C2, CD300A, CD53, ADAP2, CD68, CTSC, CTSS, CTSZ, FCER1G, FCGR2A, FCGR3A, FERMT3, GPSM3, HCK, HCST, ITGB2, LAIR1, LAPTM5, LCP1, LY96, LYN, MANBA, MFSD1, MS4A4A, MS4A6A, MSR1, MYO1F, NPC2, P2RX4, PLA2G15, PLEK, PTPN6, PTPRC, PYCARD, RNASE6, SASH3, SERPINB1, SLC7A7, SPI1, SYNGR2, TLR2, TYROBP, VAMP8, VSIG4</t>
  </si>
  <si>
    <t>BP</t>
  </si>
  <si>
    <t>GOTERM_BP_ALL</t>
  </si>
  <si>
    <t>GO:0006955~immune response</t>
  </si>
  <si>
    <t>immune response</t>
  </si>
  <si>
    <t>PTPRC, LAIR1, LYN, LY96, GPSM3, TLR2, MYO1F, CTSS, C1QC, C1QA, C1QB, CD300A, FCER1G, CTSC, C2, FCGR3A, VSIG4, LCP1</t>
  </si>
  <si>
    <t>CC</t>
  </si>
  <si>
    <t>GOTERM_CC_ALL</t>
  </si>
  <si>
    <t>GO:0005764~lysosome</t>
  </si>
  <si>
    <t>lysosome</t>
  </si>
  <si>
    <t>CTSZ, CD68, PLA2G15, LAPTM5, NPC2, CTSC, CTSS, MANBA</t>
  </si>
  <si>
    <t>MF</t>
  </si>
  <si>
    <t>GOTERM_MF_ALL</t>
  </si>
  <si>
    <t>GO:0019864~IgG binding</t>
  </si>
  <si>
    <t>IgG binding</t>
  </si>
  <si>
    <t>FCER1G, FCGR2A, FCGR3A</t>
  </si>
  <si>
    <t>ACAP3, BRIX1, ALOX5, ARHGAP4, C2, CD300A, CD53, ADAP2, CD68, CTSS, FCER1G, FCGR2A, FERMT3, GPSM3, HCK, ITGB2, LAIR1, LAPTM5, LY96, LYN, MFSD1, MS4A4A, MS4A6A, MYO1F, NPC2, PTPN6, SASH3, SERPINB1, SLC7A7, SPI1, VAMP8, ARPC1B, CD14, FPR1, RAC2, SERPINA1, SQRDL, STAB1, ARHGDIB, CD4, HCLS1, LCP2, RHBDF2, TNFRSF1B, FUCA1, GMFG, GRN</t>
  </si>
  <si>
    <t>LAIR1, LYN, LY96, GPSM3, MYO1F, CTSS, TNFRSF1B, CD300A, FCER1G, CD4, C2, CD14, ARHGDIB, LCP2</t>
  </si>
  <si>
    <t>GO:0043235~receptor complex</t>
  </si>
  <si>
    <t>receptor complex</t>
  </si>
  <si>
    <t>LYN, LY96, ITGB2, CD4, CD14</t>
  </si>
  <si>
    <t>GO:0004871~signal transducer activity</t>
  </si>
  <si>
    <t>signal transducer activity</t>
  </si>
  <si>
    <t>MS4A4A, LAIR1, PTPN6, LYN, LY96, FPR1, ITGB2, ARHGAP4, TNFRSF1B, CD300A, STAB1, FCER1G, CD4, FCGR2A, MS4A6A, CD14</t>
  </si>
  <si>
    <t>ACADM, BCS1L, ACSL1, ALOX5, C1orf38, CD300A, CD68, CTSC, CTSS, CTSZ, FCER1G, FCGR2A, FERMT3, ITGB2, LAIR1, LAPTM5, LCP1, MS4A4A, MSR1, MYO1F, NPC2, SLC7A7, TLR2, VAMP8, VSIG4, ADPGK, ARPC1B, CD14, ALOX5AP, CD163, CTSB, CTSL1, FPR1, IFI30, RAC2, SERPINA1, SLC11A1, SQRDL, SRGN, STAB1, CREG1, CTSD, FTL, MAFB, SLA</t>
  </si>
  <si>
    <t>GO:0009605~response to external stimulus</t>
  </si>
  <si>
    <t>response to external stimulus</t>
  </si>
  <si>
    <t>FPR1, TLR2, ITGB2, CD163, SLC11A1, ACSL1, RAC2, STAB1, CTSD, SERPINA1, ALOX5, CTSB, VSIG4, CD14</t>
  </si>
  <si>
    <t>GO:0000323~lytic vacuole</t>
  </si>
  <si>
    <t>lytic vacuole</t>
  </si>
  <si>
    <t>SLC11A1, CTSZ, CD68, LAPTM5, NPC2, IFI30, CTSD, CTSC, CTSB, CTSS, CTSL1, SRGN</t>
  </si>
  <si>
    <t>GO:0004197~cysteine-type endopeptidase activity</t>
  </si>
  <si>
    <t>cysteine-type endopeptidase activity</t>
  </si>
  <si>
    <t>CTSZ, CTSC, CTSB, CTSS, CTSL1</t>
  </si>
  <si>
    <t>ABHD8, APOC1, CCNB1, CDC20, CDK1, CDK2, CKS1B, CTPS, DNMT1, FOXM1, KPNA2, LMNB1, LMNB2, MAD2L1, MCM2, MCM3, MCM4, MCM6, NUSAP1, PRC1, PTTG1, RACGAP1, RCC1, RNASEH2A, RRM2, SMC4, TOP2A, TPX2, TYMS, UBE2C, UBE2T, UHRF1, ZWINT</t>
  </si>
  <si>
    <t>GO:0007049~cell cycle</t>
  </si>
  <si>
    <t>cell cycle</t>
  </si>
  <si>
    <t>CKS1B, CDK1, PRC1, FOXM1, TPX2, NUSAP1, CDC20, MCM2, PTTG1, UBE2C, MCM3, RCC1, RACGAP1, CDK2, SMC4, MCM6, CCNB1, UHRF1, MAD2L1, ZWINT, KPNA2</t>
  </si>
  <si>
    <t>GO:0005634~nucleus</t>
  </si>
  <si>
    <t>nucleus</t>
  </si>
  <si>
    <t>CKS1B, LMNB1, PRC1, LMNB2, FOXM1, PTTG1, RCC1, TOP2A, CDK1, TPX2, NUSAP1, CDC20, MCM2, RNASEH2A, MCM3, UBE2C, RACGAP1, MCM4, CDK2, MCM6, SMC4, CCNB1, UHRF1, MAD2L1, ZWINT, DNMT1, KPNA2</t>
  </si>
  <si>
    <t>GO:0005524~ATP binding</t>
  </si>
  <si>
    <t>ATP binding</t>
  </si>
  <si>
    <t>CDK1, CTPS, TPX2, MCM2, MCM3, UBE2C, MCM4, TOP2A, UBE2T, CDK2, SMC4, MCM6</t>
  </si>
  <si>
    <t>ABHD8, APOD, BGN, CD248, CD93, COL18A1, COL1A1, COL1A2, COL3A1, COL4A1, COL4A2, COL5A1, COL5A2, FN1, HSPG2, IGFBP4, IKBIP, ITGA5, LAMB1, LAMC1, LEPRE1, LOXL2, LUM, MMP14, MMP9, MYL9, MYO1C, PCOLCE, PDGFRB, SERPINH1, SPON2, UACA, WIPI1</t>
  </si>
  <si>
    <t>GO:0030198~extracellular matrix organization</t>
  </si>
  <si>
    <t>extracellular matrix organization</t>
  </si>
  <si>
    <t>COL18A1, COL4A2, MMP9, LUM, COL3A1, COL1A2, HSPG2, LAMC1, COL1A1, SERPINH1, COL5A2, COL5A1</t>
  </si>
  <si>
    <t>GO:0005578~proteinaceous extracellular matrix</t>
  </si>
  <si>
    <t>proteinaceous extracellular matrix</t>
  </si>
  <si>
    <t>COL18A1, COL4A2, COL4A1, MMP9, CD248, LUM, COL3A1, HSPG2, MMP14, COL5A2, COL5A1, BGN, LEPRE1, COL1A2, COL1A1, LAMC1, LAMB1, SPON2, FN1</t>
  </si>
  <si>
    <t>GO:0005201~extracellular matrix structural constituent</t>
  </si>
  <si>
    <t>extracellular matrix structural constituent</t>
  </si>
  <si>
    <t>COL18A1, COL4A2, COL4A1, LUM, COL3A1, COL5A2, COL5A1, BGN, COL1A2, LAMC1, COL1A1, LAMB1, FN1</t>
  </si>
  <si>
    <t>ABHD2, ANKRD17, ADORA3, APBB1IP, APOC2, C3AR1, AIF1, CD37, CORO1A, CSF1R, CYBB, EVI2B, FCGR1A, FYB, HAVCR2, HLA-DMA, HLA-DMB, IL18, LAT2, LGALS9, LILRB4, LST1, LY86, NCKAP1L, PARVG, RGS10, RNASET2, RPS6KA1, TBXAS1, TREM2</t>
  </si>
  <si>
    <t>FYB, CORO1A, LAT2, CYBB, LST1, LY86, IL18, FCGR1A, LILRB4, HLA-DMB, TREM2, HLA-DMA</t>
  </si>
  <si>
    <t>GO:0005886~plasma membrane</t>
  </si>
  <si>
    <t>plasma membrane</t>
  </si>
  <si>
    <t>PARVG, C3AR1, ADORA3, AIF1, LY86, NCKAP1L, HLA-DMB, HLA-DMA, APBB1IP, CORO1A, LAT2, CD37, CYBB, FCGR1A, LILRB4, EVI2B, TREM2, CSF1R</t>
  </si>
  <si>
    <t>GO:0060089~molecular transducer activity</t>
  </si>
  <si>
    <t>molecular transducer activity</t>
  </si>
  <si>
    <t>RGS10, C3AR1, ADORA3, IL18, FCGR1A, LILRB4, TREM2, HLA-DMA, LGALS9, CSF1R</t>
  </si>
  <si>
    <t>ABHD10, AK4, CNN2, COL1A1, COL1A2, COL3A1, CLIC1, COL6A1, COL5A1, COL6A2, FBLIM1, FN1, IKBIP, ITGA5, LEPRE1, LUM, MMP14, MYL9, MYO1C, NRP1, PCOLCE, RCN3, THBS1, TPM4, VASP</t>
  </si>
  <si>
    <t>GO:0030199~collagen fibril organization</t>
  </si>
  <si>
    <t>collagen fibril organization</t>
  </si>
  <si>
    <t>LUM, COL3A1, COL1A2, COL1A1, COL5A1</t>
  </si>
  <si>
    <t>GO:0031012~extracellular matrix</t>
  </si>
  <si>
    <t>extracellular matrix</t>
  </si>
  <si>
    <t>LEPRE1, LUM, COL3A1, COL1A2, COL6A2, COL6A1, COL1A1, MMP14, THBS1, COL5A1, FN1</t>
  </si>
  <si>
    <t>GO:0048407~platelet-derived growth factor binding</t>
  </si>
  <si>
    <t>platelet-derived growth factor binding</t>
  </si>
  <si>
    <t>COL3A1, COL1A2, COL6A1, COL1A1, COL5A1</t>
  </si>
  <si>
    <t>ABCF3, AGGF1, ADPGK, ARPC1B, CD14, ALOX5AP, CD163, CTSB, CTSL1, F13A1, FPR1, HMOX1, IFI30, RAC2, RNF149, S100A8, S100A9, SERPINA1, SLC11A1, SQRDL, SRGN, STAB1, TCIRG1</t>
  </si>
  <si>
    <t>SLC11A1, S100A8, RAC2, STAB1, HMOX1, F13A1, S100A9, FPR1, SERPINA1, CTSB, CD14, CD163</t>
  </si>
  <si>
    <t>GO:0005576~extracellular region</t>
  </si>
  <si>
    <t>extracellular region</t>
  </si>
  <si>
    <t>AGGF1, ADPGK, HMOX1, F13A1, IFI30, SERPINA1, CTSB, CTSL1, CD14, SRGN, CD163</t>
  </si>
  <si>
    <t>GO:0030984~kininogen binding</t>
  </si>
  <si>
    <t>kininogen binding</t>
  </si>
  <si>
    <t>CTSB, CTSL1</t>
  </si>
  <si>
    <t>ABCE1, ADD3, GAS5, RPL10, RPL17, RPL24, RPL27, RPL31, RPL34, RPL37A, RPL39, RPL5, RPL9, RPS13, RPS15A, RPS27, RPS27A, RPS3A, RPS8, SNHG6</t>
  </si>
  <si>
    <t>GO:0006414~translational elongation</t>
  </si>
  <si>
    <t>translational elongation</t>
  </si>
  <si>
    <t>RPL17, RPL27, RPS15A, RPL24, RPL39, RPS8, RPS27, RPS3A, RPL31, RPL34, RPL9, RPS13, RPL10, RPL5, RPL37A, RPS27A</t>
  </si>
  <si>
    <t>GO:0005840~ribosome</t>
  </si>
  <si>
    <t>ribosome</t>
  </si>
  <si>
    <t>GO:0003735~structural constituent of ribosome</t>
  </si>
  <si>
    <t>structural constituent of ribosome</t>
  </si>
  <si>
    <t>ABCB7, ACOX1, CD248, CD93, HSPG2, LAMC1, PDGFRB, UACA, ANGPT2, LAMA4, MCAM, ENG, MYH9, MYO1B, NOTCH3, PLXND1</t>
  </si>
  <si>
    <t>GO:0009653~anatomical structure morphogenesis</t>
  </si>
  <si>
    <t>anatomical structure morphogenesis</t>
  </si>
  <si>
    <t>NOTCH3, HSPG2, PDGFRB, LAMC1, MYH9, MCAM, PLXND1, ENG, ANGPT2</t>
  </si>
  <si>
    <t>GO:0005605~basal lamina</t>
  </si>
  <si>
    <t>basal lamina</t>
  </si>
  <si>
    <t>LAMA4, HSPG2, LAMC1</t>
  </si>
  <si>
    <t>GO:0005515~protein binding</t>
  </si>
  <si>
    <t>protein binding</t>
  </si>
  <si>
    <t>ACOX1, MYO1B, HSPG2, MYH9, MCAM, NOTCH3, LAMA4, UACA, CD93, PDGFRB, LAMC1, PLXND1, ENG, ANGPT2</t>
  </si>
  <si>
    <t>ABCB6, ACP2, COL6A1, COL1A1, ITGA5, LAMB1, LOXL2, SERPINH1, COL6A2, FBLIM1, PLEKHB1, NRP1, RCN3, TPM4, VASP</t>
  </si>
  <si>
    <t>GO:0007155~cell adhesion</t>
  </si>
  <si>
    <t>cell adhesion</t>
  </si>
  <si>
    <t>NRP1, ITGA5, COL6A2, FBLIM1, COL6A1, LAMB1, LOXL2</t>
  </si>
  <si>
    <t>COL6A2, COL6A1, COL1A1, LAMB1</t>
  </si>
  <si>
    <t>COL6A2, COL1A1, LAMB1</t>
  </si>
  <si>
    <t>ABCA3, ACAD11, ACBD5, ARHGAP12, CBARA1, CLASP2, CNTN1, CSTF2T, DIP2B, FAM190B, KIAA1279, RAB18, WAC, ZMYND11</t>
  </si>
  <si>
    <t>NONE</t>
  </si>
  <si>
    <t>-</t>
  </si>
  <si>
    <t>ABCA3, ACAD9, CKAP4, FNDC3B, FAM114A1, FURIN, P4HB, PDIA3, RBMS1, SEC24D, SEC31A, SRPR, TMEM214, TXNDC5</t>
  </si>
  <si>
    <t>GO:0051649~establishment of localization in cell</t>
  </si>
  <si>
    <t>establishment of localization in cell</t>
  </si>
  <si>
    <t>SEC31A, PDIA3, SRPR, TXNDC5, FURIN, SEC24D</t>
  </si>
  <si>
    <t>GO:0005783~endoplasmic reticulum</t>
  </si>
  <si>
    <t>endoplasmic reticulum</t>
  </si>
  <si>
    <t>P4HB, SEC31A, PDIA3, SRPR, TXNDC5, CKAP4, FURIN, SEC24D, FNDC3B</t>
  </si>
  <si>
    <t>GO:0016853~isomerase activity</t>
  </si>
  <si>
    <t>isomerase activity</t>
  </si>
  <si>
    <t>P4HB, PDIA3, TXNDC5</t>
  </si>
  <si>
    <t>ABCA1, ABHD4, KIAA1949, MAP2K3, CLIC1, METRNL, PLAU, PLAUR, SLC16A3, SOCS3, TAGLN, THBS1</t>
  </si>
  <si>
    <t>SOCS3, MAP2K3, CLIC1, THBS1, PLAU, PLAUR</t>
  </si>
  <si>
    <t>SLC16A3, CLIC1, ABCA1, THBS1, PLAU, PLAUR</t>
  </si>
  <si>
    <t>GO:0008509~anion transmembrane transporter activity</t>
  </si>
  <si>
    <t>anion transmembrane transporter activity</t>
  </si>
  <si>
    <t>CLIC1, ABCA1</t>
  </si>
  <si>
    <t>ABCA1, ABTB1, GIMAP4, HLA-DMA, HLA-DMB, CD74, HLA-DOA, HLA-DPB1, HLA-DPA1, HLA-DQB1, HLA-DRA, HLA-DRB1</t>
  </si>
  <si>
    <t>GO:0002504~antigen processing and presentation of peptide or polysaccharide antigen via MHC class II</t>
  </si>
  <si>
    <t>antigen processing and presentation of peptide or polysaccharide antigen via MHC class II</t>
  </si>
  <si>
    <t>HLA-DQB1, HLA-DRB1, HLA-DPA1, HLA-DPB1, HLA-DMB, HLA-DOA, HLA-DMA, CD74, HLA-DRA</t>
  </si>
  <si>
    <t>GO:0042613~MHC class II protein complex</t>
  </si>
  <si>
    <t>MHC class II protein complex</t>
  </si>
  <si>
    <t>HLA-DQB1, HLA-DRB1, HLA-DPA1, HLA-DPB1, HLA-DMB, HLA-DOA, HLA-DMA, HLA-DRA</t>
  </si>
  <si>
    <t>GO:0032395~MHC class II receptor activity</t>
  </si>
  <si>
    <t>MHC class II receptor activity</t>
  </si>
  <si>
    <t>HLA-DQB1, HLA-DRB1, HLA-DPA1, HLA-DPB1, HLA-DOA, HLA-DMA, HLA-DRA</t>
  </si>
  <si>
    <t>ABAT, ABHD11, GPM6B, GPRC5B, C5orf4, ITPK1, KCNJ10, PAQR8, PHLPP1, PLEKHB1, USP54</t>
  </si>
  <si>
    <t>GO:0044425~membrane part</t>
  </si>
  <si>
    <t>membrane part</t>
  </si>
  <si>
    <t>PHLPP1, PLEKHB1, C5ORF4, KCNJ10, PAQR8, GPM6B, GPRC5B</t>
  </si>
  <si>
    <t>ABAT, ABHD12, CAPN3, DBNDD2, MBP, C7orf41, PLP1, QDPR, RAB40B, SEPT4, TF</t>
  </si>
  <si>
    <t>GO:0007268~synaptic transmission</t>
  </si>
  <si>
    <t>synaptic transmission</t>
  </si>
  <si>
    <t>PLP1, ABAT, MBP</t>
  </si>
  <si>
    <t>GO:0043218~compact myelin</t>
  </si>
  <si>
    <t>compact myelin</t>
  </si>
  <si>
    <t>PLP1, MBP</t>
  </si>
  <si>
    <t>GO:0019911~structural constituent of myelin sheath</t>
  </si>
  <si>
    <t>structural constituent of myelin sheath</t>
  </si>
  <si>
    <t>ABAT, ABCG1, ARID1A, CREBBP, CNOT1, HCFC1, PHF12, SAP130, SNRNP200, SRCAP, UBAP2L</t>
  </si>
  <si>
    <t>GO:0006807~nitrogen compound metabolic process</t>
  </si>
  <si>
    <t>nitrogen compound metabolic process</t>
  </si>
  <si>
    <t>SAP130, SNRNP200, CREBBP, ABAT, HCFC1, ARID1A, CNOT1, PHF12, SRCAP</t>
  </si>
  <si>
    <t>GO:0032991~macromolecular complex</t>
  </si>
  <si>
    <t>macromolecular complex</t>
  </si>
  <si>
    <t>SAP130, SNRNP200, CREBBP, ABAT, HCFC1, ARID1A, PHF12, SRCAP</t>
  </si>
  <si>
    <t>GO:0016563~transcription activator activity</t>
  </si>
  <si>
    <t>transcription activator activity</t>
  </si>
  <si>
    <t>SAP130, CREBBP, HCFC1, ARID1A, SRCAP</t>
  </si>
  <si>
    <t>ABAT, ABHD10, ARHGDIB, CD4, HCLS1, C1orf162, LCP2, RHBDF2, STAT6, TGFBR2, TNFRSF1B</t>
  </si>
  <si>
    <t>GO:0002376~immune system process</t>
  </si>
  <si>
    <t>immune system process</t>
  </si>
  <si>
    <t>TNFRSF1B, HCLS1, TGFBR2, CD4, ARHGDIB, LCP2</t>
  </si>
  <si>
    <t>GO:0045121~membrane raft</t>
  </si>
  <si>
    <t>membrane raft</t>
  </si>
  <si>
    <t>TNFRSF1B, TGFBR2, CD4</t>
  </si>
  <si>
    <t>GO:0019899~enzyme binding</t>
  </si>
  <si>
    <t>enzyme binding</t>
  </si>
  <si>
    <t>TGFBR2, ABAT, CD4</t>
  </si>
  <si>
    <t>AATF, ABCF1, CCT3, DHX9, HNRNPA3, HNRNPR, HNRNPU, ILF2, RBMX, SFPQ</t>
  </si>
  <si>
    <t>GO:0008380~RNA splicing</t>
  </si>
  <si>
    <t>RNA splicing</t>
  </si>
  <si>
    <t>HNRNPA3, DHX9, SFPQ, RBMX, HNRNPR, HNRNPU</t>
  </si>
  <si>
    <t>GO:0030529~ribonucleoprotein complex</t>
  </si>
  <si>
    <t>ribonucleoprotein complex</t>
  </si>
  <si>
    <t>ABCF1, HNRNPA3, DHX9, ILF2, RBMX, HNRNPR, HNRNPU</t>
  </si>
  <si>
    <t>GO:0003723~RNA binding</t>
  </si>
  <si>
    <t>RNA binding</t>
  </si>
  <si>
    <t>HNRNPA3, DHX9, ILF2, SFPQ, RBMX, HNRNPR, HNRNPU</t>
  </si>
  <si>
    <t>AATF, ABCE1, AP1M1, C19orf29, CHERP, FZR1, KHSRP, MED16, RAVER1, WIZ</t>
  </si>
  <si>
    <t>GO:0016070~RNA metabolic process</t>
  </si>
  <si>
    <t>RNA metabolic process</t>
  </si>
  <si>
    <t>ABCE1, CHERP, MED16, C19ORF29, KHSRP</t>
  </si>
  <si>
    <t>GO:0043231~intracellular membrane-bounded organelle</t>
  </si>
  <si>
    <t>intracellular membrane-bounded organelle</t>
  </si>
  <si>
    <t>ABCE1, AP1M1, FZR1, CHERP, MED16, RAVER1, C19ORF29, KHSRP, AATF, WIZ</t>
  </si>
  <si>
    <t>CHERP, RAVER1, KHSRP</t>
  </si>
  <si>
    <t>AATF, ABCF1, BCAN, NKAIN4, LMF1, OLIG1, OLIG2, SCHIP1, SOX8, TNK2</t>
  </si>
  <si>
    <t>GO:0045165~cell fate commitment</t>
  </si>
  <si>
    <t>cell fate commitment</t>
  </si>
  <si>
    <t>OLIG1, OLIG2, SOX8</t>
  </si>
  <si>
    <t>GO:0030528~transcription regulator activity</t>
  </si>
  <si>
    <t>transcription regulator activity</t>
  </si>
  <si>
    <t>OLIG1, AATF, OLIG2, SOX8</t>
  </si>
  <si>
    <t>AATF, ABCE1, ANXA2, CALR, CHPF2, HSPA5, MANF, PDIA4, PLOD3, TUBA1C</t>
  </si>
  <si>
    <t>GO:0009607~response to biotic stimulus</t>
  </si>
  <si>
    <t>response to biotic stimulus</t>
  </si>
  <si>
    <t>ABCE1, HSPA5, MANF</t>
  </si>
  <si>
    <t>GO:0005788~endoplasmic reticulum lumen</t>
  </si>
  <si>
    <t>endoplasmic reticulum lumen</t>
  </si>
  <si>
    <t>PDIA4, HSPA5, CALR</t>
  </si>
  <si>
    <t>GO:0004857~enzyme inhibitor activity</t>
  </si>
  <si>
    <t>enzyme inhibitor activity</t>
  </si>
  <si>
    <t>ABCE1, HSPA5, ANXA2</t>
  </si>
  <si>
    <t>AASS, ABCB7, RPL13AP5, RPL18, RPS15, RPS16, RPS19, RPS5, RPS9</t>
  </si>
  <si>
    <t>AASS, ABCD3, B2M, HLA-B, HLA-A, HLA-C, PSMB8, PSMB9, TAP1</t>
  </si>
  <si>
    <t>GO:0019882~antigen processing and presentation</t>
  </si>
  <si>
    <t>antigen processing and presentation</t>
  </si>
  <si>
    <t>HLA-A, HLA-C, HLA-B, PSMB8, PSMB9, B2M</t>
  </si>
  <si>
    <t>GO:0042612~MHC class I protein complex</t>
  </si>
  <si>
    <t>MHC class I protein complex</t>
  </si>
  <si>
    <t>HLA-A, HLA-C, HLA-B, B2M</t>
  </si>
  <si>
    <t>GO:0032393~MHC class I receptor activity</t>
  </si>
  <si>
    <t>MHC class I receptor activity</t>
  </si>
  <si>
    <t>HLA-A, HLA-C, HLA-B</t>
  </si>
  <si>
    <t>AASS, ABCB7, ATP1A3, ATP6V1G2, LINGO1, PDXP, SEPT3, SYNGR1, WASF1</t>
  </si>
  <si>
    <t>GO:0030672~synaptic vesicle membrane</t>
  </si>
  <si>
    <t>synaptic vesicle membrane</t>
  </si>
  <si>
    <t>ATP6V1G2, SYNGR1</t>
  </si>
  <si>
    <t>GO:0042626~ATPase activity, coupled to transmembrane movement of substances</t>
  </si>
  <si>
    <t>ATPase activity, coupled to transmembrane movement of substances</t>
  </si>
  <si>
    <t>ATP1A3, ATP6V1G2, ABCB7</t>
  </si>
  <si>
    <t>AASS, ABCF2, CLASP2, GATS, GNAO1, MAPT, NCAM1, PHYHIPL, SEPT8</t>
  </si>
  <si>
    <t>GO:0031114~regulation of microtubule depolymerization</t>
  </si>
  <si>
    <t>regulation of microtubule depolymerization</t>
  </si>
  <si>
    <t>MAPT, CLASP2</t>
  </si>
  <si>
    <t>GO:0043234~protein complex</t>
  </si>
  <si>
    <t>protein complex</t>
  </si>
  <si>
    <t>ABCF2, GNAO1, MAPT, CLASP2, SEPT8</t>
  </si>
  <si>
    <t>GO:0008017~microtubule binding</t>
  </si>
  <si>
    <t>microtubule binding</t>
  </si>
  <si>
    <t>AASS, ABCD3, CD248, CD93, HSPG2, LAMC1, CALD1, FSTL1, PLOD1</t>
  </si>
  <si>
    <t>GO:0016043~cellular component organization</t>
  </si>
  <si>
    <t>cellular component organization</t>
  </si>
  <si>
    <t>CD93, CALD1, HSPG2, ABCD3, AASS, LAMC1</t>
  </si>
  <si>
    <t>HSPG2, LAMC1</t>
  </si>
  <si>
    <t>GO:0030246~carbohydrate binding</t>
  </si>
  <si>
    <t>carbohydrate binding</t>
  </si>
  <si>
    <t>CD93, CD248, FSTL1</t>
  </si>
  <si>
    <t>AASDHPPT, ABCA1, ATP5D, GADD45GIP1, NDUFA11, NDUFA13, NDUFA7, NDUFB7</t>
  </si>
  <si>
    <t>GO:0006091~generation of precursor metabolites and energy</t>
  </si>
  <si>
    <t>generation of precursor metabolites and energy</t>
  </si>
  <si>
    <t>ATP5D, NDUFB7, NDUFA7, NDUFA13, NDUFA11</t>
  </si>
  <si>
    <t>GO:0070469~respiratory chain</t>
  </si>
  <si>
    <t>respiratory chain</t>
  </si>
  <si>
    <t>NDUFB7, NDUFA7, NDUFA13, NDUFA11</t>
  </si>
  <si>
    <t>GO:0050136~NADH dehydrogenase (quinone) activity</t>
  </si>
  <si>
    <t>NADH dehydrogenase (quinone) activity</t>
  </si>
  <si>
    <t>NDUFB7, NDUFA7, NDUFA13</t>
  </si>
  <si>
    <t>AASDHPPT, ABCA1, BMPR2, CAMSAP1L1, NCKAP1, NDUFS1, USP34, ZFP91</t>
  </si>
  <si>
    <t>GO:0045595~regulation of cell differentiation</t>
  </si>
  <si>
    <t>regulation of cell differentiation</t>
  </si>
  <si>
    <t>ZFP91, BMPR2, ABCA1</t>
  </si>
  <si>
    <t>BMPR2, ABCA1</t>
  </si>
  <si>
    <t>AASDHPPT, ABCA3, GLUD1, PEA15, RFTN2, SYT11, TIMP1, TMSB10</t>
  </si>
  <si>
    <t>GO:0016023~cytoplasmic membrane-bounded vesicle</t>
  </si>
  <si>
    <t>cytoplasmic membrane-bounded vesicle</t>
  </si>
  <si>
    <t>SYT11, ABCA3, TIMP1</t>
  </si>
  <si>
    <t>AASDHPPT, ABCA1, ALDOC, IL17D, NDRG2, GLT25D1, PMM2, THRA</t>
  </si>
  <si>
    <t>GO:0044262~cellular carbohydrate metabolic process</t>
  </si>
  <si>
    <t>cellular carbohydrate metabolic process</t>
  </si>
  <si>
    <t>GLT25D1, ALDOC, PMM2</t>
  </si>
  <si>
    <t>GO:0044444~cytoplasmic part</t>
  </si>
  <si>
    <t>cytoplasmic part</t>
  </si>
  <si>
    <t>GLT25D1, AASDHPPT, THRA, ALDOC, ABCA1, NDRG2</t>
  </si>
  <si>
    <t>AASDHPPT, ABCA1, CCDC124, CLPP, ARMC6, DDX49, CDC34, HDGFRP2</t>
  </si>
  <si>
    <t>GO:0043170~macromolecule metabolic process</t>
  </si>
  <si>
    <t>macromolecule metabolic process</t>
  </si>
  <si>
    <t>AASDHPPT, CLPP, CDC34, ABCA1</t>
  </si>
  <si>
    <t>DDX49, CLPP, CDC34, ABCA1</t>
  </si>
  <si>
    <t>AASDHPPT, ABCA1, CALD1, CALU, FLNA, LMAN1, MRC2, PTPN12</t>
  </si>
  <si>
    <t>GO:0016192~vesicle-mediated transport</t>
  </si>
  <si>
    <t>vesicle-mediated transport</t>
  </si>
  <si>
    <t>MRC2, ABCA1, LMAN1, FLNA</t>
  </si>
  <si>
    <t>AASDHPPT, CALD1, ABCA1, LMAN1, FLNA, PTPN12, CALU</t>
  </si>
  <si>
    <t>GO:0031267~small GTPase binding</t>
  </si>
  <si>
    <t>small GTPase binding</t>
  </si>
  <si>
    <t>ABCA1, FLNA</t>
  </si>
  <si>
    <t>AARSD1, AASS, CDC42BPB, CHD8, HECTD1, PPP2R5E, YLPM1</t>
  </si>
  <si>
    <t>GO:0006520~cellular amino acid metabolic process</t>
  </si>
  <si>
    <t>cellular amino acid metabolic process</t>
  </si>
  <si>
    <t>AASS, AARSD1</t>
  </si>
  <si>
    <t>GO:0003824~catalytic activity</t>
  </si>
  <si>
    <t>catalytic activity</t>
  </si>
  <si>
    <t>CHD8, AASS, AARSD1, CDC42BPB, HECTD1</t>
  </si>
  <si>
    <t>AARSD1, AASS, ALDH6A1, ARHGAP5, EXD2, KIAA1737, MUDENG</t>
  </si>
  <si>
    <t>ALDH6A1, AASS, AARSD1</t>
  </si>
  <si>
    <t>ALDH6A1, ARHGAP5, AASS, EXD2, AARSD1</t>
  </si>
  <si>
    <t>AARSD1, AASS, DDX50, MRPS16, MARCH5, SAR1A, VPS26A</t>
  </si>
  <si>
    <t>GO:0005739~mitochondrion</t>
  </si>
  <si>
    <t>mitochondrion</t>
  </si>
  <si>
    <t>MRPS16, AASS, MARCH5</t>
  </si>
  <si>
    <t>AARSD1, AASS, CABIN1, CRKL, DGCR2, HIRA, HPS4</t>
  </si>
  <si>
    <t>HPS4, HIRA, CABIN1, AASS</t>
  </si>
  <si>
    <t>AARSD1, AASS, ATXN10, NHP2L1, L3MBTL2, PPP6R2, RANGAP1</t>
  </si>
  <si>
    <t>GO:0048471~perinuclear region of cytoplasm</t>
  </si>
  <si>
    <t>perinuclear region of cytoplasm</t>
  </si>
  <si>
    <t>ATXN10, RANGAP1</t>
  </si>
  <si>
    <t>AARSD1, AASS, APEX1, PARP2, PRMT5, RBM23, SUPT16H</t>
  </si>
  <si>
    <t>RBM23, PRMT5, SUPT16H, AARSD1, APEX1</t>
  </si>
  <si>
    <t>GO:0031981~nuclear lumen</t>
  </si>
  <si>
    <t>nuclear lumen</t>
  </si>
  <si>
    <t>RBM23, SUPT16H, APEX1, PARP2</t>
  </si>
  <si>
    <t>PRMT5, SUPT16H, AASS, AARSD1, APEX1, PARP2</t>
  </si>
  <si>
    <t>AARSD1, ABCA1, ANGPT2, COL4A1, COL4A2, LAMA4, MCAM</t>
  </si>
  <si>
    <t>GO:0050793~regulation of developmental process</t>
  </si>
  <si>
    <t>regulation of developmental process</t>
  </si>
  <si>
    <t>LAMA4, COL4A2, ABCA1, ANGPT2</t>
  </si>
  <si>
    <t>GO:0005604~basement membrane</t>
  </si>
  <si>
    <t>basement membrane</t>
  </si>
  <si>
    <t>LAMA4, COL4A2, COL4A1</t>
  </si>
  <si>
    <t>AARSD1, AASS, GNAO1, RUNDC3A, SCAMP5, SHC1, SYP</t>
  </si>
  <si>
    <t>GO:0051239~regulation of multicellular organismal process</t>
  </si>
  <si>
    <t>regulation of multicellular organismal process</t>
  </si>
  <si>
    <t>SYP, GNAO1, SCAMP5</t>
  </si>
  <si>
    <t>SYP, GNAO1, RUNDC3A, SHC1, SCAMP5</t>
  </si>
  <si>
    <t>GO:0032403~protein complex binding</t>
  </si>
  <si>
    <t>protein complex binding</t>
  </si>
  <si>
    <t>SYP, GNAO1, SHC1</t>
  </si>
  <si>
    <t>AARSD1, AATF, C1orf85, CTSA, GRN, HEXA, NEU1</t>
  </si>
  <si>
    <t>C1ORF85, HEXA, NEU1, CTSA</t>
  </si>
  <si>
    <t>GO:0004553~hydrolase activity, hydrolyzing O-glycosyl compounds</t>
  </si>
  <si>
    <t>hydrolase activity, hydrolyzing O-glycosyl compounds</t>
  </si>
  <si>
    <t>HEXA, NEU1</t>
  </si>
  <si>
    <t>AARSD1, ABCA1, HLA-DMA, CD74, HLA-DOA, HLA-DPB1, HLA-DQA1</t>
  </si>
  <si>
    <t>HLA-DPB1, HLA-DOA, HLA-DMA, CD74, HLA-DQA1</t>
  </si>
  <si>
    <t>HLA-DPB1, HLA-DOA, HLA-DMA, HLA-DQA1</t>
  </si>
  <si>
    <t>AARSD1, AASS, FBXW11, HINT3, GMFB, LANCL1, QKI</t>
  </si>
  <si>
    <t>GO:0019752~carboxylic acid metabolic process</t>
  </si>
  <si>
    <t>carboxylic acid metabolic process</t>
  </si>
  <si>
    <t>AASS, QKI, AARSD1</t>
  </si>
  <si>
    <t>GO:0005737~cytoplasm</t>
  </si>
  <si>
    <t>cytoplasm</t>
  </si>
  <si>
    <t>HINT3, LANCL1, AASS, QKI, AARSD1, FBXW11</t>
  </si>
  <si>
    <t>AARSD1, ABCA1, CSF2RA, APBB1IP, C3AR1, TREM2, GPR34</t>
  </si>
  <si>
    <t>GO:0007186~G-protein coupled receptor protein signaling pathway</t>
  </si>
  <si>
    <t>G-protein coupled receptor protein signaling pathway</t>
  </si>
  <si>
    <t>C3AR1, GPR34, ABCA1</t>
  </si>
  <si>
    <t>C3AR1, GPR34, ABCA1, TREM2, APBB1IP, CSF2RA</t>
  </si>
  <si>
    <t>GO:0004872~receptor activity</t>
  </si>
  <si>
    <t>receptor activity</t>
  </si>
  <si>
    <t>C3AR1, GPR34, ABCA1, TREM2, CSF2RA</t>
  </si>
  <si>
    <t>AARSD1, AATF, ASCC1, ZMYND11, ADD3, CAMK2G, PHYHIPL</t>
  </si>
  <si>
    <t>PHYHIPL, CAMK2G, ASCC1, AATF, AARSD1, ADD3</t>
  </si>
  <si>
    <t>GO:0005516~calmodulin binding</t>
  </si>
  <si>
    <t>calmodulin binding</t>
  </si>
  <si>
    <t>CAMK2G, ADD3</t>
  </si>
  <si>
    <t>AARSD1, AASS, CAPZA1, DTX3, ARPC2, NTAN1, TPM3</t>
  </si>
  <si>
    <t>GO:0006928~cell motion</t>
  </si>
  <si>
    <t>cell motion</t>
  </si>
  <si>
    <t>ARPC2, CAPZA1, TPM3</t>
  </si>
  <si>
    <t>GO:0015629~actin cytoskeleton</t>
  </si>
  <si>
    <t>actin cytoskeleton</t>
  </si>
  <si>
    <t>GO:0003779~actin binding</t>
  </si>
  <si>
    <t>actin binding</t>
  </si>
  <si>
    <t>number of matching modules:,27</t>
  </si>
  <si>
    <t>:</t>
  </si>
  <si>
    <t>response to inorganic substance</t>
  </si>
  <si>
    <t>transport</t>
  </si>
  <si>
    <t>DNA replication</t>
  </si>
  <si>
    <t>antigen processing and presentation of peptide antigen</t>
  </si>
  <si>
    <t>anatomical structure development</t>
  </si>
  <si>
    <t>nuclear division</t>
  </si>
  <si>
    <t>cellular component biogenesis</t>
  </si>
  <si>
    <t>regulation of Ras protein signal transduction</t>
  </si>
  <si>
    <t>glycolysis</t>
  </si>
  <si>
    <t>nervous system development</t>
  </si>
  <si>
    <t>response to organic substance</t>
  </si>
  <si>
    <t>anti-apoptosis</t>
  </si>
  <si>
    <t>response to DNA damage stimulus</t>
  </si>
  <si>
    <t>protein folding</t>
  </si>
  <si>
    <t>p enrichment</t>
  </si>
  <si>
    <t>p 48865</t>
  </si>
  <si>
    <t>p 57872</t>
  </si>
  <si>
    <t>Label 48865</t>
  </si>
  <si>
    <t>Label 57872</t>
  </si>
  <si>
    <t>ID 48865</t>
  </si>
  <si>
    <t>ID 57872</t>
  </si>
  <si>
    <t>oxidative phosphorylation</t>
  </si>
  <si>
    <t>Significance Intersection</t>
  </si>
  <si>
    <t>Only GSE57872</t>
  </si>
  <si>
    <t>Only GSE48865</t>
  </si>
  <si>
    <t>GSE57872</t>
  </si>
  <si>
    <t>GSE48865</t>
  </si>
  <si>
    <t>Category</t>
  </si>
  <si>
    <t>Top GO Code</t>
  </si>
  <si>
    <t>ACTR1A, ETV6, ABCC9, ATP9B, CCDC122, MIPOL1, SPDYE7P, TBC1D8B, TMEM45A, ADAMTSL3, ATP7A, C12orf50, C12orf55, CCDC150, CFLAR, FAM197Y6, KIAA1328, LINC00504, MIR143HG, MORC4, NME7, OPHN1, PEX13, RASEF, SBF2, SCN11A, SHISA9, TADA2B, TMEM212, ZNF850, APOL4, ASTN2, CCL5, CDHR4, CTSC, DHRS4L2, FBXL18, FGF5, GBP4, GUSBP3, HHLA1, INMT, L2HGDH, LINC00485, MAB21L3, NCKAP5, ODF2L, ORC4, ORC6, PCSK5, PGM5P2, PRKAR2A.AS1, PRR11, RAB11FIP1, RASGRP3, REXO1L1, RHOT1P3, SLC9A4, STX17, SVEP1, TSIX, TSSC2, UGT8, XPNPEP3, ZBTB8A, ZKSCAN3, ZNF471, ZNRF2P1, ARHGEF26.AS1, SPC25, XKR9, CCDC30, FAS, FDPSP2, SH3TC2, TTN</t>
  </si>
  <si>
    <t>GO:0006810~transport</t>
  </si>
  <si>
    <t>GO:0006810</t>
  </si>
  <si>
    <t>SLC9A4, RASEF, CCL5, ATP7A, ABCC9, ATP9B, STX17, ACTR1A, OPHN1, PEX13, SCN11A, PCSK5, RAB11FIP1, APOL4</t>
  </si>
  <si>
    <t>GO:0005099~Ras GTPase activator activity</t>
  </si>
  <si>
    <t>GO:0005099</t>
  </si>
  <si>
    <t>Ras GTPase activator activity</t>
  </si>
  <si>
    <t>RASGRP3, OPHN1, TBC1D8B</t>
  </si>
  <si>
    <t>ACIN1, C12orf29, EEF1A1, GNB2L1, NPM1, RPL3, FAU, RPL7, RPL8, RPL9P9, RPL10, RPL12, RPL15, RPL17, RPL19, RPL21, RPL23, RPL23A, RPL24, RPL26, RPL27, RPL27A, RPL28, RPL29, RPL30, RPL31, RPL32, RPL34, RPL35, RPL35A, RPL36, RPL37A, RPLP1, RPLP2, RPS5, RPS6, RPS14, RPS15, RPS15A, RPS16, RPS18, RPS19, RPS21, RPS25, RPS27, RPS27A, RPS28, SNORA66, SNORD73A</t>
  </si>
  <si>
    <t>GO:0006414</t>
  </si>
  <si>
    <t>RPL17, RPL19, RPL15, RPL27A, RPL35, RPS15A, RPLP2, RPL36, RPS25, RPL30, RPS27, RPS28, RPL32, RPL7, RPL31, RPL34, RPLP1, RPL8, RPL3, RPL10, FAU, RPL12, RPS21, RPS27A, RPL35A, EEF1A1, RPL26, RPL27, RPL23A, RPL24, RPS6, RPS5, RPL28, RPL29, RPS18, RPS19, RPL23, RPS16, RPS14, RPL21, RPS15, RPL37A</t>
  </si>
  <si>
    <t>GO:0005840</t>
  </si>
  <si>
    <t>RPL17, RPL19, RPL15, RPL27A, RPL35, RPS15A, RPLP2, RPL36, RPS25, RPL30, RPS27, RPS28, RPL32, RPL7, RPL31, RPL34, RPLP1, RPL8, NPM1, RPL3, RPL10, FAU, RPL12, RPS21, RPS27A, RPL35A, RPL26, RPL27, RPL23A, RPL24, RPS6, RPS5, RPL28, RPL29, RPS18, RPS19, RPL23, RPS16, RPS14, RPL21, RPS15, RPL37A</t>
  </si>
  <si>
    <t>GO:0003735</t>
  </si>
  <si>
    <t>RPL17, RPL19, RPL15, RPL27A, RPL35, RPS15A, RPLP2, RPL36, RPL30, RPS27, RPS28, RPL32, RPL7, RPL31, RPL34, RPLP1, RPL8, RPL3, RPL10, FAU, RPL12, RPS21, RPS27A, RPL35A, RPL26, RPL27, RPL23A, RPL24, RPS6, RPS5, RPL28, RPL29, RPS18, RPS19, RPL23, RPS16, RPS14, RPL21, RPS15, RPL37A</t>
  </si>
  <si>
    <t>ACADSB, BCCIP, APOL4, ASTN2, CCL5, CDHR4, CTSC, DHRS4L2, FBXL18, FGF5, GBP4, GPR98, GUSBP3, HHLA1, INMT, L2HGDH, LINC00485, MAB21L3, NCKAP5, ODF2L, ORC4, ORC6, PCSK5, PGM5P2, PRKAR2A.AS1, PRR11, RAB11FIP1, RASGRP3, REXO1L1, RHOT1P3, SCAI, SLC9A4, STX17, SVEP1, TSIX, TSSC2, UGT8, XPNPEP3, ZBTB8A, ZKSCAN3, ZNF471, ZNRF2P1</t>
  </si>
  <si>
    <t>ABHD4, ALG11, ADAMTSL3, ATP7A, C12orf50, C12orf55, CCDC125, CCDC141, CCDC150, CFLAR, FAM197Y6, KIAA1328, LINC00504, MIR143HG, MORC4, NME7, OPHN1, PEX13, RASEF, SBF2, SCN11A, SERPINB9, SHISA9, TADA2B, TMEM212, ZNF850</t>
  </si>
  <si>
    <t>GO:0044085~cellular component biogenesis</t>
  </si>
  <si>
    <t>GO:0044085</t>
  </si>
  <si>
    <t>ATP7A, SBF2, OPHN1, PEX13, ALG11</t>
  </si>
  <si>
    <t>ABHD4, ALG9, AURKB, BIRC5, BUB1, CCNB2, CDC6, CDK1, CDK2, CENPF, DHFR, DSN1, DTL, FANCI, HMGB2, KIF4A, KIF15, MAD2L1, MLF1IP, NCAPG2, NUSAP1, PBK, RRM2, TOP2A, TPX2, UBE2T</t>
  </si>
  <si>
    <t>GO:0000280~nuclear division</t>
  </si>
  <si>
    <t>GO:0000280</t>
  </si>
  <si>
    <t>CDK1, CDC6, DSN1, KIF15, TPX2, CENPF, NUSAP1, BIRC5, PBK, AURKB, CDK2, CCNB2, MAD2L1, NCAPG2, BUB1</t>
  </si>
  <si>
    <t>GO:0005819~spindle</t>
  </si>
  <si>
    <t>GO:0005819</t>
  </si>
  <si>
    <t>spindle</t>
  </si>
  <si>
    <t>CDK1, CDC6, KIF4A, MAD2L1, KIF15, BUB1, TPX2, CENPF, NUSAP1, BIRC5, AURKB</t>
  </si>
  <si>
    <t>GO:0005524</t>
  </si>
  <si>
    <t>CDK1, CDC6, KIF4A, KIF15, BUB1, TPX2, AURKB, PBK, TOP2A, UBE2T, CDK2</t>
  </si>
  <si>
    <t>ABCA8, ACAT1, ADM, AKAP12, ALDOA, C5orf62, ENO2, EPAS1, HILPDA, IGFBP5, LGALS3, NRN1, TPI1, VEGFA</t>
  </si>
  <si>
    <t>GO:0006096~glycolysis</t>
  </si>
  <si>
    <t>GO:0006096</t>
  </si>
  <si>
    <t>ALDOA, TPI1, ENO2</t>
  </si>
  <si>
    <t>GO:0044421~extracellular region part</t>
  </si>
  <si>
    <t>GO:0044421</t>
  </si>
  <si>
    <t>extracellular region part</t>
  </si>
  <si>
    <t>ALDOA, LGALS3, ADM, VEGFA, IGFBP5</t>
  </si>
  <si>
    <t>GO:0005515</t>
  </si>
  <si>
    <t>ALDOA, TPI1, LGALS3, EPAS1, ADM, VEGFA, ENO2, AKAP12, ACAT1, IGFBP5</t>
  </si>
  <si>
    <t>ABCA1, ACAD8, AGT, AQP4, ATP1B2, ELOVL2, FABP7, GPM6A, HOPX, PTPRZ1, S100B, X7.Sep, SLC1A3</t>
  </si>
  <si>
    <t>GO:0007399~nervous system development</t>
  </si>
  <si>
    <t>GO:0007399</t>
  </si>
  <si>
    <t>SLC1A3, S100B, PTPRZ1, AGT, AQP4, FABP7</t>
  </si>
  <si>
    <t>GO:0000267~cell fraction</t>
  </si>
  <si>
    <t>GO:0000267</t>
  </si>
  <si>
    <t>cell fraction</t>
  </si>
  <si>
    <t>SLC1A3, AGT, ELOVL2, ABCA1</t>
  </si>
  <si>
    <t>GO:0005215~transporter activity</t>
  </si>
  <si>
    <t>GO:0005215</t>
  </si>
  <si>
    <t>transporter activity</t>
  </si>
  <si>
    <t>SLC1A3, GPM6A, ATP1B2, AQP4, ABCA1, FABP7</t>
  </si>
  <si>
    <t>ABAT, ABR, ABCC9, ATP9B, CCDC122, CCDC170, MIPOL1, FAM221A, POLR2J4, SPDYE7P, TBC1D8B, TMEM45A</t>
  </si>
  <si>
    <t>GO:0046578~regulation of Ras protein signal transduction</t>
  </si>
  <si>
    <t>GO:0046578</t>
  </si>
  <si>
    <t>ABR, TBC1D8B</t>
  </si>
  <si>
    <t>GO:0042626</t>
  </si>
  <si>
    <t>ABCC9, ATP9B</t>
  </si>
  <si>
    <t>AATF, ABHD2, ATP5E, ATP5I, COX7C, COX6B1, NDUFA3, NDUFA4, ROMO1, RPL41, RPS26</t>
  </si>
  <si>
    <t>GO:0006119~oxidative phosphorylation</t>
  </si>
  <si>
    <t>GO:0006119</t>
  </si>
  <si>
    <t>NDUFA4, ATP5E, NDUFA3, ATP5I</t>
  </si>
  <si>
    <t>GO:0005743~mitochondrial inner membrane</t>
  </si>
  <si>
    <t>GO:0005743</t>
  </si>
  <si>
    <t>mitochondrial inner membrane</t>
  </si>
  <si>
    <t>NDUFA4, ATP5E, NDUFA3, COX6B1, COX7C, ATP5I</t>
  </si>
  <si>
    <t>GO:0015078~hydrogen ion transmembrane transporter activity</t>
  </si>
  <si>
    <t>GO:0015078</t>
  </si>
  <si>
    <t>hydrogen ion transmembrane transporter activity</t>
  </si>
  <si>
    <t>ATP5E, COX6B1, COX7C, ATP5I</t>
  </si>
  <si>
    <t>AATF, ABCF3, ENO1, FAM162A, GPI, LDHA, PGK1, RPLP0, SEC61G, TMSB10, VDAC1</t>
  </si>
  <si>
    <t>GPI, LDHA, PGK1, ENO1</t>
  </si>
  <si>
    <t>AATF, ABCF3, C6orf62, NFIB, PAFAH1B2, PPP1CB, SAR1A, SET, TLK1, TMEM33, TSPYL1</t>
  </si>
  <si>
    <t>GO:0006974~response to DNA damage stimulus</t>
  </si>
  <si>
    <t>GO:0006974</t>
  </si>
  <si>
    <t>AATF, TLK1, PPP1CB</t>
  </si>
  <si>
    <t>GO:0031981</t>
  </si>
  <si>
    <t>TSPYL1, SET, AATF, PPP1CB, NFIB</t>
  </si>
  <si>
    <t>AATF, ABHD4, B2M, CLU, GFAP, F3, HEPN1, IFITM3, LGALS3BP, PON2, PTN</t>
  </si>
  <si>
    <t>GO:0006916~anti-apoptosis</t>
  </si>
  <si>
    <t>GO:0006916</t>
  </si>
  <si>
    <t>F3, CLU, AATF</t>
  </si>
  <si>
    <t>GO:0005576</t>
  </si>
  <si>
    <t>LGALS3BP, F3, CLU, PTN, PON2, B2M</t>
  </si>
  <si>
    <t>GFAP, LGALS3BP, HEPN1, F3, CLU, PTN, PON2, AATF, B2M</t>
  </si>
  <si>
    <t>AATF, ABHD2, ACTB, CALM1, ATP6AP2, MIF, NGRN, PTTG1IP, TBCB, TMEM66, TUBB2A</t>
  </si>
  <si>
    <t>ACTB, TBCB, TUBB2A, NGRN</t>
  </si>
  <si>
    <t>GO:0005874~microtubule</t>
  </si>
  <si>
    <t>GO:0005874</t>
  </si>
  <si>
    <t>microtubule</t>
  </si>
  <si>
    <t>TBCB, TUBB2A, CALM1</t>
  </si>
  <si>
    <t>ACTB, TBCB, ATP6AP2, TUBB2A, AATF, CALM1, MIF</t>
  </si>
  <si>
    <t>AASS, ABCD3, NDUFA4, RPL41, RPS26, NME1.NME2, PHPT1, RPL36, RPS19, UBA52</t>
  </si>
  <si>
    <t>RPS26, RPS19, RPL41, RPL36, UBA52</t>
  </si>
  <si>
    <t>GO:0022626~cytosolic ribosome</t>
  </si>
  <si>
    <t>GO:0022626</t>
  </si>
  <si>
    <t>cytosolic ribosome</t>
  </si>
  <si>
    <t>AASDHPPT, ABCB6, CALR, HSPA5, DNAJB11, HYOU1, MIR3652, PDIA6, PPIB</t>
  </si>
  <si>
    <t>GO:0006457~protein folding</t>
  </si>
  <si>
    <t>GO:0006457</t>
  </si>
  <si>
    <t>PPIB, DNAJB11, PDIA6, CALR</t>
  </si>
  <si>
    <t>GO:0005788</t>
  </si>
  <si>
    <t>HYOU1, PPIB, DNAJB11, PDIA6, HSPA5, CALR</t>
  </si>
  <si>
    <t>GO:0051082~unfolded protein binding</t>
  </si>
  <si>
    <t>GO:0051082</t>
  </si>
  <si>
    <t>unfolded protein binding</t>
  </si>
  <si>
    <t>PPIB, DNAJB11, HSPA5, CALR</t>
  </si>
  <si>
    <t>AASDH, ABAT, BTG2, EGR1, DNAJB1, FOS, FOSB, HSPA1B</t>
  </si>
  <si>
    <t>GO:0010033~response to organic substance</t>
  </si>
  <si>
    <t>GO:0010033</t>
  </si>
  <si>
    <t>EGR1, FOS, BTG2, ABAT, DNAJB1, HSPA1B</t>
  </si>
  <si>
    <t>GO:0019717~synaptosome</t>
  </si>
  <si>
    <t>GO:0019717</t>
  </si>
  <si>
    <t>synaptosome</t>
  </si>
  <si>
    <t>FOS, ABAT</t>
  </si>
  <si>
    <t>GO:0046983~protein dimerization activity</t>
  </si>
  <si>
    <t>GO:0046983</t>
  </si>
  <si>
    <t>protein dimerization activity</t>
  </si>
  <si>
    <t>FOS, ABAT, FOSB</t>
  </si>
  <si>
    <t>AASDH, ABCC3, CCNE2, CDK2, MLF1IP, FEN1, GMNN, RFC4</t>
  </si>
  <si>
    <t>GO:0006260~DNA replication</t>
  </si>
  <si>
    <t>GO:0006260</t>
  </si>
  <si>
    <t>CCNE2, RFC4, FEN1, CDK2</t>
  </si>
  <si>
    <t>GO:0005654~nucleoplasm</t>
  </si>
  <si>
    <t>GO:0005654</t>
  </si>
  <si>
    <t>nucleoplasm</t>
  </si>
  <si>
    <t>CCNE2, RFC4, GMNN, CDK2</t>
  </si>
  <si>
    <t>RFC4, ABCC3, CDK2, AASDH</t>
  </si>
  <si>
    <t>AASDH, ABAT, MT1E, MT1M, CA12, MT1X, MT2A, MT3</t>
  </si>
  <si>
    <t>GO:0010035~response to inorganic substance</t>
  </si>
  <si>
    <t>GO:0010035</t>
  </si>
  <si>
    <t>ABAT, MT1X, MT3</t>
  </si>
  <si>
    <t>GO:0005737</t>
  </si>
  <si>
    <t>CA12, MT1E, ABAT, MT3</t>
  </si>
  <si>
    <t>GO:0005507~copper ion binding</t>
  </si>
  <si>
    <t>GO:0005507</t>
  </si>
  <si>
    <t>copper ion binding</t>
  </si>
  <si>
    <t>MT1M, MT1E, MT1X, MT3</t>
  </si>
  <si>
    <t>AARSD1, AASS, ARHGEF26.AS1, SPC25, SMYD4, SYNE2, XKR9</t>
  </si>
  <si>
    <t>GO:0006520</t>
  </si>
  <si>
    <t>AARSD1, AASDHPPT, ACTG1, EMP1, ANXA2, GAP43, S100A10</t>
  </si>
  <si>
    <t>GO:0048856~anatomical structure development</t>
  </si>
  <si>
    <t>GO:0048856</t>
  </si>
  <si>
    <t>ACTG1, EMP1, GAP43, ANXA2</t>
  </si>
  <si>
    <t>ACTG1, EMP1, ANXA2</t>
  </si>
  <si>
    <t>AARSD1, AASS, CD74, HLA-B, HLA-A, HLA-C, IFI6</t>
  </si>
  <si>
    <t>GO:0048002~antigen processing and presentation of peptide antigen</t>
  </si>
  <si>
    <t>GO:0048002</t>
  </si>
  <si>
    <t>HLA-A, HLA-C, HLA-B, CD74</t>
  </si>
  <si>
    <t>GO:0042612</t>
  </si>
  <si>
    <t>GO:0032393</t>
  </si>
  <si>
    <t>Population</t>
  </si>
  <si>
    <t>Single-Cell</t>
  </si>
  <si>
    <t>Net</t>
  </si>
  <si>
    <t>57872 GroupID</t>
  </si>
  <si>
    <t>48865 GroupID</t>
  </si>
  <si>
    <t>GroupID</t>
  </si>
  <si>
    <t xml:space="preserve"> ALG9</t>
  </si>
  <si>
    <t xml:space="preserve"> AURKB</t>
  </si>
  <si>
    <t xml:space="preserve"> BIRC5</t>
  </si>
  <si>
    <t xml:space="preserve"> BUB1</t>
  </si>
  <si>
    <t xml:space="preserve"> CCNB2</t>
  </si>
  <si>
    <t xml:space="preserve"> CDC6</t>
  </si>
  <si>
    <t xml:space="preserve"> CDK1</t>
  </si>
  <si>
    <t xml:space="preserve"> CDK2</t>
  </si>
  <si>
    <t xml:space="preserve"> CENPF</t>
  </si>
  <si>
    <t xml:space="preserve"> DHFR</t>
  </si>
  <si>
    <t xml:space="preserve"> DSN1</t>
  </si>
  <si>
    <t xml:space="preserve"> DTL</t>
  </si>
  <si>
    <t xml:space="preserve"> FANCI</t>
  </si>
  <si>
    <t xml:space="preserve"> HMGB2</t>
  </si>
  <si>
    <t xml:space="preserve"> KIF4A</t>
  </si>
  <si>
    <t xml:space="preserve"> KIF15</t>
  </si>
  <si>
    <t xml:space="preserve"> MAD2L1</t>
  </si>
  <si>
    <t xml:space="preserve"> MLF1IP</t>
  </si>
  <si>
    <t xml:space="preserve"> NCAPG2</t>
  </si>
  <si>
    <t xml:space="preserve"> NUSAP1</t>
  </si>
  <si>
    <t xml:space="preserve"> PBK</t>
  </si>
  <si>
    <t xml:space="preserve"> RRM2</t>
  </si>
  <si>
    <t xml:space="preserve"> TOP2A</t>
  </si>
  <si>
    <t xml:space="preserve"> TPX2</t>
  </si>
  <si>
    <t xml:space="preserve"> UBE2T</t>
  </si>
  <si>
    <t xml:space="preserve"> APOC1</t>
  </si>
  <si>
    <t xml:space="preserve"> CCNB1</t>
  </si>
  <si>
    <t xml:space="preserve"> CDC20</t>
  </si>
  <si>
    <t xml:space="preserve"> CKS1B</t>
  </si>
  <si>
    <t xml:space="preserve"> CTPS</t>
  </si>
  <si>
    <t xml:space="preserve"> DNMT1</t>
  </si>
  <si>
    <t xml:space="preserve"> FOXM1</t>
  </si>
  <si>
    <t xml:space="preserve"> KPNA2</t>
  </si>
  <si>
    <t xml:space="preserve"> LMNB1</t>
  </si>
  <si>
    <t xml:space="preserve"> LMNB2</t>
  </si>
  <si>
    <t xml:space="preserve"> MCM2</t>
  </si>
  <si>
    <t xml:space="preserve"> MCM3</t>
  </si>
  <si>
    <t xml:space="preserve"> MCM4</t>
  </si>
  <si>
    <t xml:space="preserve"> MCM6</t>
  </si>
  <si>
    <t xml:space="preserve"> PRC1</t>
  </si>
  <si>
    <t xml:space="preserve"> PTTG1</t>
  </si>
  <si>
    <t xml:space="preserve"> RACGAP1</t>
  </si>
  <si>
    <t xml:space="preserve"> RCC1</t>
  </si>
  <si>
    <t xml:space="preserve"> RNASEH2A</t>
  </si>
  <si>
    <t xml:space="preserve"> SMC4</t>
  </si>
  <si>
    <t xml:space="preserve"> TYMS</t>
  </si>
  <si>
    <t xml:space="preserve"> UBE2C</t>
  </si>
  <si>
    <t xml:space="preserve"> UHRF1</t>
  </si>
  <si>
    <t xml:space="preserve"> ZWINT</t>
  </si>
  <si>
    <t xml:space="preserve"> C12orf29</t>
  </si>
  <si>
    <t xml:space="preserve"> EEF1A1</t>
  </si>
  <si>
    <t xml:space="preserve"> GNB2L1</t>
  </si>
  <si>
    <t xml:space="preserve"> NPM1</t>
  </si>
  <si>
    <t xml:space="preserve"> RPL3</t>
  </si>
  <si>
    <t xml:space="preserve"> FAU</t>
  </si>
  <si>
    <t xml:space="preserve"> RPL7</t>
  </si>
  <si>
    <t xml:space="preserve"> RPL8</t>
  </si>
  <si>
    <t xml:space="preserve"> RPL9P9</t>
  </si>
  <si>
    <t xml:space="preserve"> RPL10</t>
  </si>
  <si>
    <t xml:space="preserve"> RPL12</t>
  </si>
  <si>
    <t xml:space="preserve"> RPL15</t>
  </si>
  <si>
    <t xml:space="preserve"> RPL17</t>
  </si>
  <si>
    <t xml:space="preserve"> RPL19</t>
  </si>
  <si>
    <t xml:space="preserve"> RPL21</t>
  </si>
  <si>
    <t xml:space="preserve"> RPL23</t>
  </si>
  <si>
    <t xml:space="preserve"> RPL23A</t>
  </si>
  <si>
    <t xml:space="preserve"> RPL24</t>
  </si>
  <si>
    <t xml:space="preserve"> RPL26</t>
  </si>
  <si>
    <t xml:space="preserve"> RPL27</t>
  </si>
  <si>
    <t xml:space="preserve"> RPL27A</t>
  </si>
  <si>
    <t xml:space="preserve"> RPL28</t>
  </si>
  <si>
    <t xml:space="preserve"> RPL29</t>
  </si>
  <si>
    <t xml:space="preserve"> RPL30</t>
  </si>
  <si>
    <t xml:space="preserve"> RPL31</t>
  </si>
  <si>
    <t xml:space="preserve"> RPL32</t>
  </si>
  <si>
    <t xml:space="preserve"> RPL34</t>
  </si>
  <si>
    <t xml:space="preserve"> RPL35</t>
  </si>
  <si>
    <t xml:space="preserve"> RPL35A</t>
  </si>
  <si>
    <t xml:space="preserve"> RPL36</t>
  </si>
  <si>
    <t xml:space="preserve"> RPL37A</t>
  </si>
  <si>
    <t xml:space="preserve"> RPLP1</t>
  </si>
  <si>
    <t xml:space="preserve"> RPLP2</t>
  </si>
  <si>
    <t xml:space="preserve"> RPS5</t>
  </si>
  <si>
    <t xml:space="preserve"> RPS6</t>
  </si>
  <si>
    <t xml:space="preserve"> RPS14</t>
  </si>
  <si>
    <t xml:space="preserve"> RPS15</t>
  </si>
  <si>
    <t xml:space="preserve"> RPS15A</t>
  </si>
  <si>
    <t xml:space="preserve"> RPS16</t>
  </si>
  <si>
    <t xml:space="preserve"> RPS18</t>
  </si>
  <si>
    <t xml:space="preserve"> RPS19</t>
  </si>
  <si>
    <t xml:space="preserve"> RPS21</t>
  </si>
  <si>
    <t xml:space="preserve"> RPS25</t>
  </si>
  <si>
    <t xml:space="preserve"> RPS27</t>
  </si>
  <si>
    <t xml:space="preserve"> RPS27A</t>
  </si>
  <si>
    <t xml:space="preserve"> RPS28</t>
  </si>
  <si>
    <t xml:space="preserve"> SNORA66</t>
  </si>
  <si>
    <t xml:space="preserve"> SNORD73A</t>
  </si>
  <si>
    <t xml:space="preserve"> ADD3</t>
  </si>
  <si>
    <t xml:space="preserve"> GAS5</t>
  </si>
  <si>
    <t xml:space="preserve"> RPL39</t>
  </si>
  <si>
    <t xml:space="preserve"> RPL5</t>
  </si>
  <si>
    <t xml:space="preserve"> RPL9</t>
  </si>
  <si>
    <t xml:space="preserve"> RPS13</t>
  </si>
  <si>
    <t xml:space="preserve"> RPS3A</t>
  </si>
  <si>
    <t xml:space="preserve"> RPS8</t>
  </si>
  <si>
    <t xml:space="preserve"> SNHG6</t>
  </si>
  <si>
    <t xml:space="preserve"> ABCB6</t>
  </si>
  <si>
    <t xml:space="preserve"> CALR</t>
  </si>
  <si>
    <t xml:space="preserve"> HSPA5</t>
  </si>
  <si>
    <t xml:space="preserve"> DNAJB11</t>
  </si>
  <si>
    <t xml:space="preserve"> HYOU1</t>
  </si>
  <si>
    <t xml:space="preserve"> MIR3652</t>
  </si>
  <si>
    <t xml:space="preserve"> PDIA6</t>
  </si>
  <si>
    <t xml:space="preserve"> PPIB</t>
  </si>
  <si>
    <t xml:space="preserve"> ABCE1</t>
  </si>
  <si>
    <t xml:space="preserve"> ANXA2</t>
  </si>
  <si>
    <t xml:space="preserve"> CHPF2</t>
  </si>
  <si>
    <t xml:space="preserve"> MANF</t>
  </si>
  <si>
    <t xml:space="preserve"> PDIA4</t>
  </si>
  <si>
    <t xml:space="preserve"> PLOD3</t>
  </si>
  <si>
    <t xml:space="preserve"> TUBA1C</t>
  </si>
  <si>
    <t xml:space="preserve"> ABCB7</t>
  </si>
  <si>
    <t xml:space="preserve"> RPL13AP5</t>
  </si>
  <si>
    <t xml:space="preserve"> RPL18</t>
  </si>
  <si>
    <t xml:space="preserve"> RPS9</t>
  </si>
  <si>
    <t xml:space="preserve"> ABCD3</t>
  </si>
  <si>
    <t xml:space="preserve"> NDUFA4</t>
  </si>
  <si>
    <t xml:space="preserve"> RPL41</t>
  </si>
  <si>
    <t xml:space="preserve"> RPS26</t>
  </si>
  <si>
    <t xml:space="preserve"> NME1.NME2</t>
  </si>
  <si>
    <t xml:space="preserve"> PHPT1</t>
  </si>
  <si>
    <t xml:space="preserve"> UBA52</t>
  </si>
  <si>
    <t xml:space="preserve"> B2M</t>
  </si>
  <si>
    <t xml:space="preserve"> HLA-B</t>
  </si>
  <si>
    <t xml:space="preserve"> HLA-A</t>
  </si>
  <si>
    <t xml:space="preserve"> HLA-C</t>
  </si>
  <si>
    <t xml:space="preserve"> PSMB8</t>
  </si>
  <si>
    <t xml:space="preserve"> PSMB9</t>
  </si>
  <si>
    <t xml:space="preserve"> TAP1</t>
  </si>
  <si>
    <t xml:space="preserve"> AASS</t>
  </si>
  <si>
    <t xml:space="preserve"> CD74</t>
  </si>
  <si>
    <t xml:space="preserve"> IFI6</t>
  </si>
  <si>
    <t xml:space="preserve"> CD248</t>
  </si>
  <si>
    <t xml:space="preserve"> CD93</t>
  </si>
  <si>
    <t xml:space="preserve"> HSPG2</t>
  </si>
  <si>
    <t xml:space="preserve"> LAMC1</t>
  </si>
  <si>
    <t xml:space="preserve"> CALD1</t>
  </si>
  <si>
    <t xml:space="preserve"> FSTL1</t>
  </si>
  <si>
    <t xml:space="preserve"> PLOD1</t>
  </si>
  <si>
    <t xml:space="preserve"> ARHGEF26.AS1</t>
  </si>
  <si>
    <t xml:space="preserve"> SPC25</t>
  </si>
  <si>
    <t xml:space="preserve"> SMYD4</t>
  </si>
  <si>
    <t xml:space="preserve"> SYNE2</t>
  </si>
  <si>
    <t xml:space="preserve"> XKR9</t>
  </si>
  <si>
    <t xml:space="preserve"> CDC42BPB</t>
  </si>
  <si>
    <t xml:space="preserve"> CHD8</t>
  </si>
  <si>
    <t xml:space="preserve"> HECTD1</t>
  </si>
  <si>
    <t xml:space="preserve"> PPP2R5E</t>
  </si>
  <si>
    <t xml:space="preserve"> YLPM1</t>
  </si>
  <si>
    <t xml:space="preserve"> ALDH6A1</t>
  </si>
  <si>
    <t xml:space="preserve"> ARHGAP5</t>
  </si>
  <si>
    <t xml:space="preserve"> EXD2</t>
  </si>
  <si>
    <t xml:space="preserve"> KIAA1737</t>
  </si>
  <si>
    <t xml:space="preserve"> MUDENG</t>
  </si>
  <si>
    <t xml:space="preserve"> DDX50</t>
  </si>
  <si>
    <t xml:space="preserve"> MRPS16</t>
  </si>
  <si>
    <t xml:space="preserve"> MARCH5</t>
  </si>
  <si>
    <t xml:space="preserve"> SAR1A</t>
  </si>
  <si>
    <t xml:space="preserve"> VPS26A</t>
  </si>
  <si>
    <t xml:space="preserve"> CABIN1</t>
  </si>
  <si>
    <t xml:space="preserve"> CRKL</t>
  </si>
  <si>
    <t xml:space="preserve"> DGCR2</t>
  </si>
  <si>
    <t xml:space="preserve"> HIRA</t>
  </si>
  <si>
    <t xml:space="preserve"> HPS4</t>
  </si>
  <si>
    <t xml:space="preserve"> ATXN10</t>
  </si>
  <si>
    <t xml:space="preserve"> NHP2L1</t>
  </si>
  <si>
    <t xml:space="preserve"> L3MBTL2</t>
  </si>
  <si>
    <t xml:space="preserve"> PPP6R2</t>
  </si>
  <si>
    <t xml:space="preserve"> RANGAP1</t>
  </si>
  <si>
    <t xml:space="preserve"> APEX1</t>
  </si>
  <si>
    <t xml:space="preserve"> PARP2</t>
  </si>
  <si>
    <t xml:space="preserve"> PRMT5</t>
  </si>
  <si>
    <t xml:space="preserve"> RBM23</t>
  </si>
  <si>
    <t xml:space="preserve"> SUPT16H</t>
  </si>
  <si>
    <t xml:space="preserve"> GNAO1</t>
  </si>
  <si>
    <t xml:space="preserve"> RUNDC3A</t>
  </si>
  <si>
    <t xml:space="preserve"> SCAMP5</t>
  </si>
  <si>
    <t xml:space="preserve"> SHC1</t>
  </si>
  <si>
    <t xml:space="preserve"> SYP</t>
  </si>
  <si>
    <t xml:space="preserve"> ABCA1</t>
  </si>
  <si>
    <t xml:space="preserve"> HLA-DMA</t>
  </si>
  <si>
    <t xml:space="preserve"> HLA-DOA</t>
  </si>
  <si>
    <t xml:space="preserve"> HLA-DPB1</t>
  </si>
  <si>
    <t xml:space="preserve"> HLA-DQA1</t>
  </si>
  <si>
    <t xml:space="preserve"> FBXW11</t>
  </si>
  <si>
    <t xml:space="preserve"> HINT3</t>
  </si>
  <si>
    <t xml:space="preserve"> GMFB</t>
  </si>
  <si>
    <t xml:space="preserve"> LANCL1</t>
  </si>
  <si>
    <t xml:space="preserve"> QKI</t>
  </si>
  <si>
    <t xml:space="preserve"> CAPZA1</t>
  </si>
  <si>
    <t xml:space="preserve"> DTX3</t>
  </si>
  <si>
    <t xml:space="preserve"> ARPC2</t>
  </si>
  <si>
    <t xml:space="preserve"> NTAN1</t>
  </si>
  <si>
    <t xml:space="preserve"> TPM3</t>
  </si>
  <si>
    <t>CDK1,CDK2,MAD2L1,NUSAP1,RRM2,TOP2A,TPX2,UBE2T</t>
  </si>
  <si>
    <t>RPL10,RPL17,RPL24,RPL27,RPL31,RPL34,RPL37A,RPS15A,RPS27,RPS27A</t>
  </si>
  <si>
    <t>RPS5, RPS15,RPS16,RPS19</t>
  </si>
  <si>
    <t>AASS,RPS19</t>
  </si>
  <si>
    <t>AASS,ABCD3</t>
  </si>
  <si>
    <t>HLA-B,HLA-A, HLA-C</t>
  </si>
  <si>
    <t>AARSD1,AASS</t>
  </si>
  <si>
    <t>AARSD1,CD74</t>
  </si>
  <si>
    <t>Intersection</t>
  </si>
  <si>
    <t>Int. Count</t>
  </si>
  <si>
    <t>Int. ID</t>
  </si>
  <si>
    <t>CDK1, CDK2, MAD2L1, NUSAP1, RRM2, TOP2A, TPX2, UBE2T</t>
  </si>
  <si>
    <t>RPL10, RPL17, RPL24, RPL27, RPL31, RPL34, RPL37A, RPS15A, RPS27, RPS27A</t>
  </si>
  <si>
    <t>RPS5, RPS15, RPS16, RPS19</t>
  </si>
  <si>
    <t>AASS, RPS19</t>
  </si>
  <si>
    <t>AASS, ABCD3</t>
  </si>
  <si>
    <t>HLA-B, HLA-A, HLA-C</t>
  </si>
  <si>
    <t>CALR, HSPA5</t>
  </si>
  <si>
    <t>Consensus Ontology</t>
  </si>
  <si>
    <t>antigen processing</t>
  </si>
  <si>
    <t>metabolic process</t>
  </si>
  <si>
    <t>translational elongation, ribosome, structural constituent of ribosome</t>
  </si>
  <si>
    <t>Single-Cell 57872 Only</t>
  </si>
  <si>
    <t>Population 48865 Only</t>
  </si>
  <si>
    <t>GO:0007155</t>
  </si>
  <si>
    <t>GO:0045165</t>
  </si>
  <si>
    <t>GO:0044262</t>
  </si>
  <si>
    <t>GO:0030199</t>
  </si>
  <si>
    <t>GO:0051649</t>
  </si>
  <si>
    <t>GO:0030198</t>
  </si>
  <si>
    <t>GO:0006091</t>
  </si>
  <si>
    <t>GO:0007186</t>
  </si>
  <si>
    <t>GO:0006955</t>
  </si>
  <si>
    <t>GO:0002376</t>
  </si>
  <si>
    <t>GO:0043170</t>
  </si>
  <si>
    <t>GO:0006807</t>
  </si>
  <si>
    <t>GO:0045595</t>
  </si>
  <si>
    <t>GO:0050793</t>
  </si>
  <si>
    <t>GO:0031114</t>
  </si>
  <si>
    <t>GO:0051239</t>
  </si>
  <si>
    <t>GO:0009607</t>
  </si>
  <si>
    <t>GO:0009605</t>
  </si>
  <si>
    <t>GO:0016070</t>
  </si>
  <si>
    <t>GO:0008380</t>
  </si>
  <si>
    <t>GO:0007268</t>
  </si>
  <si>
    <t>GO:0016192</t>
  </si>
  <si>
    <t>GO:0006928</t>
  </si>
  <si>
    <t>GO:0016043</t>
  </si>
  <si>
    <t>GO:0007049</t>
  </si>
  <si>
    <t>GO:0019886</t>
  </si>
  <si>
    <t>GO:0019882</t>
  </si>
  <si>
    <t>GO:0009653</t>
  </si>
  <si>
    <t>GO:0019752</t>
  </si>
  <si>
    <t>Intersections</t>
  </si>
  <si>
    <t xml:space="preserve"> </t>
  </si>
  <si>
    <t>GO:0006414: translational elongation</t>
  </si>
  <si>
    <t>GO:0006520: cellular amino acid metabolic process</t>
  </si>
  <si>
    <t>GO:0050896: response to stimulus</t>
  </si>
  <si>
    <t>BLUE</t>
  </si>
  <si>
    <t>GREEN</t>
  </si>
  <si>
    <t>GO: 0009987: cellular process</t>
  </si>
  <si>
    <t>GO: 0071840: cellular component organization or biogenesis</t>
  </si>
  <si>
    <t>GO:0048856: anatomical structure development</t>
  </si>
  <si>
    <t>GO:0019882: antigen processing and presentation</t>
  </si>
  <si>
    <t>GO: 0051234 establishment of localization</t>
  </si>
  <si>
    <t>GO:0006091: generation of precursor metabolites and energy</t>
  </si>
  <si>
    <t>GO:0044260: cellular macromolecule metabolic process</t>
  </si>
  <si>
    <t>GO:0005975: carbohydrate metabolic process</t>
  </si>
  <si>
    <t>GO:0090304: nucleic acid metabolic process</t>
  </si>
  <si>
    <t>p-value</t>
  </si>
  <si>
    <t>bonferroni</t>
  </si>
  <si>
    <t>ID1</t>
  </si>
  <si>
    <t>ID2</t>
  </si>
  <si>
    <t>id1</t>
  </si>
  <si>
    <t>id2</t>
  </si>
  <si>
    <t>id3</t>
  </si>
  <si>
    <t>id4</t>
  </si>
  <si>
    <t>id5</t>
  </si>
  <si>
    <t>id6</t>
  </si>
  <si>
    <t>id7</t>
  </si>
  <si>
    <t>id8</t>
  </si>
  <si>
    <t>id9</t>
  </si>
  <si>
    <t>id10</t>
  </si>
  <si>
    <t>id11</t>
  </si>
  <si>
    <t>id12</t>
  </si>
  <si>
    <t>id13</t>
  </si>
  <si>
    <t>id14</t>
  </si>
  <si>
    <t>id15</t>
  </si>
  <si>
    <t>id16</t>
  </si>
  <si>
    <t>id17</t>
  </si>
  <si>
    <t>id18</t>
  </si>
  <si>
    <t>id19</t>
  </si>
  <si>
    <t>id20</t>
  </si>
  <si>
    <t>id21</t>
  </si>
  <si>
    <t>id22</t>
  </si>
  <si>
    <t>id23</t>
  </si>
  <si>
    <t>id24</t>
  </si>
  <si>
    <t>id25</t>
  </si>
  <si>
    <t>id26</t>
  </si>
  <si>
    <t>id27</t>
  </si>
  <si>
    <t>id28</t>
  </si>
  <si>
    <t>id29</t>
  </si>
  <si>
    <t>id30</t>
  </si>
  <si>
    <t>id31</t>
  </si>
  <si>
    <t>id32</t>
  </si>
  <si>
    <t>id33</t>
  </si>
  <si>
    <t>id34</t>
  </si>
  <si>
    <t>id35</t>
  </si>
  <si>
    <t>id36</t>
  </si>
  <si>
    <t>id37</t>
  </si>
  <si>
    <t>id38</t>
  </si>
  <si>
    <t>id39</t>
  </si>
  <si>
    <t>id40</t>
  </si>
  <si>
    <t>id41</t>
  </si>
  <si>
    <t>id42</t>
  </si>
  <si>
    <t>id43</t>
  </si>
  <si>
    <t>id44</t>
  </si>
  <si>
    <t>id45</t>
  </si>
  <si>
    <t>id46</t>
  </si>
  <si>
    <t>id47</t>
  </si>
  <si>
    <t>id48</t>
  </si>
  <si>
    <t>id49</t>
  </si>
  <si>
    <t>id50</t>
  </si>
  <si>
    <t>id51</t>
  </si>
  <si>
    <t>id52</t>
  </si>
  <si>
    <t>id53</t>
  </si>
  <si>
    <t>id54</t>
  </si>
  <si>
    <t>id55</t>
  </si>
  <si>
    <t>id56</t>
  </si>
  <si>
    <t>id57</t>
  </si>
  <si>
    <t>id58</t>
  </si>
  <si>
    <t>id59</t>
  </si>
  <si>
    <t>id60</t>
  </si>
  <si>
    <t>id61</t>
  </si>
  <si>
    <t>id62</t>
  </si>
  <si>
    <t>id63</t>
  </si>
  <si>
    <t>id64</t>
  </si>
  <si>
    <t>id65</t>
  </si>
  <si>
    <t>id66</t>
  </si>
  <si>
    <t>id67</t>
  </si>
  <si>
    <t>id68</t>
  </si>
  <si>
    <t>id69</t>
  </si>
  <si>
    <t>id70</t>
  </si>
  <si>
    <t>id71</t>
  </si>
  <si>
    <t>id72</t>
  </si>
  <si>
    <t>id73</t>
  </si>
  <si>
    <t>id74</t>
  </si>
  <si>
    <t>id75</t>
  </si>
  <si>
    <t>id76</t>
  </si>
  <si>
    <t>id77</t>
  </si>
  <si>
    <t>id78</t>
  </si>
  <si>
    <t>id79</t>
  </si>
  <si>
    <t>id80</t>
  </si>
  <si>
    <t>id81</t>
  </si>
  <si>
    <t>Ontology</t>
  </si>
  <si>
    <t>OntID</t>
  </si>
  <si>
    <t>Label</t>
  </si>
  <si>
    <t>LabelLen</t>
  </si>
  <si>
    <t>AdjLen</t>
  </si>
  <si>
    <t>SigColor</t>
  </si>
  <si>
    <t>Turquise</t>
  </si>
  <si>
    <t>White</t>
  </si>
  <si>
    <t>Fisher's Score (Intersection upper bound)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</si>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</sst>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rgb="FF000000"/>
      <name val="Helvetica"/>
      <family val="2"/>
    </font>
    <font>
      <sz val="11"/>
      <color rgb="FF333333"/>
      <name val="Helvetica"/>
      <family val="2"/>
    </font>
    <font>
      <sz val="10"/>
      <color rgb="FF000000"/>
      <name val="Courier New"/>
      <family val="3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EAEAEA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</fills>
  <borders count="39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 style="double">
        <color auto="1"/>
      </right>
      <top/>
      <bottom style="medium">
        <color auto="1"/>
      </bottom>
      <diagonal/>
    </border>
    <border>
      <left style="double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double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double">
        <color auto="1"/>
      </right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double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double">
        <color auto="1"/>
      </left>
      <right/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ck">
        <color auto="1"/>
      </right>
      <top/>
      <bottom style="medium">
        <color auto="1"/>
      </bottom>
      <diagonal/>
    </border>
    <border>
      <left style="double">
        <color auto="1"/>
      </left>
      <right/>
      <top/>
      <bottom style="medium">
        <color auto="1"/>
      </bottom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  <border>
      <left style="double">
        <color auto="1"/>
      </left>
      <right/>
      <top style="medium">
        <color auto="1"/>
      </top>
      <bottom style="medium">
        <color auto="1"/>
      </bottom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thin">
        <color auto="1"/>
      </bottom>
      <diagonal/>
    </border>
    <border>
      <left/>
      <right style="thick">
        <color auto="1"/>
      </right>
      <top style="thin">
        <color auto="1"/>
      </top>
      <bottom/>
      <diagonal/>
    </border>
    <border>
      <left style="double">
        <color auto="1"/>
      </left>
      <right/>
      <top style="thin">
        <color auto="1"/>
      </top>
      <bottom/>
      <diagonal/>
    </border>
    <border>
      <left/>
      <right style="double">
        <color auto="1"/>
      </right>
      <top style="medium">
        <color auto="1"/>
      </top>
      <bottom/>
      <diagonal/>
    </border>
    <border>
      <left style="double">
        <color auto="1"/>
      </left>
      <right/>
      <top style="medium">
        <color auto="1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118">
    <xf numFmtId="0" fontId="0" fillId="0" borderId="0"/>
    <xf numFmtId="9" fontId="1" fillId="0" borderId="0" applyFon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</cellStyleXfs>
  <cellXfs count="381">
    <xf numFmtId="0" fontId="0" fillId="0" borderId="0" xfId="0"/>
    <xf numFmtId="11" fontId="0" fillId="0" borderId="0" xfId="0" applyNumberFormat="1"/>
    <xf numFmtId="0" fontId="3" fillId="0" borderId="3" xfId="0" applyFont="1" applyBorder="1"/>
    <xf numFmtId="0" fontId="3" fillId="0" borderId="0" xfId="0" applyFont="1" applyBorder="1"/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0" fillId="2" borderId="10" xfId="0" applyFill="1" applyBorder="1" applyAlignment="1">
      <alignment horizontal="center"/>
    </xf>
    <xf numFmtId="0" fontId="0" fillId="2" borderId="9" xfId="0" applyFont="1" applyFill="1" applyBorder="1" applyAlignment="1">
      <alignment horizontal="center" vertical="center"/>
    </xf>
    <xf numFmtId="0" fontId="0" fillId="2" borderId="9" xfId="0" applyFont="1" applyFill="1" applyBorder="1"/>
    <xf numFmtId="0" fontId="0" fillId="2" borderId="9" xfId="0" applyFont="1" applyFill="1" applyBorder="1" applyAlignment="1">
      <alignment horizontal="center" vertical="center" wrapText="1"/>
    </xf>
    <xf numFmtId="0" fontId="7" fillId="2" borderId="9" xfId="0" applyFont="1" applyFill="1" applyBorder="1" applyAlignment="1">
      <alignment horizontal="center" vertical="center" wrapText="1"/>
    </xf>
    <xf numFmtId="2" fontId="0" fillId="2" borderId="9" xfId="1" applyNumberFormat="1" applyFont="1" applyFill="1" applyBorder="1" applyAlignment="1">
      <alignment horizontal="center" vertical="center"/>
    </xf>
    <xf numFmtId="11" fontId="0" fillId="2" borderId="9" xfId="0" applyNumberFormat="1" applyFont="1" applyFill="1" applyBorder="1" applyAlignment="1">
      <alignment horizontal="center" vertical="center"/>
    </xf>
    <xf numFmtId="11" fontId="0" fillId="2" borderId="11" xfId="0" applyNumberFormat="1" applyFont="1" applyFill="1" applyBorder="1" applyAlignment="1">
      <alignment horizontal="center" vertical="center"/>
    </xf>
    <xf numFmtId="0" fontId="0" fillId="2" borderId="13" xfId="0" applyFill="1" applyBorder="1" applyAlignment="1">
      <alignment horizontal="center"/>
    </xf>
    <xf numFmtId="0" fontId="0" fillId="2" borderId="0" xfId="0" applyFont="1" applyFill="1" applyBorder="1" applyAlignment="1">
      <alignment horizontal="center" vertical="center"/>
    </xf>
    <xf numFmtId="0" fontId="0" fillId="2" borderId="0" xfId="0" applyFont="1" applyFill="1" applyBorder="1"/>
    <xf numFmtId="0" fontId="0" fillId="2" borderId="0" xfId="0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horizontal="center" vertical="center" wrapText="1"/>
    </xf>
    <xf numFmtId="2" fontId="0" fillId="2" borderId="0" xfId="1" applyNumberFormat="1" applyFont="1" applyFill="1" applyBorder="1" applyAlignment="1">
      <alignment horizontal="center" vertical="center"/>
    </xf>
    <xf numFmtId="11" fontId="0" fillId="2" borderId="0" xfId="0" applyNumberFormat="1" applyFont="1" applyFill="1" applyBorder="1" applyAlignment="1">
      <alignment horizontal="center" vertical="center"/>
    </xf>
    <xf numFmtId="11" fontId="0" fillId="2" borderId="14" xfId="0" applyNumberFormat="1" applyFont="1" applyFill="1" applyBorder="1" applyAlignment="1">
      <alignment horizontal="center" vertical="center"/>
    </xf>
    <xf numFmtId="0" fontId="0" fillId="2" borderId="17" xfId="0" applyFill="1" applyBorder="1" applyAlignment="1">
      <alignment horizontal="center"/>
    </xf>
    <xf numFmtId="0" fontId="0" fillId="2" borderId="16" xfId="0" applyFont="1" applyFill="1" applyBorder="1" applyAlignment="1">
      <alignment horizontal="center" vertical="center"/>
    </xf>
    <xf numFmtId="0" fontId="0" fillId="2" borderId="16" xfId="0" applyFont="1" applyFill="1" applyBorder="1"/>
    <xf numFmtId="0" fontId="0" fillId="2" borderId="16" xfId="0" applyFont="1" applyFill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2" fontId="0" fillId="2" borderId="16" xfId="1" applyNumberFormat="1" applyFont="1" applyFill="1" applyBorder="1" applyAlignment="1">
      <alignment horizontal="center" vertical="center"/>
    </xf>
    <xf numFmtId="11" fontId="0" fillId="2" borderId="16" xfId="0" applyNumberFormat="1" applyFont="1" applyFill="1" applyBorder="1" applyAlignment="1">
      <alignment horizontal="center" vertical="center"/>
    </xf>
    <xf numFmtId="11" fontId="0" fillId="2" borderId="18" xfId="0" applyNumberFormat="1" applyFont="1" applyFill="1" applyBorder="1" applyAlignment="1">
      <alignment horizontal="center" vertical="center"/>
    </xf>
    <xf numFmtId="0" fontId="0" fillId="0" borderId="10" xfId="0" applyFill="1" applyBorder="1" applyAlignment="1">
      <alignment horizontal="center"/>
    </xf>
    <xf numFmtId="0" fontId="0" fillId="0" borderId="20" xfId="0" applyFont="1" applyFill="1" applyBorder="1" applyAlignment="1">
      <alignment horizontal="center" vertical="center"/>
    </xf>
    <xf numFmtId="0" fontId="0" fillId="0" borderId="20" xfId="0" applyFont="1" applyFill="1" applyBorder="1"/>
    <xf numFmtId="0" fontId="0" fillId="0" borderId="20" xfId="0" applyFont="1" applyFill="1" applyBorder="1" applyAlignment="1">
      <alignment horizontal="center" vertical="center" wrapText="1"/>
    </xf>
    <xf numFmtId="0" fontId="7" fillId="0" borderId="20" xfId="0" applyFont="1" applyFill="1" applyBorder="1" applyAlignment="1">
      <alignment horizontal="center" vertical="center" wrapText="1"/>
    </xf>
    <xf numFmtId="2" fontId="0" fillId="0" borderId="20" xfId="1" applyNumberFormat="1" applyFont="1" applyFill="1" applyBorder="1" applyAlignment="1">
      <alignment horizontal="center" vertical="center"/>
    </xf>
    <xf numFmtId="11" fontId="0" fillId="0" borderId="20" xfId="0" applyNumberFormat="1" applyFont="1" applyFill="1" applyBorder="1" applyAlignment="1">
      <alignment horizontal="center" vertical="center"/>
    </xf>
    <xf numFmtId="11" fontId="0" fillId="0" borderId="21" xfId="0" applyNumberFormat="1" applyFont="1" applyFill="1" applyBorder="1" applyAlignment="1">
      <alignment horizontal="center" vertical="center"/>
    </xf>
    <xf numFmtId="0" fontId="0" fillId="0" borderId="13" xfId="0" applyFill="1" applyBorder="1" applyAlignment="1">
      <alignment horizont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2" fontId="0" fillId="0" borderId="0" xfId="1" applyNumberFormat="1" applyFont="1" applyFill="1" applyBorder="1" applyAlignment="1">
      <alignment horizontal="center" vertical="center"/>
    </xf>
    <xf numFmtId="11" fontId="0" fillId="0" borderId="0" xfId="0" applyNumberFormat="1" applyFont="1" applyFill="1" applyBorder="1" applyAlignment="1">
      <alignment horizontal="center" vertical="center"/>
    </xf>
    <xf numFmtId="11" fontId="0" fillId="0" borderId="14" xfId="0" applyNumberFormat="1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/>
    </xf>
    <xf numFmtId="0" fontId="0" fillId="0" borderId="16" xfId="0" applyFont="1" applyFill="1" applyBorder="1" applyAlignment="1">
      <alignment horizontal="center" vertical="center"/>
    </xf>
    <xf numFmtId="0" fontId="0" fillId="0" borderId="16" xfId="0" applyFont="1" applyFill="1" applyBorder="1"/>
    <xf numFmtId="0" fontId="0" fillId="0" borderId="16" xfId="0" applyFont="1" applyFill="1" applyBorder="1" applyAlignment="1">
      <alignment horizontal="center" vertical="center" wrapText="1"/>
    </xf>
    <xf numFmtId="0" fontId="7" fillId="0" borderId="16" xfId="0" applyFont="1" applyFill="1" applyBorder="1" applyAlignment="1">
      <alignment horizontal="center" vertical="center" wrapText="1"/>
    </xf>
    <xf numFmtId="2" fontId="0" fillId="0" borderId="16" xfId="1" applyNumberFormat="1" applyFont="1" applyFill="1" applyBorder="1" applyAlignment="1">
      <alignment horizontal="center" vertical="center"/>
    </xf>
    <xf numFmtId="11" fontId="0" fillId="0" borderId="16" xfId="0" applyNumberFormat="1" applyFont="1" applyFill="1" applyBorder="1" applyAlignment="1">
      <alignment horizontal="center" vertical="center"/>
    </xf>
    <xf numFmtId="11" fontId="0" fillId="0" borderId="18" xfId="0" applyNumberFormat="1" applyFont="1" applyFill="1" applyBorder="1" applyAlignment="1">
      <alignment horizontal="center" vertical="center"/>
    </xf>
    <xf numFmtId="0" fontId="0" fillId="2" borderId="20" xfId="0" applyFont="1" applyFill="1" applyBorder="1" applyAlignment="1">
      <alignment horizontal="center" vertical="center"/>
    </xf>
    <xf numFmtId="0" fontId="0" fillId="2" borderId="20" xfId="0" applyFont="1" applyFill="1" applyBorder="1"/>
    <xf numFmtId="0" fontId="0" fillId="2" borderId="20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 wrapText="1"/>
    </xf>
    <xf numFmtId="2" fontId="0" fillId="2" borderId="20" xfId="1" applyNumberFormat="1" applyFont="1" applyFill="1" applyBorder="1" applyAlignment="1">
      <alignment horizontal="center" vertical="center"/>
    </xf>
    <xf numFmtId="11" fontId="0" fillId="2" borderId="20" xfId="0" applyNumberFormat="1" applyFont="1" applyFill="1" applyBorder="1" applyAlignment="1">
      <alignment horizontal="center" vertical="center"/>
    </xf>
    <xf numFmtId="11" fontId="0" fillId="2" borderId="21" xfId="0" applyNumberFormat="1" applyFont="1" applyFill="1" applyBorder="1" applyAlignment="1">
      <alignment horizontal="center" vertical="center"/>
    </xf>
    <xf numFmtId="0" fontId="8" fillId="0" borderId="20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0" fillId="0" borderId="22" xfId="0" applyFont="1" applyFill="1" applyBorder="1" applyAlignment="1">
      <alignment horizontal="center" vertical="center"/>
    </xf>
    <xf numFmtId="0" fontId="0" fillId="2" borderId="2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Fill="1" applyBorder="1"/>
    <xf numFmtId="0" fontId="0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2" fontId="0" fillId="0" borderId="1" xfId="1" applyNumberFormat="1" applyFont="1" applyFill="1" applyBorder="1" applyAlignment="1">
      <alignment horizontal="center" vertical="center"/>
    </xf>
    <xf numFmtId="11" fontId="0" fillId="0" borderId="1" xfId="0" applyNumberFormat="1" applyFont="1" applyFill="1" applyBorder="1" applyAlignment="1">
      <alignment horizontal="center" vertical="center"/>
    </xf>
    <xf numFmtId="11" fontId="0" fillId="0" borderId="24" xfId="0" applyNumberFormat="1" applyFont="1" applyFill="1" applyBorder="1" applyAlignment="1">
      <alignment horizontal="center" vertical="center"/>
    </xf>
    <xf numFmtId="0" fontId="0" fillId="0" borderId="0" xfId="0" applyFill="1"/>
    <xf numFmtId="11" fontId="0" fillId="0" borderId="0" xfId="0" applyNumberFormat="1" applyFill="1"/>
    <xf numFmtId="0" fontId="0" fillId="0" borderId="0" xfId="0" applyAlignment="1"/>
    <xf numFmtId="0" fontId="3" fillId="0" borderId="0" xfId="0" applyFont="1"/>
    <xf numFmtId="0" fontId="4" fillId="0" borderId="27" xfId="0" applyFont="1" applyBorder="1" applyAlignment="1">
      <alignment horizontal="center" vertical="center" wrapText="1"/>
    </xf>
    <xf numFmtId="0" fontId="4" fillId="0" borderId="28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0" fillId="2" borderId="0" xfId="0" applyFill="1" applyBorder="1"/>
    <xf numFmtId="0" fontId="0" fillId="2" borderId="0" xfId="0" applyFill="1" applyBorder="1" applyAlignment="1">
      <alignment wrapText="1"/>
    </xf>
    <xf numFmtId="0" fontId="0" fillId="2" borderId="3" xfId="0" applyFill="1" applyBorder="1" applyAlignment="1">
      <alignment horizontal="center" vertical="center" wrapText="1"/>
    </xf>
    <xf numFmtId="0" fontId="0" fillId="2" borderId="0" xfId="0" applyFill="1" applyBorder="1" applyAlignment="1">
      <alignment vertical="center" wrapText="1"/>
    </xf>
    <xf numFmtId="0" fontId="1" fillId="2" borderId="0" xfId="0" applyFont="1" applyFill="1" applyBorder="1" applyAlignment="1">
      <alignment vertical="center" wrapText="1"/>
    </xf>
    <xf numFmtId="0" fontId="0" fillId="2" borderId="0" xfId="0" applyFill="1" applyBorder="1" applyAlignment="1">
      <alignment horizontal="center" vertical="center"/>
    </xf>
    <xf numFmtId="0" fontId="7" fillId="2" borderId="0" xfId="0" applyFont="1" applyFill="1" applyBorder="1" applyAlignment="1">
      <alignment vertical="center" wrapText="1"/>
    </xf>
    <xf numFmtId="2" fontId="0" fillId="2" borderId="0" xfId="1" applyNumberFormat="1" applyFont="1" applyFill="1" applyBorder="1" applyAlignment="1">
      <alignment vertical="center"/>
    </xf>
    <xf numFmtId="11" fontId="0" fillId="2" borderId="0" xfId="0" applyNumberFormat="1" applyFill="1" applyBorder="1" applyAlignment="1">
      <alignment vertical="center"/>
    </xf>
    <xf numFmtId="11" fontId="0" fillId="2" borderId="14" xfId="0" applyNumberFormat="1" applyFill="1" applyBorder="1" applyAlignment="1">
      <alignment vertical="center"/>
    </xf>
    <xf numFmtId="11" fontId="1" fillId="2" borderId="0" xfId="0" applyNumberFormat="1" applyFont="1" applyFill="1" applyBorder="1" applyAlignment="1">
      <alignment vertical="center"/>
    </xf>
    <xf numFmtId="0" fontId="0" fillId="2" borderId="16" xfId="0" applyFill="1" applyBorder="1"/>
    <xf numFmtId="0" fontId="0" fillId="2" borderId="16" xfId="0" applyFill="1" applyBorder="1" applyAlignment="1">
      <alignment wrapText="1"/>
    </xf>
    <xf numFmtId="0" fontId="0" fillId="2" borderId="22" xfId="0" applyFill="1" applyBorder="1" applyAlignment="1">
      <alignment horizontal="center" vertical="center" wrapText="1"/>
    </xf>
    <xf numFmtId="0" fontId="0" fillId="2" borderId="16" xfId="0" applyFill="1" applyBorder="1" applyAlignment="1">
      <alignment vertical="center" wrapText="1"/>
    </xf>
    <xf numFmtId="0" fontId="1" fillId="2" borderId="16" xfId="0" applyFont="1" applyFill="1" applyBorder="1" applyAlignment="1">
      <alignment vertical="center" wrapText="1"/>
    </xf>
    <xf numFmtId="0" fontId="0" fillId="2" borderId="16" xfId="0" applyFill="1" applyBorder="1" applyAlignment="1">
      <alignment horizontal="center" vertical="center"/>
    </xf>
    <xf numFmtId="0" fontId="7" fillId="2" borderId="16" xfId="0" applyFont="1" applyFill="1" applyBorder="1" applyAlignment="1">
      <alignment vertical="center" wrapText="1"/>
    </xf>
    <xf numFmtId="2" fontId="0" fillId="2" borderId="16" xfId="1" applyNumberFormat="1" applyFont="1" applyFill="1" applyBorder="1" applyAlignment="1">
      <alignment vertical="center"/>
    </xf>
    <xf numFmtId="11" fontId="0" fillId="2" borderId="16" xfId="0" applyNumberFormat="1" applyFill="1" applyBorder="1" applyAlignment="1">
      <alignment vertical="center"/>
    </xf>
    <xf numFmtId="11" fontId="0" fillId="2" borderId="18" xfId="0" applyNumberFormat="1" applyFill="1" applyBorder="1" applyAlignment="1">
      <alignment vertical="center"/>
    </xf>
    <xf numFmtId="0" fontId="0" fillId="0" borderId="20" xfId="0" applyBorder="1"/>
    <xf numFmtId="0" fontId="0" fillId="0" borderId="20" xfId="0" applyBorder="1" applyAlignment="1">
      <alignment wrapText="1"/>
    </xf>
    <xf numFmtId="0" fontId="0" fillId="0" borderId="32" xfId="0" applyBorder="1" applyAlignment="1">
      <alignment horizontal="center" vertical="center" wrapText="1"/>
    </xf>
    <xf numFmtId="0" fontId="0" fillId="0" borderId="20" xfId="0" applyBorder="1" applyAlignment="1">
      <alignment vertical="center" wrapText="1"/>
    </xf>
    <xf numFmtId="0" fontId="1" fillId="0" borderId="20" xfId="0" applyFont="1" applyBorder="1" applyAlignment="1">
      <alignment vertical="center" wrapText="1"/>
    </xf>
    <xf numFmtId="0" fontId="0" fillId="0" borderId="20" xfId="0" applyBorder="1" applyAlignment="1">
      <alignment horizontal="center" vertical="center"/>
    </xf>
    <xf numFmtId="0" fontId="7" fillId="0" borderId="20" xfId="0" applyFont="1" applyBorder="1" applyAlignment="1">
      <alignment vertical="center" wrapText="1"/>
    </xf>
    <xf numFmtId="2" fontId="0" fillId="0" borderId="20" xfId="1" applyNumberFormat="1" applyFont="1" applyBorder="1" applyAlignment="1">
      <alignment vertical="center"/>
    </xf>
    <xf numFmtId="11" fontId="0" fillId="0" borderId="20" xfId="0" applyNumberFormat="1" applyBorder="1" applyAlignment="1">
      <alignment vertical="center"/>
    </xf>
    <xf numFmtId="11" fontId="0" fillId="0" borderId="21" xfId="0" applyNumberFormat="1" applyBorder="1" applyAlignment="1">
      <alignment vertical="center"/>
    </xf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3" xfId="0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0" fontId="1" fillId="0" borderId="0" xfId="0" applyFont="1" applyBorder="1" applyAlignment="1">
      <alignment vertical="center" wrapText="1"/>
    </xf>
    <xf numFmtId="0" fontId="0" fillId="0" borderId="0" xfId="0" applyBorder="1" applyAlignment="1">
      <alignment horizontal="center" vertical="center"/>
    </xf>
    <xf numFmtId="0" fontId="7" fillId="0" borderId="0" xfId="0" applyFont="1" applyBorder="1" applyAlignment="1">
      <alignment vertical="center" wrapText="1"/>
    </xf>
    <xf numFmtId="2" fontId="0" fillId="0" borderId="0" xfId="1" applyNumberFormat="1" applyFont="1" applyBorder="1" applyAlignment="1">
      <alignment horizontal="center" vertical="center"/>
    </xf>
    <xf numFmtId="11" fontId="0" fillId="0" borderId="0" xfId="0" applyNumberFormat="1" applyBorder="1" applyAlignment="1">
      <alignment horizontal="center" vertical="center"/>
    </xf>
    <xf numFmtId="11" fontId="0" fillId="0" borderId="14" xfId="0" applyNumberFormat="1" applyBorder="1" applyAlignment="1">
      <alignment horizontal="center" vertical="center"/>
    </xf>
    <xf numFmtId="0" fontId="0" fillId="0" borderId="16" xfId="0" applyBorder="1"/>
    <xf numFmtId="0" fontId="0" fillId="0" borderId="16" xfId="0" applyBorder="1" applyAlignment="1">
      <alignment wrapText="1"/>
    </xf>
    <xf numFmtId="0" fontId="0" fillId="0" borderId="22" xfId="0" applyBorder="1" applyAlignment="1">
      <alignment horizontal="center" vertical="center" wrapText="1"/>
    </xf>
    <xf numFmtId="0" fontId="0" fillId="0" borderId="16" xfId="0" applyBorder="1" applyAlignment="1">
      <alignment vertical="center" wrapText="1"/>
    </xf>
    <xf numFmtId="0" fontId="1" fillId="0" borderId="16" xfId="0" applyFont="1" applyBorder="1" applyAlignment="1">
      <alignment vertical="center" wrapText="1"/>
    </xf>
    <xf numFmtId="0" fontId="0" fillId="0" borderId="16" xfId="0" applyBorder="1" applyAlignment="1">
      <alignment horizontal="center" vertical="center"/>
    </xf>
    <xf numFmtId="0" fontId="7" fillId="0" borderId="16" xfId="0" applyFont="1" applyBorder="1" applyAlignment="1">
      <alignment vertical="center" wrapText="1"/>
    </xf>
    <xf numFmtId="2" fontId="0" fillId="0" borderId="16" xfId="1" applyNumberFormat="1" applyFont="1" applyBorder="1" applyAlignment="1">
      <alignment horizontal="center" vertical="center"/>
    </xf>
    <xf numFmtId="11" fontId="0" fillId="0" borderId="16" xfId="0" applyNumberFormat="1" applyBorder="1" applyAlignment="1">
      <alignment horizontal="center" vertical="center"/>
    </xf>
    <xf numFmtId="11" fontId="0" fillId="0" borderId="18" xfId="0" applyNumberFormat="1" applyBorder="1" applyAlignment="1">
      <alignment horizontal="center" vertical="center"/>
    </xf>
    <xf numFmtId="0" fontId="0" fillId="2" borderId="31" xfId="0" applyFill="1" applyBorder="1" applyAlignment="1">
      <alignment horizontal="center" vertical="center"/>
    </xf>
    <xf numFmtId="0" fontId="0" fillId="2" borderId="32" xfId="0" applyFill="1" applyBorder="1" applyAlignment="1">
      <alignment horizontal="center" vertical="center" wrapText="1"/>
    </xf>
    <xf numFmtId="0" fontId="1" fillId="2" borderId="20" xfId="0" applyFont="1" applyFill="1" applyBorder="1" applyAlignment="1">
      <alignment vertical="center" wrapText="1"/>
    </xf>
    <xf numFmtId="0" fontId="0" fillId="2" borderId="29" xfId="0" applyFill="1" applyBorder="1" applyAlignment="1">
      <alignment horizontal="center" vertical="center"/>
    </xf>
    <xf numFmtId="0" fontId="0" fillId="2" borderId="30" xfId="0" applyFill="1" applyBorder="1" applyAlignment="1">
      <alignment horizontal="center" vertical="center"/>
    </xf>
    <xf numFmtId="11" fontId="1" fillId="2" borderId="16" xfId="0" applyNumberFormat="1" applyFont="1" applyFill="1" applyBorder="1" applyAlignment="1">
      <alignment vertical="center"/>
    </xf>
    <xf numFmtId="0" fontId="0" fillId="0" borderId="31" xfId="0" applyBorder="1" applyAlignment="1">
      <alignment horizontal="center" vertical="center"/>
    </xf>
    <xf numFmtId="2" fontId="0" fillId="0" borderId="0" xfId="1" applyNumberFormat="1" applyFont="1" applyBorder="1" applyAlignment="1">
      <alignment vertical="center"/>
    </xf>
    <xf numFmtId="11" fontId="0" fillId="0" borderId="0" xfId="0" applyNumberFormat="1" applyBorder="1" applyAlignment="1">
      <alignment vertical="center"/>
    </xf>
    <xf numFmtId="11" fontId="0" fillId="0" borderId="14" xfId="0" applyNumberFormat="1" applyBorder="1" applyAlignment="1">
      <alignment vertical="center"/>
    </xf>
    <xf numFmtId="0" fontId="0" fillId="0" borderId="29" xfId="0" applyBorder="1" applyAlignment="1">
      <alignment horizontal="center" vertical="center"/>
    </xf>
    <xf numFmtId="11" fontId="1" fillId="0" borderId="0" xfId="0" applyNumberFormat="1" applyFont="1" applyBorder="1" applyAlignment="1">
      <alignment vertical="center"/>
    </xf>
    <xf numFmtId="0" fontId="0" fillId="0" borderId="30" xfId="0" applyBorder="1" applyAlignment="1">
      <alignment horizontal="center" vertical="center"/>
    </xf>
    <xf numFmtId="2" fontId="0" fillId="0" borderId="16" xfId="1" applyNumberFormat="1" applyFont="1" applyBorder="1" applyAlignment="1">
      <alignment vertical="center"/>
    </xf>
    <xf numFmtId="11" fontId="0" fillId="0" borderId="16" xfId="0" applyNumberFormat="1" applyBorder="1" applyAlignment="1">
      <alignment vertical="center"/>
    </xf>
    <xf numFmtId="11" fontId="1" fillId="0" borderId="16" xfId="0" applyNumberFormat="1" applyFont="1" applyBorder="1" applyAlignment="1">
      <alignment vertical="center"/>
    </xf>
    <xf numFmtId="11" fontId="0" fillId="0" borderId="18" xfId="0" applyNumberFormat="1" applyBorder="1" applyAlignment="1">
      <alignment vertical="center"/>
    </xf>
    <xf numFmtId="11" fontId="0" fillId="2" borderId="16" xfId="0" applyNumberFormat="1" applyFill="1" applyBorder="1" applyAlignment="1">
      <alignment horizontal="center" vertical="center"/>
    </xf>
    <xf numFmtId="11" fontId="0" fillId="2" borderId="18" xfId="0" applyNumberFormat="1" applyFill="1" applyBorder="1" applyAlignment="1">
      <alignment horizontal="center" vertical="center"/>
    </xf>
    <xf numFmtId="0" fontId="0" fillId="2" borderId="20" xfId="0" applyFill="1" applyBorder="1"/>
    <xf numFmtId="0" fontId="0" fillId="2" borderId="20" xfId="0" applyFill="1" applyBorder="1" applyAlignment="1">
      <alignment wrapText="1"/>
    </xf>
    <xf numFmtId="0" fontId="0" fillId="2" borderId="20" xfId="0" applyFill="1" applyBorder="1" applyAlignment="1">
      <alignment vertical="center" wrapText="1"/>
    </xf>
    <xf numFmtId="0" fontId="0" fillId="2" borderId="20" xfId="0" applyFill="1" applyBorder="1" applyAlignment="1">
      <alignment horizontal="center" vertical="center"/>
    </xf>
    <xf numFmtId="0" fontId="7" fillId="2" borderId="20" xfId="0" applyFont="1" applyFill="1" applyBorder="1" applyAlignment="1">
      <alignment vertical="center" wrapText="1"/>
    </xf>
    <xf numFmtId="2" fontId="0" fillId="2" borderId="20" xfId="1" applyNumberFormat="1" applyFont="1" applyFill="1" applyBorder="1" applyAlignment="1">
      <alignment vertical="center"/>
    </xf>
    <xf numFmtId="11" fontId="0" fillId="2" borderId="20" xfId="0" applyNumberFormat="1" applyFill="1" applyBorder="1" applyAlignment="1">
      <alignment vertical="center"/>
    </xf>
    <xf numFmtId="11" fontId="0" fillId="2" borderId="21" xfId="0" applyNumberFormat="1" applyFill="1" applyBorder="1" applyAlignment="1">
      <alignment vertical="center"/>
    </xf>
    <xf numFmtId="0" fontId="0" fillId="0" borderId="29" xfId="0" applyFill="1" applyBorder="1" applyAlignment="1">
      <alignment horizontal="center" vertical="center"/>
    </xf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0" borderId="3" xfId="0" applyFill="1" applyBorder="1" applyAlignment="1">
      <alignment horizontal="center" vertical="center" wrapText="1"/>
    </xf>
    <xf numFmtId="0" fontId="0" fillId="0" borderId="0" xfId="0" applyFill="1" applyBorder="1" applyAlignment="1">
      <alignment vertical="center" wrapText="1"/>
    </xf>
    <xf numFmtId="0" fontId="1" fillId="0" borderId="0" xfId="0" applyFont="1" applyFill="1" applyBorder="1" applyAlignment="1">
      <alignment vertical="center" wrapText="1"/>
    </xf>
    <xf numFmtId="0" fontId="0" fillId="0" borderId="0" xfId="0" applyFill="1" applyBorder="1" applyAlignment="1">
      <alignment horizontal="center" vertical="center"/>
    </xf>
    <xf numFmtId="0" fontId="7" fillId="0" borderId="0" xfId="0" applyFont="1" applyFill="1" applyBorder="1" applyAlignment="1">
      <alignment vertical="center" wrapText="1"/>
    </xf>
    <xf numFmtId="2" fontId="0" fillId="0" borderId="0" xfId="1" applyNumberFormat="1" applyFont="1" applyFill="1" applyBorder="1" applyAlignment="1">
      <alignment vertical="center"/>
    </xf>
    <xf numFmtId="11" fontId="0" fillId="0" borderId="0" xfId="0" applyNumberFormat="1" applyFill="1" applyBorder="1" applyAlignment="1">
      <alignment vertical="center"/>
    </xf>
    <xf numFmtId="11" fontId="0" fillId="0" borderId="14" xfId="0" applyNumberFormat="1" applyFill="1" applyBorder="1" applyAlignment="1">
      <alignment vertical="center"/>
    </xf>
    <xf numFmtId="11" fontId="1" fillId="0" borderId="0" xfId="0" applyNumberFormat="1" applyFont="1" applyFill="1" applyBorder="1" applyAlignment="1">
      <alignment vertical="center"/>
    </xf>
    <xf numFmtId="0" fontId="0" fillId="0" borderId="30" xfId="0" applyFill="1" applyBorder="1" applyAlignment="1">
      <alignment horizontal="center" vertical="center"/>
    </xf>
    <xf numFmtId="0" fontId="0" fillId="0" borderId="16" xfId="0" applyFill="1" applyBorder="1"/>
    <xf numFmtId="0" fontId="0" fillId="0" borderId="16" xfId="0" applyFill="1" applyBorder="1" applyAlignment="1">
      <alignment wrapText="1"/>
    </xf>
    <xf numFmtId="0" fontId="0" fillId="0" borderId="22" xfId="0" applyFill="1" applyBorder="1" applyAlignment="1">
      <alignment horizontal="center" vertical="center" wrapText="1"/>
    </xf>
    <xf numFmtId="0" fontId="0" fillId="0" borderId="16" xfId="0" applyFill="1" applyBorder="1" applyAlignment="1">
      <alignment vertical="center" wrapText="1"/>
    </xf>
    <xf numFmtId="0" fontId="1" fillId="0" borderId="16" xfId="0" applyFont="1" applyFill="1" applyBorder="1" applyAlignment="1">
      <alignment vertical="center" wrapText="1"/>
    </xf>
    <xf numFmtId="0" fontId="0" fillId="0" borderId="16" xfId="0" applyFill="1" applyBorder="1" applyAlignment="1">
      <alignment horizontal="center" vertical="center"/>
    </xf>
    <xf numFmtId="0" fontId="7" fillId="0" borderId="16" xfId="0" applyFont="1" applyFill="1" applyBorder="1" applyAlignment="1">
      <alignment vertical="center" wrapText="1"/>
    </xf>
    <xf numFmtId="2" fontId="0" fillId="0" borderId="16" xfId="1" applyNumberFormat="1" applyFont="1" applyFill="1" applyBorder="1" applyAlignment="1">
      <alignment vertical="center"/>
    </xf>
    <xf numFmtId="11" fontId="0" fillId="0" borderId="16" xfId="0" applyNumberFormat="1" applyFill="1" applyBorder="1" applyAlignment="1">
      <alignment vertical="center"/>
    </xf>
    <xf numFmtId="11" fontId="0" fillId="0" borderId="18" xfId="0" applyNumberFormat="1" applyFill="1" applyBorder="1" applyAlignment="1">
      <alignment vertical="center"/>
    </xf>
    <xf numFmtId="0" fontId="0" fillId="0" borderId="31" xfId="0" applyFill="1" applyBorder="1" applyAlignment="1">
      <alignment horizontal="center" vertical="center"/>
    </xf>
    <xf numFmtId="0" fontId="0" fillId="0" borderId="32" xfId="0" applyFill="1" applyBorder="1" applyAlignment="1">
      <alignment horizontal="center" vertical="center" wrapText="1"/>
    </xf>
    <xf numFmtId="11" fontId="1" fillId="0" borderId="16" xfId="0" applyNumberFormat="1" applyFont="1" applyFill="1" applyBorder="1" applyAlignment="1">
      <alignment vertical="center"/>
    </xf>
    <xf numFmtId="11" fontId="0" fillId="2" borderId="0" xfId="0" applyNumberFormat="1" applyFill="1" applyBorder="1" applyAlignment="1">
      <alignment horizontal="center" vertical="center"/>
    </xf>
    <xf numFmtId="11" fontId="0" fillId="2" borderId="14" xfId="0" applyNumberFormat="1" applyFill="1" applyBorder="1" applyAlignment="1">
      <alignment horizontal="center" vertical="center"/>
    </xf>
    <xf numFmtId="11" fontId="0" fillId="0" borderId="0" xfId="0" applyNumberFormat="1" applyFill="1" applyBorder="1" applyAlignment="1">
      <alignment horizontal="center" vertical="center"/>
    </xf>
    <xf numFmtId="11" fontId="0" fillId="0" borderId="14" xfId="0" applyNumberFormat="1" applyFill="1" applyBorder="1" applyAlignment="1">
      <alignment horizontal="center" vertical="center"/>
    </xf>
    <xf numFmtId="11" fontId="0" fillId="0" borderId="16" xfId="0" applyNumberFormat="1" applyFill="1" applyBorder="1" applyAlignment="1">
      <alignment horizontal="center" vertical="center"/>
    </xf>
    <xf numFmtId="11" fontId="0" fillId="0" borderId="18" xfId="0" applyNumberFormat="1" applyFill="1" applyBorder="1" applyAlignment="1">
      <alignment horizontal="center" vertical="center"/>
    </xf>
    <xf numFmtId="0" fontId="0" fillId="2" borderId="25" xfId="0" applyFill="1" applyBorder="1" applyAlignment="1">
      <alignment horizontal="center" vertical="center"/>
    </xf>
    <xf numFmtId="0" fontId="0" fillId="2" borderId="1" xfId="0" applyFill="1" applyBorder="1"/>
    <xf numFmtId="0" fontId="0" fillId="2" borderId="1" xfId="0" applyFill="1" applyBorder="1" applyAlignment="1">
      <alignment wrapText="1"/>
    </xf>
    <xf numFmtId="0" fontId="0" fillId="2" borderId="26" xfId="0" applyFill="1" applyBorder="1" applyAlignment="1">
      <alignment horizontal="center" vertical="center" wrapText="1"/>
    </xf>
    <xf numFmtId="0" fontId="0" fillId="2" borderId="1" xfId="0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0" fillId="2" borderId="1" xfId="0" applyFill="1" applyBorder="1" applyAlignment="1">
      <alignment horizontal="center" vertical="center"/>
    </xf>
    <xf numFmtId="0" fontId="7" fillId="2" borderId="1" xfId="0" applyFont="1" applyFill="1" applyBorder="1" applyAlignment="1">
      <alignment vertical="center" wrapText="1"/>
    </xf>
    <xf numFmtId="2" fontId="0" fillId="2" borderId="1" xfId="1" applyNumberFormat="1" applyFont="1" applyFill="1" applyBorder="1" applyAlignment="1">
      <alignment vertical="center"/>
    </xf>
    <xf numFmtId="11" fontId="0" fillId="2" borderId="1" xfId="0" applyNumberFormat="1" applyFill="1" applyBorder="1" applyAlignment="1">
      <alignment vertical="center"/>
    </xf>
    <xf numFmtId="11" fontId="0" fillId="2" borderId="24" xfId="0" applyNumberFormat="1" applyFill="1" applyBorder="1" applyAlignment="1">
      <alignment vertical="center"/>
    </xf>
    <xf numFmtId="0" fontId="0" fillId="2" borderId="33" xfId="0" applyFill="1" applyBorder="1" applyAlignment="1">
      <alignment horizontal="center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0" fillId="0" borderId="0" xfId="0" applyFont="1" applyAlignment="1">
      <alignment wrapText="1"/>
    </xf>
    <xf numFmtId="0" fontId="0" fillId="0" borderId="8" xfId="0" applyBorder="1" applyAlignment="1">
      <alignment wrapText="1"/>
    </xf>
    <xf numFmtId="0" fontId="0" fillId="5" borderId="9" xfId="0" applyFill="1" applyBorder="1" applyAlignment="1">
      <alignment wrapText="1"/>
    </xf>
    <xf numFmtId="0" fontId="0" fillId="3" borderId="11" xfId="0" applyFill="1" applyBorder="1" applyAlignment="1">
      <alignment wrapText="1"/>
    </xf>
    <xf numFmtId="0" fontId="0" fillId="6" borderId="12" xfId="0" applyFill="1" applyBorder="1" applyAlignment="1">
      <alignment wrapText="1"/>
    </xf>
    <xf numFmtId="0" fontId="0" fillId="6" borderId="0" xfId="0" applyFill="1" applyBorder="1" applyAlignment="1">
      <alignment wrapText="1"/>
    </xf>
    <xf numFmtId="0" fontId="0" fillId="5" borderId="14" xfId="0" applyFill="1" applyBorder="1" applyAlignment="1">
      <alignment wrapText="1"/>
    </xf>
    <xf numFmtId="0" fontId="0" fillId="3" borderId="12" xfId="0" applyFill="1" applyBorder="1" applyAlignment="1">
      <alignment wrapText="1"/>
    </xf>
    <xf numFmtId="0" fontId="0" fillId="0" borderId="14" xfId="0" applyBorder="1" applyAlignment="1">
      <alignment wrapText="1"/>
    </xf>
    <xf numFmtId="0" fontId="0" fillId="0" borderId="12" xfId="0" applyBorder="1" applyAlignment="1">
      <alignment wrapText="1"/>
    </xf>
    <xf numFmtId="0" fontId="0" fillId="3" borderId="14" xfId="0" applyFill="1" applyBorder="1" applyAlignment="1">
      <alignment wrapText="1"/>
    </xf>
    <xf numFmtId="0" fontId="0" fillId="5" borderId="12" xfId="0" applyFill="1" applyBorder="1" applyAlignment="1">
      <alignment wrapText="1"/>
    </xf>
    <xf numFmtId="0" fontId="0" fillId="4" borderId="12" xfId="0" applyFill="1" applyBorder="1" applyAlignment="1">
      <alignment wrapText="1"/>
    </xf>
    <xf numFmtId="0" fontId="0" fillId="6" borderId="14" xfId="0" applyFill="1" applyBorder="1" applyAlignment="1">
      <alignment wrapText="1"/>
    </xf>
    <xf numFmtId="0" fontId="0" fillId="4" borderId="14" xfId="0" applyFill="1" applyBorder="1" applyAlignment="1">
      <alignment wrapText="1"/>
    </xf>
    <xf numFmtId="0" fontId="0" fillId="0" borderId="23" xfId="0" applyBorder="1" applyAlignment="1">
      <alignment wrapText="1"/>
    </xf>
    <xf numFmtId="0" fontId="0" fillId="0" borderId="1" xfId="0" applyBorder="1" applyAlignment="1">
      <alignment wrapText="1"/>
    </xf>
    <xf numFmtId="0" fontId="0" fillId="6" borderId="24" xfId="0" applyFill="1" applyBorder="1" applyAlignment="1">
      <alignment wrapText="1"/>
    </xf>
    <xf numFmtId="49" fontId="0" fillId="0" borderId="0" xfId="0" applyNumberFormat="1"/>
    <xf numFmtId="49" fontId="11" fillId="0" borderId="0" xfId="0" applyNumberFormat="1" applyFont="1"/>
    <xf numFmtId="0" fontId="12" fillId="0" borderId="0" xfId="0" applyFont="1"/>
    <xf numFmtId="49" fontId="12" fillId="0" borderId="0" xfId="0" applyNumberFormat="1" applyFont="1"/>
    <xf numFmtId="0" fontId="0" fillId="2" borderId="9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0" borderId="20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13" fillId="0" borderId="35" xfId="0" applyFont="1" applyBorder="1" applyAlignment="1">
      <alignment horizontal="left" indent="1"/>
    </xf>
    <xf numFmtId="0" fontId="0" fillId="0" borderId="8" xfId="0" applyBorder="1"/>
    <xf numFmtId="0" fontId="0" fillId="0" borderId="9" xfId="0" applyBorder="1"/>
    <xf numFmtId="0" fontId="0" fillId="0" borderId="23" xfId="0" applyBorder="1"/>
    <xf numFmtId="0" fontId="0" fillId="0" borderId="1" xfId="0" applyBorder="1"/>
    <xf numFmtId="0" fontId="0" fillId="0" borderId="4" xfId="0" applyBorder="1"/>
    <xf numFmtId="0" fontId="0" fillId="0" borderId="5" xfId="0" applyBorder="1"/>
    <xf numFmtId="0" fontId="16" fillId="0" borderId="5" xfId="0" applyFont="1" applyBorder="1"/>
    <xf numFmtId="0" fontId="16" fillId="0" borderId="9" xfId="0" applyFont="1" applyBorder="1"/>
    <xf numFmtId="0" fontId="16" fillId="0" borderId="1" xfId="0" applyFont="1" applyBorder="1"/>
    <xf numFmtId="0" fontId="0" fillId="6" borderId="8" xfId="0" applyFill="1" applyBorder="1" applyAlignment="1">
      <alignment wrapText="1"/>
    </xf>
    <xf numFmtId="0" fontId="0" fillId="3" borderId="23" xfId="0" applyFill="1" applyBorder="1" applyAlignment="1">
      <alignment wrapText="1"/>
    </xf>
    <xf numFmtId="0" fontId="0" fillId="5" borderId="0" xfId="0" applyFill="1"/>
    <xf numFmtId="0" fontId="0" fillId="5" borderId="36" xfId="0" applyFill="1" applyBorder="1"/>
    <xf numFmtId="0" fontId="0" fillId="5" borderId="4" xfId="0" applyFill="1" applyBorder="1"/>
    <xf numFmtId="0" fontId="0" fillId="3" borderId="8" xfId="0" applyFill="1" applyBorder="1"/>
    <xf numFmtId="0" fontId="0" fillId="7" borderId="8" xfId="0" applyFill="1" applyBorder="1"/>
    <xf numFmtId="0" fontId="0" fillId="7" borderId="23" xfId="0" applyFill="1" applyBorder="1"/>
    <xf numFmtId="0" fontId="0" fillId="6" borderId="0" xfId="0" applyFill="1"/>
    <xf numFmtId="0" fontId="0" fillId="6" borderId="4" xfId="0" applyFill="1" applyBorder="1"/>
    <xf numFmtId="0" fontId="0" fillId="0" borderId="11" xfId="0" applyBorder="1" applyAlignment="1">
      <alignment wrapText="1"/>
    </xf>
    <xf numFmtId="0" fontId="0" fillId="5" borderId="38" xfId="0" applyFill="1" applyBorder="1" applyAlignment="1">
      <alignment wrapText="1"/>
    </xf>
    <xf numFmtId="0" fontId="0" fillId="7" borderId="37" xfId="0" applyFill="1" applyBorder="1" applyAlignment="1">
      <alignment wrapText="1"/>
    </xf>
    <xf numFmtId="0" fontId="0" fillId="0" borderId="0" xfId="0" applyAlignment="1">
      <alignment wrapText="1"/>
    </xf>
    <xf numFmtId="0" fontId="0" fillId="0" borderId="7" xfId="0" applyBorder="1" applyAlignment="1">
      <alignment wrapText="1"/>
    </xf>
    <xf numFmtId="0" fontId="0" fillId="6" borderId="36" xfId="0" applyFill="1" applyBorder="1" applyAlignment="1">
      <alignment wrapText="1"/>
    </xf>
    <xf numFmtId="0" fontId="0" fillId="5" borderId="37" xfId="0" applyFill="1" applyBorder="1" applyAlignment="1">
      <alignment wrapText="1"/>
    </xf>
    <xf numFmtId="0" fontId="0" fillId="0" borderId="24" xfId="0" applyBorder="1" applyAlignment="1">
      <alignment wrapText="1"/>
    </xf>
    <xf numFmtId="0" fontId="16" fillId="5" borderId="11" xfId="0" applyFont="1" applyFill="1" applyBorder="1" applyAlignment="1">
      <alignment wrapText="1"/>
    </xf>
    <xf numFmtId="0" fontId="0" fillId="5" borderId="24" xfId="0" applyFill="1" applyBorder="1" applyAlignment="1">
      <alignment wrapText="1"/>
    </xf>
    <xf numFmtId="0" fontId="0" fillId="7" borderId="11" xfId="0" applyFill="1" applyBorder="1" applyAlignment="1">
      <alignment wrapText="1"/>
    </xf>
    <xf numFmtId="0" fontId="0" fillId="3" borderId="7" xfId="0" applyFill="1" applyBorder="1" applyAlignment="1">
      <alignment wrapText="1"/>
    </xf>
    <xf numFmtId="0" fontId="0" fillId="7" borderId="7" xfId="0" applyFill="1" applyBorder="1" applyAlignment="1">
      <alignment wrapText="1"/>
    </xf>
    <xf numFmtId="0" fontId="0" fillId="3" borderId="0" xfId="0" applyFill="1" applyAlignment="1">
      <alignment wrapText="1"/>
    </xf>
    <xf numFmtId="0" fontId="0" fillId="5" borderId="0" xfId="0" applyFill="1" applyAlignment="1">
      <alignment wrapText="1"/>
    </xf>
    <xf numFmtId="0" fontId="0" fillId="6" borderId="0" xfId="0" applyFill="1" applyAlignment="1">
      <alignment wrapText="1"/>
    </xf>
    <xf numFmtId="0" fontId="0" fillId="7" borderId="0" xfId="0" applyFill="1" applyAlignment="1">
      <alignment wrapText="1"/>
    </xf>
    <xf numFmtId="0" fontId="7" fillId="2" borderId="9" xfId="0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0" fontId="7" fillId="0" borderId="20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7" fillId="0" borderId="16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0" fontId="6" fillId="0" borderId="2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7" fillId="0" borderId="20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8" fillId="2" borderId="34" xfId="0" applyFont="1" applyFill="1" applyBorder="1" applyAlignment="1">
      <alignment horizontal="center" vertical="center" textRotation="90"/>
    </xf>
    <xf numFmtId="0" fontId="8" fillId="2" borderId="3" xfId="0" applyFont="1" applyFill="1" applyBorder="1" applyAlignment="1">
      <alignment horizontal="center" vertical="center" textRotation="90"/>
    </xf>
    <xf numFmtId="0" fontId="8" fillId="2" borderId="22" xfId="0" applyFont="1" applyFill="1" applyBorder="1" applyAlignment="1">
      <alignment horizontal="center" vertical="center" textRotation="90"/>
    </xf>
    <xf numFmtId="0" fontId="8" fillId="0" borderId="32" xfId="0" applyFont="1" applyFill="1" applyBorder="1" applyAlignment="1">
      <alignment horizontal="center" vertical="center" textRotation="90"/>
    </xf>
    <xf numFmtId="0" fontId="8" fillId="0" borderId="3" xfId="0" applyFont="1" applyFill="1" applyBorder="1" applyAlignment="1">
      <alignment horizontal="center" vertical="center" textRotation="90"/>
    </xf>
    <xf numFmtId="0" fontId="8" fillId="0" borderId="22" xfId="0" applyFont="1" applyFill="1" applyBorder="1" applyAlignment="1">
      <alignment horizontal="center" vertical="center" textRotation="90"/>
    </xf>
    <xf numFmtId="0" fontId="8" fillId="0" borderId="26" xfId="0" applyFont="1" applyFill="1" applyBorder="1" applyAlignment="1">
      <alignment horizontal="center" vertical="center" textRotation="90"/>
    </xf>
    <xf numFmtId="0" fontId="6" fillId="2" borderId="8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 wrapText="1"/>
    </xf>
    <xf numFmtId="0" fontId="6" fillId="2" borderId="12" xfId="0" applyFont="1" applyFill="1" applyBorder="1" applyAlignment="1">
      <alignment horizontal="center" vertical="center" wrapText="1"/>
    </xf>
    <xf numFmtId="0" fontId="6" fillId="2" borderId="23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textRotation="90" wrapText="1"/>
    </xf>
    <xf numFmtId="0" fontId="4" fillId="2" borderId="0" xfId="0" applyFont="1" applyFill="1" applyBorder="1" applyAlignment="1">
      <alignment horizontal="center" vertical="center" textRotation="90" wrapText="1"/>
    </xf>
    <xf numFmtId="0" fontId="4" fillId="2" borderId="1" xfId="0" applyFont="1" applyFill="1" applyBorder="1" applyAlignment="1">
      <alignment horizontal="center" vertical="center" textRotation="90" wrapText="1"/>
    </xf>
    <xf numFmtId="0" fontId="3" fillId="0" borderId="1" xfId="0" applyFont="1" applyBorder="1" applyAlignment="1">
      <alignment horizontal="center"/>
    </xf>
    <xf numFmtId="0" fontId="3" fillId="0" borderId="25" xfId="0" applyFont="1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9" fillId="2" borderId="12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9" fillId="2" borderId="0" xfId="0" applyFont="1" applyFill="1" applyBorder="1" applyAlignment="1">
      <alignment horizontal="center" vertical="center" wrapText="1"/>
    </xf>
    <xf numFmtId="0" fontId="9" fillId="2" borderId="16" xfId="0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horizontal="left" vertical="center" wrapText="1"/>
    </xf>
    <xf numFmtId="0" fontId="7" fillId="2" borderId="0" xfId="0" applyFont="1" applyFill="1" applyBorder="1"/>
    <xf numFmtId="0" fontId="7" fillId="2" borderId="16" xfId="0" applyFont="1" applyFill="1" applyBorder="1"/>
    <xf numFmtId="0" fontId="0" fillId="2" borderId="29" xfId="0" applyFill="1" applyBorder="1" applyAlignment="1">
      <alignment horizontal="center" vertical="center"/>
    </xf>
    <xf numFmtId="0" fontId="0" fillId="2" borderId="29" xfId="0" applyFill="1" applyBorder="1"/>
    <xf numFmtId="0" fontId="0" fillId="2" borderId="30" xfId="0" applyFill="1" applyBorder="1"/>
    <xf numFmtId="0" fontId="9" fillId="0" borderId="19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9" fillId="0" borderId="15" xfId="0" applyFont="1" applyBorder="1" applyAlignment="1">
      <alignment horizontal="center" vertical="center"/>
    </xf>
    <xf numFmtId="0" fontId="9" fillId="0" borderId="20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7" fillId="0" borderId="20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0" fillId="0" borderId="31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9" fillId="2" borderId="19" xfId="0" applyFont="1" applyFill="1" applyBorder="1" applyAlignment="1">
      <alignment horizontal="center" vertical="center"/>
    </xf>
    <xf numFmtId="0" fontId="9" fillId="2" borderId="20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left" vertical="center" wrapText="1"/>
    </xf>
    <xf numFmtId="0" fontId="7" fillId="2" borderId="16" xfId="0" applyFont="1" applyFill="1" applyBorder="1" applyAlignment="1">
      <alignment horizontal="left" vertical="center" wrapText="1"/>
    </xf>
    <xf numFmtId="0" fontId="9" fillId="0" borderId="12" xfId="0" applyFont="1" applyFill="1" applyBorder="1" applyAlignment="1">
      <alignment horizontal="center" vertical="center"/>
    </xf>
    <xf numFmtId="0" fontId="9" fillId="0" borderId="15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 wrapText="1"/>
    </xf>
    <xf numFmtId="0" fontId="9" fillId="0" borderId="16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left" vertical="center" wrapText="1"/>
    </xf>
    <xf numFmtId="0" fontId="7" fillId="0" borderId="16" xfId="0" applyFont="1" applyFill="1" applyBorder="1" applyAlignment="1">
      <alignment horizontal="left" vertical="center" wrapText="1"/>
    </xf>
    <xf numFmtId="0" fontId="9" fillId="0" borderId="19" xfId="0" applyFont="1" applyFill="1" applyBorder="1" applyAlignment="1">
      <alignment horizontal="center" vertical="center"/>
    </xf>
    <xf numFmtId="0" fontId="9" fillId="0" borderId="20" xfId="0" applyFont="1" applyFill="1" applyBorder="1" applyAlignment="1">
      <alignment horizontal="center" vertical="center" wrapText="1"/>
    </xf>
    <xf numFmtId="0" fontId="7" fillId="0" borderId="20" xfId="0" applyFont="1" applyFill="1" applyBorder="1" applyAlignment="1">
      <alignment horizontal="left" vertical="center" wrapText="1"/>
    </xf>
    <xf numFmtId="0" fontId="9" fillId="2" borderId="23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left" vertical="center" wrapText="1"/>
    </xf>
    <xf numFmtId="0" fontId="7" fillId="2" borderId="20" xfId="0" applyFont="1" applyFill="1" applyBorder="1" applyAlignment="1">
      <alignment horizontal="center" vertical="center" wrapText="1"/>
    </xf>
    <xf numFmtId="0" fontId="7" fillId="0" borderId="16" xfId="0" applyFont="1" applyFill="1" applyBorder="1" applyAlignment="1">
      <alignment horizontal="center" vertical="center" wrapText="1"/>
    </xf>
    <xf numFmtId="0" fontId="6" fillId="2" borderId="19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0" borderId="19" xfId="0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6" fillId="0" borderId="23" xfId="0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horizontal="center" vertical="center"/>
    </xf>
    <xf numFmtId="0" fontId="6" fillId="0" borderId="16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11" fontId="6" fillId="2" borderId="9" xfId="0" applyNumberFormat="1" applyFont="1" applyFill="1" applyBorder="1" applyAlignment="1">
      <alignment horizontal="center" vertical="center" wrapText="1"/>
    </xf>
    <xf numFmtId="11" fontId="6" fillId="2" borderId="9" xfId="0" applyNumberFormat="1" applyFont="1" applyFill="1" applyBorder="1" applyAlignment="1">
      <alignment horizontal="center" vertical="center"/>
    </xf>
    <xf numFmtId="0" fontId="0" fillId="2" borderId="8" xfId="0" applyFont="1" applyFill="1" applyBorder="1" applyAlignment="1">
      <alignment horizontal="center" vertical="center"/>
    </xf>
    <xf numFmtId="0" fontId="0" fillId="2" borderId="11" xfId="0" applyFont="1" applyFill="1" applyBorder="1" applyAlignment="1">
      <alignment horizontal="center" vertical="center"/>
    </xf>
    <xf numFmtId="0" fontId="0" fillId="2" borderId="12" xfId="0" applyFont="1" applyFill="1" applyBorder="1" applyAlignment="1">
      <alignment horizontal="center" vertical="center"/>
    </xf>
    <xf numFmtId="0" fontId="0" fillId="2" borderId="15" xfId="0" applyFont="1" applyFill="1" applyBorder="1" applyAlignment="1">
      <alignment horizontal="center" vertical="center"/>
    </xf>
    <xf numFmtId="0" fontId="0" fillId="0" borderId="19" xfId="0" applyFont="1" applyFill="1" applyBorder="1" applyAlignment="1">
      <alignment horizontal="center" vertical="center"/>
    </xf>
    <xf numFmtId="0" fontId="0" fillId="0" borderId="12" xfId="0" applyFont="1" applyFill="1" applyBorder="1" applyAlignment="1">
      <alignment horizontal="center" vertical="center"/>
    </xf>
    <xf numFmtId="0" fontId="0" fillId="0" borderId="15" xfId="0" applyFont="1" applyFill="1" applyBorder="1" applyAlignment="1">
      <alignment horizontal="center" vertical="center"/>
    </xf>
    <xf numFmtId="0" fontId="0" fillId="0" borderId="23" xfId="0" applyFont="1" applyFill="1" applyBorder="1" applyAlignment="1">
      <alignment horizontal="center" vertical="center"/>
    </xf>
    <xf numFmtId="0" fontId="4" fillId="0" borderId="26" xfId="0" applyFont="1" applyBorder="1"/>
    <xf numFmtId="0" fontId="4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</cellXfs>
  <cellStyles count="118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Normal" xfId="0" builtinId="0"/>
    <cellStyle name="Percent" xfId="1" builtinId="5"/>
  </cellStyles>
  <dxfs count="93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theme" Target="theme/theme1.xml"/><Relationship Id="rId15" Type="http://schemas.openxmlformats.org/officeDocument/2006/relationships/connections" Target="connections.xml"/><Relationship Id="rId16" Type="http://schemas.openxmlformats.org/officeDocument/2006/relationships/styles" Target="styles.xml"/><Relationship Id="rId17" Type="http://schemas.openxmlformats.org/officeDocument/2006/relationships/sharedStrings" Target="sharedStrings.xml"/><Relationship Id="rId1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</xdr:row>
      <xdr:rowOff>0</xdr:rowOff>
    </xdr:from>
    <xdr:to>
      <xdr:col>9</xdr:col>
      <xdr:colOff>11206</xdr:colOff>
      <xdr:row>7</xdr:row>
      <xdr:rowOff>179294</xdr:rowOff>
    </xdr:to>
    <xdr:sp macro="" textlink="">
      <xdr:nvSpPr>
        <xdr:cNvPr id="2" name="Left Brace 1"/>
        <xdr:cNvSpPr/>
      </xdr:nvSpPr>
      <xdr:spPr>
        <a:xfrm>
          <a:off x="4504765" y="582706"/>
          <a:ext cx="224117" cy="1703294"/>
        </a:xfrm>
        <a:prstGeom prst="leftBrace">
          <a:avLst>
            <a:gd name="adj1" fmla="val 30987"/>
            <a:gd name="adj2" fmla="val 50000"/>
          </a:avLst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8</xdr:col>
      <xdr:colOff>0</xdr:colOff>
      <xdr:row>8</xdr:row>
      <xdr:rowOff>1</xdr:rowOff>
    </xdr:from>
    <xdr:to>
      <xdr:col>9</xdr:col>
      <xdr:colOff>11206</xdr:colOff>
      <xdr:row>13</xdr:row>
      <xdr:rowOff>323274</xdr:rowOff>
    </xdr:to>
    <xdr:sp macro="" textlink="">
      <xdr:nvSpPr>
        <xdr:cNvPr id="3" name="Left Brace 2"/>
        <xdr:cNvSpPr/>
      </xdr:nvSpPr>
      <xdr:spPr>
        <a:xfrm>
          <a:off x="6072909" y="2170546"/>
          <a:ext cx="242115" cy="2470728"/>
        </a:xfrm>
        <a:prstGeom prst="leftBrace">
          <a:avLst>
            <a:gd name="adj1" fmla="val 30987"/>
            <a:gd name="adj2" fmla="val 50000"/>
          </a:avLst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8</xdr:col>
      <xdr:colOff>0</xdr:colOff>
      <xdr:row>14</xdr:row>
      <xdr:rowOff>0</xdr:rowOff>
    </xdr:from>
    <xdr:to>
      <xdr:col>9</xdr:col>
      <xdr:colOff>11206</xdr:colOff>
      <xdr:row>19</xdr:row>
      <xdr:rowOff>179294</xdr:rowOff>
    </xdr:to>
    <xdr:sp macro="" textlink="">
      <xdr:nvSpPr>
        <xdr:cNvPr id="4" name="Left Brace 3"/>
        <xdr:cNvSpPr/>
      </xdr:nvSpPr>
      <xdr:spPr>
        <a:xfrm>
          <a:off x="4504765" y="582706"/>
          <a:ext cx="224117" cy="1703294"/>
        </a:xfrm>
        <a:prstGeom prst="leftBrace">
          <a:avLst>
            <a:gd name="adj1" fmla="val 30987"/>
            <a:gd name="adj2" fmla="val 50000"/>
          </a:avLst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8</xdr:col>
      <xdr:colOff>0</xdr:colOff>
      <xdr:row>20</xdr:row>
      <xdr:rowOff>0</xdr:rowOff>
    </xdr:from>
    <xdr:to>
      <xdr:col>9</xdr:col>
      <xdr:colOff>11206</xdr:colOff>
      <xdr:row>25</xdr:row>
      <xdr:rowOff>179294</xdr:rowOff>
    </xdr:to>
    <xdr:sp macro="" textlink="">
      <xdr:nvSpPr>
        <xdr:cNvPr id="5" name="Left Brace 4"/>
        <xdr:cNvSpPr/>
      </xdr:nvSpPr>
      <xdr:spPr>
        <a:xfrm>
          <a:off x="4504765" y="2308412"/>
          <a:ext cx="224117" cy="3227294"/>
        </a:xfrm>
        <a:prstGeom prst="leftBrace">
          <a:avLst>
            <a:gd name="adj1" fmla="val 30987"/>
            <a:gd name="adj2" fmla="val 50000"/>
          </a:avLst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8</xdr:col>
      <xdr:colOff>0</xdr:colOff>
      <xdr:row>26</xdr:row>
      <xdr:rowOff>0</xdr:rowOff>
    </xdr:from>
    <xdr:to>
      <xdr:col>9</xdr:col>
      <xdr:colOff>11206</xdr:colOff>
      <xdr:row>31</xdr:row>
      <xdr:rowOff>179294</xdr:rowOff>
    </xdr:to>
    <xdr:sp macro="" textlink="">
      <xdr:nvSpPr>
        <xdr:cNvPr id="6" name="Left Brace 5"/>
        <xdr:cNvSpPr/>
      </xdr:nvSpPr>
      <xdr:spPr>
        <a:xfrm>
          <a:off x="4504765" y="582706"/>
          <a:ext cx="224117" cy="1703294"/>
        </a:xfrm>
        <a:prstGeom prst="leftBrace">
          <a:avLst>
            <a:gd name="adj1" fmla="val 30987"/>
            <a:gd name="adj2" fmla="val 50000"/>
          </a:avLst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8</xdr:col>
      <xdr:colOff>0</xdr:colOff>
      <xdr:row>32</xdr:row>
      <xdr:rowOff>0</xdr:rowOff>
    </xdr:from>
    <xdr:to>
      <xdr:col>9</xdr:col>
      <xdr:colOff>11206</xdr:colOff>
      <xdr:row>37</xdr:row>
      <xdr:rowOff>179294</xdr:rowOff>
    </xdr:to>
    <xdr:sp macro="" textlink="">
      <xdr:nvSpPr>
        <xdr:cNvPr id="7" name="Left Brace 6"/>
        <xdr:cNvSpPr/>
      </xdr:nvSpPr>
      <xdr:spPr>
        <a:xfrm>
          <a:off x="4504765" y="2308412"/>
          <a:ext cx="224117" cy="3227294"/>
        </a:xfrm>
        <a:prstGeom prst="leftBrace">
          <a:avLst>
            <a:gd name="adj1" fmla="val 30987"/>
            <a:gd name="adj2" fmla="val 50000"/>
          </a:avLst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8</xdr:col>
      <xdr:colOff>0</xdr:colOff>
      <xdr:row>38</xdr:row>
      <xdr:rowOff>0</xdr:rowOff>
    </xdr:from>
    <xdr:to>
      <xdr:col>9</xdr:col>
      <xdr:colOff>11206</xdr:colOff>
      <xdr:row>43</xdr:row>
      <xdr:rowOff>179294</xdr:rowOff>
    </xdr:to>
    <xdr:sp macro="" textlink="">
      <xdr:nvSpPr>
        <xdr:cNvPr id="8" name="Left Brace 7"/>
        <xdr:cNvSpPr/>
      </xdr:nvSpPr>
      <xdr:spPr>
        <a:xfrm>
          <a:off x="4504765" y="582706"/>
          <a:ext cx="224117" cy="1703294"/>
        </a:xfrm>
        <a:prstGeom prst="leftBrace">
          <a:avLst>
            <a:gd name="adj1" fmla="val 30987"/>
            <a:gd name="adj2" fmla="val 50000"/>
          </a:avLst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8</xdr:col>
      <xdr:colOff>0</xdr:colOff>
      <xdr:row>44</xdr:row>
      <xdr:rowOff>0</xdr:rowOff>
    </xdr:from>
    <xdr:to>
      <xdr:col>9</xdr:col>
      <xdr:colOff>11206</xdr:colOff>
      <xdr:row>49</xdr:row>
      <xdr:rowOff>179294</xdr:rowOff>
    </xdr:to>
    <xdr:sp macro="" textlink="">
      <xdr:nvSpPr>
        <xdr:cNvPr id="9" name="Left Brace 8"/>
        <xdr:cNvSpPr/>
      </xdr:nvSpPr>
      <xdr:spPr>
        <a:xfrm>
          <a:off x="4504765" y="2308412"/>
          <a:ext cx="224117" cy="3227294"/>
        </a:xfrm>
        <a:prstGeom prst="leftBrace">
          <a:avLst>
            <a:gd name="adj1" fmla="val 30987"/>
            <a:gd name="adj2" fmla="val 50000"/>
          </a:avLst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8</xdr:col>
      <xdr:colOff>0</xdr:colOff>
      <xdr:row>50</xdr:row>
      <xdr:rowOff>0</xdr:rowOff>
    </xdr:from>
    <xdr:to>
      <xdr:col>9</xdr:col>
      <xdr:colOff>11206</xdr:colOff>
      <xdr:row>55</xdr:row>
      <xdr:rowOff>179294</xdr:rowOff>
    </xdr:to>
    <xdr:sp macro="" textlink="">
      <xdr:nvSpPr>
        <xdr:cNvPr id="10" name="Left Brace 9"/>
        <xdr:cNvSpPr/>
      </xdr:nvSpPr>
      <xdr:spPr>
        <a:xfrm>
          <a:off x="4504765" y="582706"/>
          <a:ext cx="224117" cy="1703294"/>
        </a:xfrm>
        <a:prstGeom prst="leftBrace">
          <a:avLst>
            <a:gd name="adj1" fmla="val 30987"/>
            <a:gd name="adj2" fmla="val 50000"/>
          </a:avLst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8</xdr:col>
      <xdr:colOff>0</xdr:colOff>
      <xdr:row>56</xdr:row>
      <xdr:rowOff>0</xdr:rowOff>
    </xdr:from>
    <xdr:to>
      <xdr:col>9</xdr:col>
      <xdr:colOff>11206</xdr:colOff>
      <xdr:row>61</xdr:row>
      <xdr:rowOff>179294</xdr:rowOff>
    </xdr:to>
    <xdr:sp macro="" textlink="">
      <xdr:nvSpPr>
        <xdr:cNvPr id="11" name="Left Brace 10"/>
        <xdr:cNvSpPr/>
      </xdr:nvSpPr>
      <xdr:spPr>
        <a:xfrm>
          <a:off x="4504765" y="2308412"/>
          <a:ext cx="224117" cy="3227294"/>
        </a:xfrm>
        <a:prstGeom prst="leftBrace">
          <a:avLst>
            <a:gd name="adj1" fmla="val 30987"/>
            <a:gd name="adj2" fmla="val 50000"/>
          </a:avLst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8</xdr:col>
      <xdr:colOff>0</xdr:colOff>
      <xdr:row>62</xdr:row>
      <xdr:rowOff>0</xdr:rowOff>
    </xdr:from>
    <xdr:to>
      <xdr:col>9</xdr:col>
      <xdr:colOff>11206</xdr:colOff>
      <xdr:row>67</xdr:row>
      <xdr:rowOff>179294</xdr:rowOff>
    </xdr:to>
    <xdr:sp macro="" textlink="">
      <xdr:nvSpPr>
        <xdr:cNvPr id="12" name="Left Brace 11"/>
        <xdr:cNvSpPr/>
      </xdr:nvSpPr>
      <xdr:spPr>
        <a:xfrm>
          <a:off x="4504765" y="582706"/>
          <a:ext cx="224117" cy="1703294"/>
        </a:xfrm>
        <a:prstGeom prst="leftBrace">
          <a:avLst>
            <a:gd name="adj1" fmla="val 30987"/>
            <a:gd name="adj2" fmla="val 50000"/>
          </a:avLst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8</xdr:col>
      <xdr:colOff>0</xdr:colOff>
      <xdr:row>68</xdr:row>
      <xdr:rowOff>0</xdr:rowOff>
    </xdr:from>
    <xdr:to>
      <xdr:col>9</xdr:col>
      <xdr:colOff>11206</xdr:colOff>
      <xdr:row>73</xdr:row>
      <xdr:rowOff>179294</xdr:rowOff>
    </xdr:to>
    <xdr:sp macro="" textlink="">
      <xdr:nvSpPr>
        <xdr:cNvPr id="13" name="Left Brace 12"/>
        <xdr:cNvSpPr/>
      </xdr:nvSpPr>
      <xdr:spPr>
        <a:xfrm>
          <a:off x="4504765" y="2308412"/>
          <a:ext cx="224117" cy="3227294"/>
        </a:xfrm>
        <a:prstGeom prst="leftBrace">
          <a:avLst>
            <a:gd name="adj1" fmla="val 30987"/>
            <a:gd name="adj2" fmla="val 50000"/>
          </a:avLst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8</xdr:col>
      <xdr:colOff>0</xdr:colOff>
      <xdr:row>74</xdr:row>
      <xdr:rowOff>0</xdr:rowOff>
    </xdr:from>
    <xdr:to>
      <xdr:col>9</xdr:col>
      <xdr:colOff>11206</xdr:colOff>
      <xdr:row>79</xdr:row>
      <xdr:rowOff>179294</xdr:rowOff>
    </xdr:to>
    <xdr:sp macro="" textlink="">
      <xdr:nvSpPr>
        <xdr:cNvPr id="14" name="Left Brace 13"/>
        <xdr:cNvSpPr/>
      </xdr:nvSpPr>
      <xdr:spPr>
        <a:xfrm>
          <a:off x="4504765" y="582706"/>
          <a:ext cx="224117" cy="1703294"/>
        </a:xfrm>
        <a:prstGeom prst="leftBrace">
          <a:avLst>
            <a:gd name="adj1" fmla="val 30987"/>
            <a:gd name="adj2" fmla="val 50000"/>
          </a:avLst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8</xdr:col>
      <xdr:colOff>0</xdr:colOff>
      <xdr:row>80</xdr:row>
      <xdr:rowOff>0</xdr:rowOff>
    </xdr:from>
    <xdr:to>
      <xdr:col>9</xdr:col>
      <xdr:colOff>11206</xdr:colOff>
      <xdr:row>85</xdr:row>
      <xdr:rowOff>179294</xdr:rowOff>
    </xdr:to>
    <xdr:sp macro="" textlink="">
      <xdr:nvSpPr>
        <xdr:cNvPr id="15" name="Left Brace 14"/>
        <xdr:cNvSpPr/>
      </xdr:nvSpPr>
      <xdr:spPr>
        <a:xfrm>
          <a:off x="4504765" y="2308412"/>
          <a:ext cx="224117" cy="3227294"/>
        </a:xfrm>
        <a:prstGeom prst="leftBrace">
          <a:avLst>
            <a:gd name="adj1" fmla="val 30987"/>
            <a:gd name="adj2" fmla="val 50000"/>
          </a:avLst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8</xdr:col>
      <xdr:colOff>0</xdr:colOff>
      <xdr:row>86</xdr:row>
      <xdr:rowOff>0</xdr:rowOff>
    </xdr:from>
    <xdr:to>
      <xdr:col>9</xdr:col>
      <xdr:colOff>11206</xdr:colOff>
      <xdr:row>91</xdr:row>
      <xdr:rowOff>179294</xdr:rowOff>
    </xdr:to>
    <xdr:sp macro="" textlink="">
      <xdr:nvSpPr>
        <xdr:cNvPr id="16" name="Left Brace 15"/>
        <xdr:cNvSpPr/>
      </xdr:nvSpPr>
      <xdr:spPr>
        <a:xfrm>
          <a:off x="4504765" y="582706"/>
          <a:ext cx="224117" cy="1703294"/>
        </a:xfrm>
        <a:prstGeom prst="leftBrace">
          <a:avLst>
            <a:gd name="adj1" fmla="val 30987"/>
            <a:gd name="adj2" fmla="val 50000"/>
          </a:avLst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8</xdr:col>
      <xdr:colOff>0</xdr:colOff>
      <xdr:row>92</xdr:row>
      <xdr:rowOff>0</xdr:rowOff>
    </xdr:from>
    <xdr:to>
      <xdr:col>9</xdr:col>
      <xdr:colOff>11206</xdr:colOff>
      <xdr:row>97</xdr:row>
      <xdr:rowOff>179294</xdr:rowOff>
    </xdr:to>
    <xdr:sp macro="" textlink="">
      <xdr:nvSpPr>
        <xdr:cNvPr id="17" name="Left Brace 16"/>
        <xdr:cNvSpPr/>
      </xdr:nvSpPr>
      <xdr:spPr>
        <a:xfrm>
          <a:off x="4504765" y="2308412"/>
          <a:ext cx="224117" cy="3227294"/>
        </a:xfrm>
        <a:prstGeom prst="leftBrace">
          <a:avLst>
            <a:gd name="adj1" fmla="val 30987"/>
            <a:gd name="adj2" fmla="val 50000"/>
          </a:avLst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8</xdr:col>
      <xdr:colOff>0</xdr:colOff>
      <xdr:row>98</xdr:row>
      <xdr:rowOff>0</xdr:rowOff>
    </xdr:from>
    <xdr:to>
      <xdr:col>9</xdr:col>
      <xdr:colOff>11206</xdr:colOff>
      <xdr:row>103</xdr:row>
      <xdr:rowOff>179294</xdr:rowOff>
    </xdr:to>
    <xdr:sp macro="" textlink="">
      <xdr:nvSpPr>
        <xdr:cNvPr id="18" name="Left Brace 17"/>
        <xdr:cNvSpPr/>
      </xdr:nvSpPr>
      <xdr:spPr>
        <a:xfrm>
          <a:off x="4504765" y="582706"/>
          <a:ext cx="224117" cy="1703294"/>
        </a:xfrm>
        <a:prstGeom prst="leftBrace">
          <a:avLst>
            <a:gd name="adj1" fmla="val 30987"/>
            <a:gd name="adj2" fmla="val 50000"/>
          </a:avLst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8</xdr:col>
      <xdr:colOff>0</xdr:colOff>
      <xdr:row>104</xdr:row>
      <xdr:rowOff>0</xdr:rowOff>
    </xdr:from>
    <xdr:to>
      <xdr:col>9</xdr:col>
      <xdr:colOff>11206</xdr:colOff>
      <xdr:row>109</xdr:row>
      <xdr:rowOff>179294</xdr:rowOff>
    </xdr:to>
    <xdr:sp macro="" textlink="">
      <xdr:nvSpPr>
        <xdr:cNvPr id="19" name="Left Brace 18"/>
        <xdr:cNvSpPr/>
      </xdr:nvSpPr>
      <xdr:spPr>
        <a:xfrm>
          <a:off x="4504765" y="2308412"/>
          <a:ext cx="224117" cy="3227294"/>
        </a:xfrm>
        <a:prstGeom prst="leftBrace">
          <a:avLst>
            <a:gd name="adj1" fmla="val 30987"/>
            <a:gd name="adj2" fmla="val 50000"/>
          </a:avLst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8</xdr:col>
      <xdr:colOff>0</xdr:colOff>
      <xdr:row>110</xdr:row>
      <xdr:rowOff>0</xdr:rowOff>
    </xdr:from>
    <xdr:to>
      <xdr:col>9</xdr:col>
      <xdr:colOff>11206</xdr:colOff>
      <xdr:row>115</xdr:row>
      <xdr:rowOff>179294</xdr:rowOff>
    </xdr:to>
    <xdr:sp macro="" textlink="">
      <xdr:nvSpPr>
        <xdr:cNvPr id="20" name="Left Brace 19"/>
        <xdr:cNvSpPr/>
      </xdr:nvSpPr>
      <xdr:spPr>
        <a:xfrm>
          <a:off x="4504765" y="582706"/>
          <a:ext cx="224117" cy="1703294"/>
        </a:xfrm>
        <a:prstGeom prst="leftBrace">
          <a:avLst>
            <a:gd name="adj1" fmla="val 30987"/>
            <a:gd name="adj2" fmla="val 50000"/>
          </a:avLst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8</xdr:col>
      <xdr:colOff>0</xdr:colOff>
      <xdr:row>116</xdr:row>
      <xdr:rowOff>0</xdr:rowOff>
    </xdr:from>
    <xdr:to>
      <xdr:col>9</xdr:col>
      <xdr:colOff>11206</xdr:colOff>
      <xdr:row>121</xdr:row>
      <xdr:rowOff>179294</xdr:rowOff>
    </xdr:to>
    <xdr:sp macro="" textlink="">
      <xdr:nvSpPr>
        <xdr:cNvPr id="21" name="Left Brace 20"/>
        <xdr:cNvSpPr/>
      </xdr:nvSpPr>
      <xdr:spPr>
        <a:xfrm>
          <a:off x="4504765" y="2308412"/>
          <a:ext cx="224117" cy="3227294"/>
        </a:xfrm>
        <a:prstGeom prst="leftBrace">
          <a:avLst>
            <a:gd name="adj1" fmla="val 30987"/>
            <a:gd name="adj2" fmla="val 50000"/>
          </a:avLst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8</xdr:col>
      <xdr:colOff>0</xdr:colOff>
      <xdr:row>122</xdr:row>
      <xdr:rowOff>0</xdr:rowOff>
    </xdr:from>
    <xdr:to>
      <xdr:col>9</xdr:col>
      <xdr:colOff>11206</xdr:colOff>
      <xdr:row>127</xdr:row>
      <xdr:rowOff>179294</xdr:rowOff>
    </xdr:to>
    <xdr:sp macro="" textlink="">
      <xdr:nvSpPr>
        <xdr:cNvPr id="22" name="Left Brace 21"/>
        <xdr:cNvSpPr/>
      </xdr:nvSpPr>
      <xdr:spPr>
        <a:xfrm>
          <a:off x="4504765" y="582706"/>
          <a:ext cx="224117" cy="1703294"/>
        </a:xfrm>
        <a:prstGeom prst="leftBrace">
          <a:avLst>
            <a:gd name="adj1" fmla="val 30987"/>
            <a:gd name="adj2" fmla="val 50000"/>
          </a:avLst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8</xdr:col>
      <xdr:colOff>0</xdr:colOff>
      <xdr:row>128</xdr:row>
      <xdr:rowOff>0</xdr:rowOff>
    </xdr:from>
    <xdr:to>
      <xdr:col>9</xdr:col>
      <xdr:colOff>11206</xdr:colOff>
      <xdr:row>133</xdr:row>
      <xdr:rowOff>179294</xdr:rowOff>
    </xdr:to>
    <xdr:sp macro="" textlink="">
      <xdr:nvSpPr>
        <xdr:cNvPr id="23" name="Left Brace 22"/>
        <xdr:cNvSpPr/>
      </xdr:nvSpPr>
      <xdr:spPr>
        <a:xfrm>
          <a:off x="4504765" y="2308412"/>
          <a:ext cx="224117" cy="3227294"/>
        </a:xfrm>
        <a:prstGeom prst="leftBrace">
          <a:avLst>
            <a:gd name="adj1" fmla="val 30987"/>
            <a:gd name="adj2" fmla="val 50000"/>
          </a:avLst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8</xdr:col>
      <xdr:colOff>0</xdr:colOff>
      <xdr:row>134</xdr:row>
      <xdr:rowOff>0</xdr:rowOff>
    </xdr:from>
    <xdr:to>
      <xdr:col>9</xdr:col>
      <xdr:colOff>11206</xdr:colOff>
      <xdr:row>139</xdr:row>
      <xdr:rowOff>179294</xdr:rowOff>
    </xdr:to>
    <xdr:sp macro="" textlink="">
      <xdr:nvSpPr>
        <xdr:cNvPr id="24" name="Left Brace 23"/>
        <xdr:cNvSpPr/>
      </xdr:nvSpPr>
      <xdr:spPr>
        <a:xfrm>
          <a:off x="4504765" y="582706"/>
          <a:ext cx="224117" cy="1703294"/>
        </a:xfrm>
        <a:prstGeom prst="leftBrace">
          <a:avLst>
            <a:gd name="adj1" fmla="val 30987"/>
            <a:gd name="adj2" fmla="val 50000"/>
          </a:avLst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8</xdr:col>
      <xdr:colOff>0</xdr:colOff>
      <xdr:row>140</xdr:row>
      <xdr:rowOff>0</xdr:rowOff>
    </xdr:from>
    <xdr:to>
      <xdr:col>9</xdr:col>
      <xdr:colOff>11206</xdr:colOff>
      <xdr:row>145</xdr:row>
      <xdr:rowOff>179294</xdr:rowOff>
    </xdr:to>
    <xdr:sp macro="" textlink="">
      <xdr:nvSpPr>
        <xdr:cNvPr id="25" name="Left Brace 24"/>
        <xdr:cNvSpPr/>
      </xdr:nvSpPr>
      <xdr:spPr>
        <a:xfrm>
          <a:off x="4504765" y="2308412"/>
          <a:ext cx="224117" cy="3227294"/>
        </a:xfrm>
        <a:prstGeom prst="leftBrace">
          <a:avLst>
            <a:gd name="adj1" fmla="val 30987"/>
            <a:gd name="adj2" fmla="val 50000"/>
          </a:avLst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8</xdr:col>
      <xdr:colOff>0</xdr:colOff>
      <xdr:row>146</xdr:row>
      <xdr:rowOff>0</xdr:rowOff>
    </xdr:from>
    <xdr:to>
      <xdr:col>9</xdr:col>
      <xdr:colOff>11206</xdr:colOff>
      <xdr:row>151</xdr:row>
      <xdr:rowOff>179294</xdr:rowOff>
    </xdr:to>
    <xdr:sp macro="" textlink="">
      <xdr:nvSpPr>
        <xdr:cNvPr id="26" name="Left Brace 25"/>
        <xdr:cNvSpPr/>
      </xdr:nvSpPr>
      <xdr:spPr>
        <a:xfrm>
          <a:off x="4504765" y="582706"/>
          <a:ext cx="224117" cy="1703294"/>
        </a:xfrm>
        <a:prstGeom prst="leftBrace">
          <a:avLst>
            <a:gd name="adj1" fmla="val 30987"/>
            <a:gd name="adj2" fmla="val 50000"/>
          </a:avLst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8</xdr:col>
      <xdr:colOff>0</xdr:colOff>
      <xdr:row>152</xdr:row>
      <xdr:rowOff>0</xdr:rowOff>
    </xdr:from>
    <xdr:to>
      <xdr:col>9</xdr:col>
      <xdr:colOff>11206</xdr:colOff>
      <xdr:row>157</xdr:row>
      <xdr:rowOff>179294</xdr:rowOff>
    </xdr:to>
    <xdr:sp macro="" textlink="">
      <xdr:nvSpPr>
        <xdr:cNvPr id="27" name="Left Brace 26"/>
        <xdr:cNvSpPr/>
      </xdr:nvSpPr>
      <xdr:spPr>
        <a:xfrm>
          <a:off x="4504765" y="2308412"/>
          <a:ext cx="224117" cy="3227294"/>
        </a:xfrm>
        <a:prstGeom prst="leftBrace">
          <a:avLst>
            <a:gd name="adj1" fmla="val 30987"/>
            <a:gd name="adj2" fmla="val 50000"/>
          </a:avLst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8</xdr:col>
      <xdr:colOff>0</xdr:colOff>
      <xdr:row>158</xdr:row>
      <xdr:rowOff>0</xdr:rowOff>
    </xdr:from>
    <xdr:to>
      <xdr:col>9</xdr:col>
      <xdr:colOff>11206</xdr:colOff>
      <xdr:row>163</xdr:row>
      <xdr:rowOff>179294</xdr:rowOff>
    </xdr:to>
    <xdr:sp macro="" textlink="">
      <xdr:nvSpPr>
        <xdr:cNvPr id="28" name="Left Brace 27"/>
        <xdr:cNvSpPr/>
      </xdr:nvSpPr>
      <xdr:spPr>
        <a:xfrm>
          <a:off x="4504765" y="33606441"/>
          <a:ext cx="224117" cy="1131794"/>
        </a:xfrm>
        <a:prstGeom prst="leftBrace">
          <a:avLst>
            <a:gd name="adj1" fmla="val 30987"/>
            <a:gd name="adj2" fmla="val 50000"/>
          </a:avLst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13</xdr:col>
      <xdr:colOff>0</xdr:colOff>
      <xdr:row>2</xdr:row>
      <xdr:rowOff>0</xdr:rowOff>
    </xdr:from>
    <xdr:to>
      <xdr:col>13</xdr:col>
      <xdr:colOff>224118</xdr:colOff>
      <xdr:row>4</xdr:row>
      <xdr:rowOff>179294</xdr:rowOff>
    </xdr:to>
    <xdr:sp macro="" textlink="">
      <xdr:nvSpPr>
        <xdr:cNvPr id="29" name="Left Brace 28"/>
        <xdr:cNvSpPr/>
      </xdr:nvSpPr>
      <xdr:spPr>
        <a:xfrm>
          <a:off x="9334500" y="582706"/>
          <a:ext cx="224118" cy="560294"/>
        </a:xfrm>
        <a:prstGeom prst="leftBrace">
          <a:avLst>
            <a:gd name="adj1" fmla="val 30987"/>
            <a:gd name="adj2" fmla="val 50000"/>
          </a:avLst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13</xdr:col>
      <xdr:colOff>0</xdr:colOff>
      <xdr:row>5</xdr:row>
      <xdr:rowOff>0</xdr:rowOff>
    </xdr:from>
    <xdr:to>
      <xdr:col>13</xdr:col>
      <xdr:colOff>224118</xdr:colOff>
      <xdr:row>7</xdr:row>
      <xdr:rowOff>179294</xdr:rowOff>
    </xdr:to>
    <xdr:sp macro="" textlink="">
      <xdr:nvSpPr>
        <xdr:cNvPr id="130" name="Left Brace 129"/>
        <xdr:cNvSpPr/>
      </xdr:nvSpPr>
      <xdr:spPr>
        <a:xfrm>
          <a:off x="9334500" y="582706"/>
          <a:ext cx="224118" cy="560294"/>
        </a:xfrm>
        <a:prstGeom prst="leftBrace">
          <a:avLst>
            <a:gd name="adj1" fmla="val 30987"/>
            <a:gd name="adj2" fmla="val 50000"/>
          </a:avLst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12</xdr:col>
      <xdr:colOff>3394363</xdr:colOff>
      <xdr:row>8</xdr:row>
      <xdr:rowOff>0</xdr:rowOff>
    </xdr:from>
    <xdr:to>
      <xdr:col>13</xdr:col>
      <xdr:colOff>246528</xdr:colOff>
      <xdr:row>10</xdr:row>
      <xdr:rowOff>438728</xdr:rowOff>
    </xdr:to>
    <xdr:sp macro="" textlink="">
      <xdr:nvSpPr>
        <xdr:cNvPr id="133" name="Left Brace 132"/>
        <xdr:cNvSpPr/>
      </xdr:nvSpPr>
      <xdr:spPr>
        <a:xfrm>
          <a:off x="10875818" y="2008909"/>
          <a:ext cx="315801" cy="1408546"/>
        </a:xfrm>
        <a:prstGeom prst="leftBrace">
          <a:avLst>
            <a:gd name="adj1" fmla="val 30987"/>
            <a:gd name="adj2" fmla="val 50000"/>
          </a:avLst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13</xdr:col>
      <xdr:colOff>0</xdr:colOff>
      <xdr:row>11</xdr:row>
      <xdr:rowOff>0</xdr:rowOff>
    </xdr:from>
    <xdr:to>
      <xdr:col>13</xdr:col>
      <xdr:colOff>235324</xdr:colOff>
      <xdr:row>13</xdr:row>
      <xdr:rowOff>381000</xdr:rowOff>
    </xdr:to>
    <xdr:sp macro="" textlink="">
      <xdr:nvSpPr>
        <xdr:cNvPr id="134" name="Left Brace 133"/>
        <xdr:cNvSpPr/>
      </xdr:nvSpPr>
      <xdr:spPr>
        <a:xfrm>
          <a:off x="9334500" y="4594412"/>
          <a:ext cx="235324" cy="1143000"/>
        </a:xfrm>
        <a:prstGeom prst="leftBrace">
          <a:avLst>
            <a:gd name="adj1" fmla="val 30987"/>
            <a:gd name="adj2" fmla="val 50000"/>
          </a:avLst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13</xdr:col>
      <xdr:colOff>0</xdr:colOff>
      <xdr:row>14</xdr:row>
      <xdr:rowOff>0</xdr:rowOff>
    </xdr:from>
    <xdr:to>
      <xdr:col>13</xdr:col>
      <xdr:colOff>224118</xdr:colOff>
      <xdr:row>16</xdr:row>
      <xdr:rowOff>179294</xdr:rowOff>
    </xdr:to>
    <xdr:sp macro="" textlink="">
      <xdr:nvSpPr>
        <xdr:cNvPr id="183" name="Left Brace 182"/>
        <xdr:cNvSpPr/>
      </xdr:nvSpPr>
      <xdr:spPr>
        <a:xfrm>
          <a:off x="9334500" y="582706"/>
          <a:ext cx="224118" cy="560294"/>
        </a:xfrm>
        <a:prstGeom prst="leftBrace">
          <a:avLst>
            <a:gd name="adj1" fmla="val 30987"/>
            <a:gd name="adj2" fmla="val 50000"/>
          </a:avLst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13</xdr:col>
      <xdr:colOff>0</xdr:colOff>
      <xdr:row>17</xdr:row>
      <xdr:rowOff>0</xdr:rowOff>
    </xdr:from>
    <xdr:to>
      <xdr:col>13</xdr:col>
      <xdr:colOff>224118</xdr:colOff>
      <xdr:row>19</xdr:row>
      <xdr:rowOff>179294</xdr:rowOff>
    </xdr:to>
    <xdr:sp macro="" textlink="">
      <xdr:nvSpPr>
        <xdr:cNvPr id="184" name="Left Brace 183"/>
        <xdr:cNvSpPr/>
      </xdr:nvSpPr>
      <xdr:spPr>
        <a:xfrm>
          <a:off x="9334500" y="1154206"/>
          <a:ext cx="224118" cy="1131794"/>
        </a:xfrm>
        <a:prstGeom prst="leftBrace">
          <a:avLst>
            <a:gd name="adj1" fmla="val 30987"/>
            <a:gd name="adj2" fmla="val 50000"/>
          </a:avLst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13</xdr:col>
      <xdr:colOff>0</xdr:colOff>
      <xdr:row>20</xdr:row>
      <xdr:rowOff>0</xdr:rowOff>
    </xdr:from>
    <xdr:to>
      <xdr:col>13</xdr:col>
      <xdr:colOff>246528</xdr:colOff>
      <xdr:row>22</xdr:row>
      <xdr:rowOff>161636</xdr:rowOff>
    </xdr:to>
    <xdr:sp macro="" textlink="">
      <xdr:nvSpPr>
        <xdr:cNvPr id="185" name="Left Brace 184"/>
        <xdr:cNvSpPr/>
      </xdr:nvSpPr>
      <xdr:spPr>
        <a:xfrm>
          <a:off x="10945091" y="6049818"/>
          <a:ext cx="246528" cy="531091"/>
        </a:xfrm>
        <a:prstGeom prst="leftBrace">
          <a:avLst>
            <a:gd name="adj1" fmla="val 30987"/>
            <a:gd name="adj2" fmla="val 50000"/>
          </a:avLst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13</xdr:col>
      <xdr:colOff>0</xdr:colOff>
      <xdr:row>23</xdr:row>
      <xdr:rowOff>0</xdr:rowOff>
    </xdr:from>
    <xdr:to>
      <xdr:col>13</xdr:col>
      <xdr:colOff>235324</xdr:colOff>
      <xdr:row>25</xdr:row>
      <xdr:rowOff>381000</xdr:rowOff>
    </xdr:to>
    <xdr:sp macro="" textlink="">
      <xdr:nvSpPr>
        <xdr:cNvPr id="186" name="Left Brace 185"/>
        <xdr:cNvSpPr/>
      </xdr:nvSpPr>
      <xdr:spPr>
        <a:xfrm>
          <a:off x="9334500" y="4594412"/>
          <a:ext cx="235324" cy="1143000"/>
        </a:xfrm>
        <a:prstGeom prst="leftBrace">
          <a:avLst>
            <a:gd name="adj1" fmla="val 30987"/>
            <a:gd name="adj2" fmla="val 50000"/>
          </a:avLst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13</xdr:col>
      <xdr:colOff>0</xdr:colOff>
      <xdr:row>26</xdr:row>
      <xdr:rowOff>0</xdr:rowOff>
    </xdr:from>
    <xdr:to>
      <xdr:col>13</xdr:col>
      <xdr:colOff>224118</xdr:colOff>
      <xdr:row>28</xdr:row>
      <xdr:rowOff>179294</xdr:rowOff>
    </xdr:to>
    <xdr:sp macro="" textlink="">
      <xdr:nvSpPr>
        <xdr:cNvPr id="187" name="Left Brace 186"/>
        <xdr:cNvSpPr/>
      </xdr:nvSpPr>
      <xdr:spPr>
        <a:xfrm>
          <a:off x="9334500" y="582706"/>
          <a:ext cx="224118" cy="560294"/>
        </a:xfrm>
        <a:prstGeom prst="leftBrace">
          <a:avLst>
            <a:gd name="adj1" fmla="val 30987"/>
            <a:gd name="adj2" fmla="val 50000"/>
          </a:avLst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13</xdr:col>
      <xdr:colOff>0</xdr:colOff>
      <xdr:row>29</xdr:row>
      <xdr:rowOff>0</xdr:rowOff>
    </xdr:from>
    <xdr:to>
      <xdr:col>13</xdr:col>
      <xdr:colOff>224118</xdr:colOff>
      <xdr:row>31</xdr:row>
      <xdr:rowOff>179294</xdr:rowOff>
    </xdr:to>
    <xdr:sp macro="" textlink="">
      <xdr:nvSpPr>
        <xdr:cNvPr id="188" name="Left Brace 187"/>
        <xdr:cNvSpPr/>
      </xdr:nvSpPr>
      <xdr:spPr>
        <a:xfrm>
          <a:off x="9334500" y="1154206"/>
          <a:ext cx="224118" cy="1131794"/>
        </a:xfrm>
        <a:prstGeom prst="leftBrace">
          <a:avLst>
            <a:gd name="adj1" fmla="val 30987"/>
            <a:gd name="adj2" fmla="val 50000"/>
          </a:avLst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12</xdr:col>
      <xdr:colOff>3036793</xdr:colOff>
      <xdr:row>32</xdr:row>
      <xdr:rowOff>0</xdr:rowOff>
    </xdr:from>
    <xdr:to>
      <xdr:col>13</xdr:col>
      <xdr:colOff>246528</xdr:colOff>
      <xdr:row>35</xdr:row>
      <xdr:rowOff>8760</xdr:rowOff>
    </xdr:to>
    <xdr:sp macro="" textlink="">
      <xdr:nvSpPr>
        <xdr:cNvPr id="189" name="Left Brace 188"/>
        <xdr:cNvSpPr/>
      </xdr:nvSpPr>
      <xdr:spPr>
        <a:xfrm>
          <a:off x="10379702" y="9190182"/>
          <a:ext cx="673371" cy="562942"/>
        </a:xfrm>
        <a:prstGeom prst="leftBrace">
          <a:avLst>
            <a:gd name="adj1" fmla="val 30987"/>
            <a:gd name="adj2" fmla="val 50000"/>
          </a:avLst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13</xdr:col>
      <xdr:colOff>0</xdr:colOff>
      <xdr:row>35</xdr:row>
      <xdr:rowOff>0</xdr:rowOff>
    </xdr:from>
    <xdr:to>
      <xdr:col>13</xdr:col>
      <xdr:colOff>235324</xdr:colOff>
      <xdr:row>37</xdr:row>
      <xdr:rowOff>381000</xdr:rowOff>
    </xdr:to>
    <xdr:sp macro="" textlink="">
      <xdr:nvSpPr>
        <xdr:cNvPr id="190" name="Left Brace 189"/>
        <xdr:cNvSpPr/>
      </xdr:nvSpPr>
      <xdr:spPr>
        <a:xfrm>
          <a:off x="9334500" y="4594412"/>
          <a:ext cx="235324" cy="1143000"/>
        </a:xfrm>
        <a:prstGeom prst="leftBrace">
          <a:avLst>
            <a:gd name="adj1" fmla="val 30987"/>
            <a:gd name="adj2" fmla="val 50000"/>
          </a:avLst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13</xdr:col>
      <xdr:colOff>0</xdr:colOff>
      <xdr:row>38</xdr:row>
      <xdr:rowOff>0</xdr:rowOff>
    </xdr:from>
    <xdr:to>
      <xdr:col>13</xdr:col>
      <xdr:colOff>224118</xdr:colOff>
      <xdr:row>40</xdr:row>
      <xdr:rowOff>179294</xdr:rowOff>
    </xdr:to>
    <xdr:sp macro="" textlink="">
      <xdr:nvSpPr>
        <xdr:cNvPr id="191" name="Left Brace 190"/>
        <xdr:cNvSpPr/>
      </xdr:nvSpPr>
      <xdr:spPr>
        <a:xfrm>
          <a:off x="9334500" y="582706"/>
          <a:ext cx="224118" cy="560294"/>
        </a:xfrm>
        <a:prstGeom prst="leftBrace">
          <a:avLst>
            <a:gd name="adj1" fmla="val 30987"/>
            <a:gd name="adj2" fmla="val 50000"/>
          </a:avLst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13</xdr:col>
      <xdr:colOff>0</xdr:colOff>
      <xdr:row>41</xdr:row>
      <xdr:rowOff>0</xdr:rowOff>
    </xdr:from>
    <xdr:to>
      <xdr:col>13</xdr:col>
      <xdr:colOff>224118</xdr:colOff>
      <xdr:row>43</xdr:row>
      <xdr:rowOff>179294</xdr:rowOff>
    </xdr:to>
    <xdr:sp macro="" textlink="">
      <xdr:nvSpPr>
        <xdr:cNvPr id="192" name="Left Brace 191"/>
        <xdr:cNvSpPr/>
      </xdr:nvSpPr>
      <xdr:spPr>
        <a:xfrm>
          <a:off x="9334500" y="1154206"/>
          <a:ext cx="224118" cy="1131794"/>
        </a:xfrm>
        <a:prstGeom prst="leftBrace">
          <a:avLst>
            <a:gd name="adj1" fmla="val 30987"/>
            <a:gd name="adj2" fmla="val 50000"/>
          </a:avLst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12</xdr:col>
      <xdr:colOff>3036793</xdr:colOff>
      <xdr:row>44</xdr:row>
      <xdr:rowOff>0</xdr:rowOff>
    </xdr:from>
    <xdr:to>
      <xdr:col>13</xdr:col>
      <xdr:colOff>246528</xdr:colOff>
      <xdr:row>47</xdr:row>
      <xdr:rowOff>8761</xdr:rowOff>
    </xdr:to>
    <xdr:sp macro="" textlink="">
      <xdr:nvSpPr>
        <xdr:cNvPr id="193" name="Left Brace 192"/>
        <xdr:cNvSpPr/>
      </xdr:nvSpPr>
      <xdr:spPr>
        <a:xfrm>
          <a:off x="10379702" y="11406909"/>
          <a:ext cx="673371" cy="562943"/>
        </a:xfrm>
        <a:prstGeom prst="leftBrace">
          <a:avLst>
            <a:gd name="adj1" fmla="val 30987"/>
            <a:gd name="adj2" fmla="val 50000"/>
          </a:avLst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13</xdr:col>
      <xdr:colOff>0</xdr:colOff>
      <xdr:row>47</xdr:row>
      <xdr:rowOff>0</xdr:rowOff>
    </xdr:from>
    <xdr:to>
      <xdr:col>13</xdr:col>
      <xdr:colOff>235324</xdr:colOff>
      <xdr:row>49</xdr:row>
      <xdr:rowOff>381000</xdr:rowOff>
    </xdr:to>
    <xdr:sp macro="" textlink="">
      <xdr:nvSpPr>
        <xdr:cNvPr id="194" name="Left Brace 193"/>
        <xdr:cNvSpPr/>
      </xdr:nvSpPr>
      <xdr:spPr>
        <a:xfrm>
          <a:off x="9334500" y="4594412"/>
          <a:ext cx="235324" cy="1143000"/>
        </a:xfrm>
        <a:prstGeom prst="leftBrace">
          <a:avLst>
            <a:gd name="adj1" fmla="val 30987"/>
            <a:gd name="adj2" fmla="val 50000"/>
          </a:avLst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13</xdr:col>
      <xdr:colOff>0</xdr:colOff>
      <xdr:row>50</xdr:row>
      <xdr:rowOff>0</xdr:rowOff>
    </xdr:from>
    <xdr:to>
      <xdr:col>13</xdr:col>
      <xdr:colOff>224118</xdr:colOff>
      <xdr:row>52</xdr:row>
      <xdr:rowOff>179294</xdr:rowOff>
    </xdr:to>
    <xdr:sp macro="" textlink="">
      <xdr:nvSpPr>
        <xdr:cNvPr id="195" name="Left Brace 194"/>
        <xdr:cNvSpPr/>
      </xdr:nvSpPr>
      <xdr:spPr>
        <a:xfrm>
          <a:off x="9334500" y="582706"/>
          <a:ext cx="224118" cy="560294"/>
        </a:xfrm>
        <a:prstGeom prst="leftBrace">
          <a:avLst>
            <a:gd name="adj1" fmla="val 30987"/>
            <a:gd name="adj2" fmla="val 50000"/>
          </a:avLst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13</xdr:col>
      <xdr:colOff>0</xdr:colOff>
      <xdr:row>53</xdr:row>
      <xdr:rowOff>0</xdr:rowOff>
    </xdr:from>
    <xdr:to>
      <xdr:col>13</xdr:col>
      <xdr:colOff>224118</xdr:colOff>
      <xdr:row>55</xdr:row>
      <xdr:rowOff>179294</xdr:rowOff>
    </xdr:to>
    <xdr:sp macro="" textlink="">
      <xdr:nvSpPr>
        <xdr:cNvPr id="196" name="Left Brace 195"/>
        <xdr:cNvSpPr/>
      </xdr:nvSpPr>
      <xdr:spPr>
        <a:xfrm>
          <a:off x="9334500" y="1154206"/>
          <a:ext cx="224118" cy="1131794"/>
        </a:xfrm>
        <a:prstGeom prst="leftBrace">
          <a:avLst>
            <a:gd name="adj1" fmla="val 30987"/>
            <a:gd name="adj2" fmla="val 50000"/>
          </a:avLst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12</xdr:col>
      <xdr:colOff>3036793</xdr:colOff>
      <xdr:row>56</xdr:row>
      <xdr:rowOff>0</xdr:rowOff>
    </xdr:from>
    <xdr:to>
      <xdr:col>13</xdr:col>
      <xdr:colOff>246528</xdr:colOff>
      <xdr:row>59</xdr:row>
      <xdr:rowOff>8761</xdr:rowOff>
    </xdr:to>
    <xdr:sp macro="" textlink="">
      <xdr:nvSpPr>
        <xdr:cNvPr id="197" name="Left Brace 196"/>
        <xdr:cNvSpPr/>
      </xdr:nvSpPr>
      <xdr:spPr>
        <a:xfrm>
          <a:off x="10379702" y="13623636"/>
          <a:ext cx="673371" cy="562943"/>
        </a:xfrm>
        <a:prstGeom prst="leftBrace">
          <a:avLst>
            <a:gd name="adj1" fmla="val 30987"/>
            <a:gd name="adj2" fmla="val 50000"/>
          </a:avLst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13</xdr:col>
      <xdr:colOff>0</xdr:colOff>
      <xdr:row>59</xdr:row>
      <xdr:rowOff>0</xdr:rowOff>
    </xdr:from>
    <xdr:to>
      <xdr:col>13</xdr:col>
      <xdr:colOff>235324</xdr:colOff>
      <xdr:row>61</xdr:row>
      <xdr:rowOff>381000</xdr:rowOff>
    </xdr:to>
    <xdr:sp macro="" textlink="">
      <xdr:nvSpPr>
        <xdr:cNvPr id="198" name="Left Brace 197"/>
        <xdr:cNvSpPr/>
      </xdr:nvSpPr>
      <xdr:spPr>
        <a:xfrm>
          <a:off x="9334500" y="4594412"/>
          <a:ext cx="235324" cy="1143000"/>
        </a:xfrm>
        <a:prstGeom prst="leftBrace">
          <a:avLst>
            <a:gd name="adj1" fmla="val 30987"/>
            <a:gd name="adj2" fmla="val 50000"/>
          </a:avLst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13</xdr:col>
      <xdr:colOff>0</xdr:colOff>
      <xdr:row>62</xdr:row>
      <xdr:rowOff>0</xdr:rowOff>
    </xdr:from>
    <xdr:to>
      <xdr:col>13</xdr:col>
      <xdr:colOff>224118</xdr:colOff>
      <xdr:row>64</xdr:row>
      <xdr:rowOff>179294</xdr:rowOff>
    </xdr:to>
    <xdr:sp macro="" textlink="">
      <xdr:nvSpPr>
        <xdr:cNvPr id="199" name="Left Brace 198"/>
        <xdr:cNvSpPr/>
      </xdr:nvSpPr>
      <xdr:spPr>
        <a:xfrm>
          <a:off x="9334500" y="582706"/>
          <a:ext cx="224118" cy="560294"/>
        </a:xfrm>
        <a:prstGeom prst="leftBrace">
          <a:avLst>
            <a:gd name="adj1" fmla="val 30987"/>
            <a:gd name="adj2" fmla="val 50000"/>
          </a:avLst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13</xdr:col>
      <xdr:colOff>0</xdr:colOff>
      <xdr:row>65</xdr:row>
      <xdr:rowOff>0</xdr:rowOff>
    </xdr:from>
    <xdr:to>
      <xdr:col>13</xdr:col>
      <xdr:colOff>224118</xdr:colOff>
      <xdr:row>67</xdr:row>
      <xdr:rowOff>179294</xdr:rowOff>
    </xdr:to>
    <xdr:sp macro="" textlink="">
      <xdr:nvSpPr>
        <xdr:cNvPr id="200" name="Left Brace 199"/>
        <xdr:cNvSpPr/>
      </xdr:nvSpPr>
      <xdr:spPr>
        <a:xfrm>
          <a:off x="9334500" y="1154206"/>
          <a:ext cx="224118" cy="1131794"/>
        </a:xfrm>
        <a:prstGeom prst="leftBrace">
          <a:avLst>
            <a:gd name="adj1" fmla="val 30987"/>
            <a:gd name="adj2" fmla="val 50000"/>
          </a:avLst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12</xdr:col>
      <xdr:colOff>3036793</xdr:colOff>
      <xdr:row>68</xdr:row>
      <xdr:rowOff>0</xdr:rowOff>
    </xdr:from>
    <xdr:to>
      <xdr:col>13</xdr:col>
      <xdr:colOff>246528</xdr:colOff>
      <xdr:row>71</xdr:row>
      <xdr:rowOff>8761</xdr:rowOff>
    </xdr:to>
    <xdr:sp macro="" textlink="">
      <xdr:nvSpPr>
        <xdr:cNvPr id="201" name="Left Brace 200"/>
        <xdr:cNvSpPr/>
      </xdr:nvSpPr>
      <xdr:spPr>
        <a:xfrm>
          <a:off x="10379702" y="15840364"/>
          <a:ext cx="673371" cy="562942"/>
        </a:xfrm>
        <a:prstGeom prst="leftBrace">
          <a:avLst>
            <a:gd name="adj1" fmla="val 30987"/>
            <a:gd name="adj2" fmla="val 50000"/>
          </a:avLst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13</xdr:col>
      <xdr:colOff>0</xdr:colOff>
      <xdr:row>71</xdr:row>
      <xdr:rowOff>0</xdr:rowOff>
    </xdr:from>
    <xdr:to>
      <xdr:col>13</xdr:col>
      <xdr:colOff>235324</xdr:colOff>
      <xdr:row>73</xdr:row>
      <xdr:rowOff>381000</xdr:rowOff>
    </xdr:to>
    <xdr:sp macro="" textlink="">
      <xdr:nvSpPr>
        <xdr:cNvPr id="202" name="Left Brace 201"/>
        <xdr:cNvSpPr/>
      </xdr:nvSpPr>
      <xdr:spPr>
        <a:xfrm>
          <a:off x="9334500" y="4594412"/>
          <a:ext cx="235324" cy="1143000"/>
        </a:xfrm>
        <a:prstGeom prst="leftBrace">
          <a:avLst>
            <a:gd name="adj1" fmla="val 30987"/>
            <a:gd name="adj2" fmla="val 50000"/>
          </a:avLst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13</xdr:col>
      <xdr:colOff>0</xdr:colOff>
      <xdr:row>74</xdr:row>
      <xdr:rowOff>0</xdr:rowOff>
    </xdr:from>
    <xdr:to>
      <xdr:col>13</xdr:col>
      <xdr:colOff>224118</xdr:colOff>
      <xdr:row>76</xdr:row>
      <xdr:rowOff>179294</xdr:rowOff>
    </xdr:to>
    <xdr:sp macro="" textlink="">
      <xdr:nvSpPr>
        <xdr:cNvPr id="203" name="Left Brace 202"/>
        <xdr:cNvSpPr/>
      </xdr:nvSpPr>
      <xdr:spPr>
        <a:xfrm>
          <a:off x="9334500" y="582706"/>
          <a:ext cx="224118" cy="560294"/>
        </a:xfrm>
        <a:prstGeom prst="leftBrace">
          <a:avLst>
            <a:gd name="adj1" fmla="val 30987"/>
            <a:gd name="adj2" fmla="val 50000"/>
          </a:avLst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13</xdr:col>
      <xdr:colOff>0</xdr:colOff>
      <xdr:row>77</xdr:row>
      <xdr:rowOff>0</xdr:rowOff>
    </xdr:from>
    <xdr:to>
      <xdr:col>13</xdr:col>
      <xdr:colOff>224118</xdr:colOff>
      <xdr:row>79</xdr:row>
      <xdr:rowOff>179294</xdr:rowOff>
    </xdr:to>
    <xdr:sp macro="" textlink="">
      <xdr:nvSpPr>
        <xdr:cNvPr id="204" name="Left Brace 203"/>
        <xdr:cNvSpPr/>
      </xdr:nvSpPr>
      <xdr:spPr>
        <a:xfrm>
          <a:off x="9334500" y="1154206"/>
          <a:ext cx="224118" cy="1131794"/>
        </a:xfrm>
        <a:prstGeom prst="leftBrace">
          <a:avLst>
            <a:gd name="adj1" fmla="val 30987"/>
            <a:gd name="adj2" fmla="val 50000"/>
          </a:avLst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12</xdr:col>
      <xdr:colOff>3036793</xdr:colOff>
      <xdr:row>80</xdr:row>
      <xdr:rowOff>0</xdr:rowOff>
    </xdr:from>
    <xdr:to>
      <xdr:col>13</xdr:col>
      <xdr:colOff>246528</xdr:colOff>
      <xdr:row>83</xdr:row>
      <xdr:rowOff>8761</xdr:rowOff>
    </xdr:to>
    <xdr:sp macro="" textlink="">
      <xdr:nvSpPr>
        <xdr:cNvPr id="205" name="Left Brace 204"/>
        <xdr:cNvSpPr/>
      </xdr:nvSpPr>
      <xdr:spPr>
        <a:xfrm>
          <a:off x="10379702" y="18264909"/>
          <a:ext cx="673371" cy="562943"/>
        </a:xfrm>
        <a:prstGeom prst="leftBrace">
          <a:avLst>
            <a:gd name="adj1" fmla="val 30987"/>
            <a:gd name="adj2" fmla="val 50000"/>
          </a:avLst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13</xdr:col>
      <xdr:colOff>0</xdr:colOff>
      <xdr:row>83</xdr:row>
      <xdr:rowOff>0</xdr:rowOff>
    </xdr:from>
    <xdr:to>
      <xdr:col>13</xdr:col>
      <xdr:colOff>235324</xdr:colOff>
      <xdr:row>85</xdr:row>
      <xdr:rowOff>381000</xdr:rowOff>
    </xdr:to>
    <xdr:sp macro="" textlink="">
      <xdr:nvSpPr>
        <xdr:cNvPr id="206" name="Left Brace 205"/>
        <xdr:cNvSpPr/>
      </xdr:nvSpPr>
      <xdr:spPr>
        <a:xfrm>
          <a:off x="9334500" y="4594412"/>
          <a:ext cx="235324" cy="1143000"/>
        </a:xfrm>
        <a:prstGeom prst="leftBrace">
          <a:avLst>
            <a:gd name="adj1" fmla="val 30987"/>
            <a:gd name="adj2" fmla="val 50000"/>
          </a:avLst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13</xdr:col>
      <xdr:colOff>0</xdr:colOff>
      <xdr:row>86</xdr:row>
      <xdr:rowOff>0</xdr:rowOff>
    </xdr:from>
    <xdr:to>
      <xdr:col>13</xdr:col>
      <xdr:colOff>224118</xdr:colOff>
      <xdr:row>88</xdr:row>
      <xdr:rowOff>179294</xdr:rowOff>
    </xdr:to>
    <xdr:sp macro="" textlink="">
      <xdr:nvSpPr>
        <xdr:cNvPr id="207" name="Left Brace 206"/>
        <xdr:cNvSpPr/>
      </xdr:nvSpPr>
      <xdr:spPr>
        <a:xfrm>
          <a:off x="9334500" y="582706"/>
          <a:ext cx="224118" cy="560294"/>
        </a:xfrm>
        <a:prstGeom prst="leftBrace">
          <a:avLst>
            <a:gd name="adj1" fmla="val 30987"/>
            <a:gd name="adj2" fmla="val 50000"/>
          </a:avLst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13</xdr:col>
      <xdr:colOff>0</xdr:colOff>
      <xdr:row>89</xdr:row>
      <xdr:rowOff>0</xdr:rowOff>
    </xdr:from>
    <xdr:to>
      <xdr:col>13</xdr:col>
      <xdr:colOff>224118</xdr:colOff>
      <xdr:row>91</xdr:row>
      <xdr:rowOff>179294</xdr:rowOff>
    </xdr:to>
    <xdr:sp macro="" textlink="">
      <xdr:nvSpPr>
        <xdr:cNvPr id="208" name="Left Brace 207"/>
        <xdr:cNvSpPr/>
      </xdr:nvSpPr>
      <xdr:spPr>
        <a:xfrm>
          <a:off x="9334500" y="1154206"/>
          <a:ext cx="224118" cy="1131794"/>
        </a:xfrm>
        <a:prstGeom prst="leftBrace">
          <a:avLst>
            <a:gd name="adj1" fmla="val 30987"/>
            <a:gd name="adj2" fmla="val 50000"/>
          </a:avLst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12</xdr:col>
      <xdr:colOff>3036793</xdr:colOff>
      <xdr:row>92</xdr:row>
      <xdr:rowOff>0</xdr:rowOff>
    </xdr:from>
    <xdr:to>
      <xdr:col>13</xdr:col>
      <xdr:colOff>246528</xdr:colOff>
      <xdr:row>95</xdr:row>
      <xdr:rowOff>8761</xdr:rowOff>
    </xdr:to>
    <xdr:sp macro="" textlink="">
      <xdr:nvSpPr>
        <xdr:cNvPr id="209" name="Left Brace 208"/>
        <xdr:cNvSpPr/>
      </xdr:nvSpPr>
      <xdr:spPr>
        <a:xfrm>
          <a:off x="10379702" y="20689455"/>
          <a:ext cx="673371" cy="562942"/>
        </a:xfrm>
        <a:prstGeom prst="leftBrace">
          <a:avLst>
            <a:gd name="adj1" fmla="val 30987"/>
            <a:gd name="adj2" fmla="val 50000"/>
          </a:avLst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13</xdr:col>
      <xdr:colOff>0</xdr:colOff>
      <xdr:row>95</xdr:row>
      <xdr:rowOff>0</xdr:rowOff>
    </xdr:from>
    <xdr:to>
      <xdr:col>13</xdr:col>
      <xdr:colOff>235324</xdr:colOff>
      <xdr:row>97</xdr:row>
      <xdr:rowOff>381000</xdr:rowOff>
    </xdr:to>
    <xdr:sp macro="" textlink="">
      <xdr:nvSpPr>
        <xdr:cNvPr id="210" name="Left Brace 209"/>
        <xdr:cNvSpPr/>
      </xdr:nvSpPr>
      <xdr:spPr>
        <a:xfrm>
          <a:off x="9334500" y="4594412"/>
          <a:ext cx="235324" cy="1143000"/>
        </a:xfrm>
        <a:prstGeom prst="leftBrace">
          <a:avLst>
            <a:gd name="adj1" fmla="val 30987"/>
            <a:gd name="adj2" fmla="val 50000"/>
          </a:avLst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13</xdr:col>
      <xdr:colOff>0</xdr:colOff>
      <xdr:row>98</xdr:row>
      <xdr:rowOff>0</xdr:rowOff>
    </xdr:from>
    <xdr:to>
      <xdr:col>13</xdr:col>
      <xdr:colOff>224118</xdr:colOff>
      <xdr:row>100</xdr:row>
      <xdr:rowOff>179294</xdr:rowOff>
    </xdr:to>
    <xdr:sp macro="" textlink="">
      <xdr:nvSpPr>
        <xdr:cNvPr id="211" name="Left Brace 210"/>
        <xdr:cNvSpPr/>
      </xdr:nvSpPr>
      <xdr:spPr>
        <a:xfrm>
          <a:off x="9334500" y="582706"/>
          <a:ext cx="224118" cy="560294"/>
        </a:xfrm>
        <a:prstGeom prst="leftBrace">
          <a:avLst>
            <a:gd name="adj1" fmla="val 30987"/>
            <a:gd name="adj2" fmla="val 50000"/>
          </a:avLst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13</xdr:col>
      <xdr:colOff>0</xdr:colOff>
      <xdr:row>101</xdr:row>
      <xdr:rowOff>0</xdr:rowOff>
    </xdr:from>
    <xdr:to>
      <xdr:col>13</xdr:col>
      <xdr:colOff>224118</xdr:colOff>
      <xdr:row>103</xdr:row>
      <xdr:rowOff>179294</xdr:rowOff>
    </xdr:to>
    <xdr:sp macro="" textlink="">
      <xdr:nvSpPr>
        <xdr:cNvPr id="212" name="Left Brace 211"/>
        <xdr:cNvSpPr/>
      </xdr:nvSpPr>
      <xdr:spPr>
        <a:xfrm>
          <a:off x="9334500" y="1154206"/>
          <a:ext cx="224118" cy="1131794"/>
        </a:xfrm>
        <a:prstGeom prst="leftBrace">
          <a:avLst>
            <a:gd name="adj1" fmla="val 30987"/>
            <a:gd name="adj2" fmla="val 50000"/>
          </a:avLst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12</xdr:col>
      <xdr:colOff>3036793</xdr:colOff>
      <xdr:row>104</xdr:row>
      <xdr:rowOff>0</xdr:rowOff>
    </xdr:from>
    <xdr:to>
      <xdr:col>13</xdr:col>
      <xdr:colOff>246528</xdr:colOff>
      <xdr:row>107</xdr:row>
      <xdr:rowOff>8760</xdr:rowOff>
    </xdr:to>
    <xdr:sp macro="" textlink="">
      <xdr:nvSpPr>
        <xdr:cNvPr id="213" name="Left Brace 212"/>
        <xdr:cNvSpPr/>
      </xdr:nvSpPr>
      <xdr:spPr>
        <a:xfrm>
          <a:off x="10379702" y="22906182"/>
          <a:ext cx="673371" cy="562942"/>
        </a:xfrm>
        <a:prstGeom prst="leftBrace">
          <a:avLst>
            <a:gd name="adj1" fmla="val 30987"/>
            <a:gd name="adj2" fmla="val 50000"/>
          </a:avLst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13</xdr:col>
      <xdr:colOff>0</xdr:colOff>
      <xdr:row>107</xdr:row>
      <xdr:rowOff>0</xdr:rowOff>
    </xdr:from>
    <xdr:to>
      <xdr:col>13</xdr:col>
      <xdr:colOff>235324</xdr:colOff>
      <xdr:row>109</xdr:row>
      <xdr:rowOff>381000</xdr:rowOff>
    </xdr:to>
    <xdr:sp macro="" textlink="">
      <xdr:nvSpPr>
        <xdr:cNvPr id="214" name="Left Brace 213"/>
        <xdr:cNvSpPr/>
      </xdr:nvSpPr>
      <xdr:spPr>
        <a:xfrm>
          <a:off x="9334500" y="4594412"/>
          <a:ext cx="235324" cy="1143000"/>
        </a:xfrm>
        <a:prstGeom prst="leftBrace">
          <a:avLst>
            <a:gd name="adj1" fmla="val 30987"/>
            <a:gd name="adj2" fmla="val 50000"/>
          </a:avLst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13</xdr:col>
      <xdr:colOff>0</xdr:colOff>
      <xdr:row>110</xdr:row>
      <xdr:rowOff>0</xdr:rowOff>
    </xdr:from>
    <xdr:to>
      <xdr:col>13</xdr:col>
      <xdr:colOff>224118</xdr:colOff>
      <xdr:row>112</xdr:row>
      <xdr:rowOff>179294</xdr:rowOff>
    </xdr:to>
    <xdr:sp macro="" textlink="">
      <xdr:nvSpPr>
        <xdr:cNvPr id="215" name="Left Brace 214"/>
        <xdr:cNvSpPr/>
      </xdr:nvSpPr>
      <xdr:spPr>
        <a:xfrm>
          <a:off x="9334500" y="582706"/>
          <a:ext cx="224118" cy="560294"/>
        </a:xfrm>
        <a:prstGeom prst="leftBrace">
          <a:avLst>
            <a:gd name="adj1" fmla="val 30987"/>
            <a:gd name="adj2" fmla="val 50000"/>
          </a:avLst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13</xdr:col>
      <xdr:colOff>0</xdr:colOff>
      <xdr:row>113</xdr:row>
      <xdr:rowOff>0</xdr:rowOff>
    </xdr:from>
    <xdr:to>
      <xdr:col>13</xdr:col>
      <xdr:colOff>224118</xdr:colOff>
      <xdr:row>115</xdr:row>
      <xdr:rowOff>179294</xdr:rowOff>
    </xdr:to>
    <xdr:sp macro="" textlink="">
      <xdr:nvSpPr>
        <xdr:cNvPr id="216" name="Left Brace 215"/>
        <xdr:cNvSpPr/>
      </xdr:nvSpPr>
      <xdr:spPr>
        <a:xfrm>
          <a:off x="9334500" y="1154206"/>
          <a:ext cx="224118" cy="1131794"/>
        </a:xfrm>
        <a:prstGeom prst="leftBrace">
          <a:avLst>
            <a:gd name="adj1" fmla="val 30987"/>
            <a:gd name="adj2" fmla="val 50000"/>
          </a:avLst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12</xdr:col>
      <xdr:colOff>3036793</xdr:colOff>
      <xdr:row>116</xdr:row>
      <xdr:rowOff>0</xdr:rowOff>
    </xdr:from>
    <xdr:to>
      <xdr:col>13</xdr:col>
      <xdr:colOff>246528</xdr:colOff>
      <xdr:row>119</xdr:row>
      <xdr:rowOff>8761</xdr:rowOff>
    </xdr:to>
    <xdr:sp macro="" textlink="">
      <xdr:nvSpPr>
        <xdr:cNvPr id="217" name="Left Brace 216"/>
        <xdr:cNvSpPr/>
      </xdr:nvSpPr>
      <xdr:spPr>
        <a:xfrm>
          <a:off x="10379702" y="25122909"/>
          <a:ext cx="673371" cy="562943"/>
        </a:xfrm>
        <a:prstGeom prst="leftBrace">
          <a:avLst>
            <a:gd name="adj1" fmla="val 30987"/>
            <a:gd name="adj2" fmla="val 50000"/>
          </a:avLst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13</xdr:col>
      <xdr:colOff>0</xdr:colOff>
      <xdr:row>119</xdr:row>
      <xdr:rowOff>0</xdr:rowOff>
    </xdr:from>
    <xdr:to>
      <xdr:col>13</xdr:col>
      <xdr:colOff>235324</xdr:colOff>
      <xdr:row>121</xdr:row>
      <xdr:rowOff>381000</xdr:rowOff>
    </xdr:to>
    <xdr:sp macro="" textlink="">
      <xdr:nvSpPr>
        <xdr:cNvPr id="218" name="Left Brace 217"/>
        <xdr:cNvSpPr/>
      </xdr:nvSpPr>
      <xdr:spPr>
        <a:xfrm>
          <a:off x="9334500" y="4594412"/>
          <a:ext cx="235324" cy="1143000"/>
        </a:xfrm>
        <a:prstGeom prst="leftBrace">
          <a:avLst>
            <a:gd name="adj1" fmla="val 30987"/>
            <a:gd name="adj2" fmla="val 50000"/>
          </a:avLst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13</xdr:col>
      <xdr:colOff>0</xdr:colOff>
      <xdr:row>122</xdr:row>
      <xdr:rowOff>0</xdr:rowOff>
    </xdr:from>
    <xdr:to>
      <xdr:col>13</xdr:col>
      <xdr:colOff>224118</xdr:colOff>
      <xdr:row>124</xdr:row>
      <xdr:rowOff>179294</xdr:rowOff>
    </xdr:to>
    <xdr:sp macro="" textlink="">
      <xdr:nvSpPr>
        <xdr:cNvPr id="219" name="Left Brace 218"/>
        <xdr:cNvSpPr/>
      </xdr:nvSpPr>
      <xdr:spPr>
        <a:xfrm>
          <a:off x="9334500" y="582706"/>
          <a:ext cx="224118" cy="560294"/>
        </a:xfrm>
        <a:prstGeom prst="leftBrace">
          <a:avLst>
            <a:gd name="adj1" fmla="val 30987"/>
            <a:gd name="adj2" fmla="val 50000"/>
          </a:avLst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13</xdr:col>
      <xdr:colOff>0</xdr:colOff>
      <xdr:row>125</xdr:row>
      <xdr:rowOff>0</xdr:rowOff>
    </xdr:from>
    <xdr:to>
      <xdr:col>13</xdr:col>
      <xdr:colOff>224118</xdr:colOff>
      <xdr:row>127</xdr:row>
      <xdr:rowOff>179294</xdr:rowOff>
    </xdr:to>
    <xdr:sp macro="" textlink="">
      <xdr:nvSpPr>
        <xdr:cNvPr id="220" name="Left Brace 219"/>
        <xdr:cNvSpPr/>
      </xdr:nvSpPr>
      <xdr:spPr>
        <a:xfrm>
          <a:off x="9334500" y="1154206"/>
          <a:ext cx="224118" cy="1131794"/>
        </a:xfrm>
        <a:prstGeom prst="leftBrace">
          <a:avLst>
            <a:gd name="adj1" fmla="val 30987"/>
            <a:gd name="adj2" fmla="val 50000"/>
          </a:avLst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12</xdr:col>
      <xdr:colOff>3036793</xdr:colOff>
      <xdr:row>128</xdr:row>
      <xdr:rowOff>0</xdr:rowOff>
    </xdr:from>
    <xdr:to>
      <xdr:col>13</xdr:col>
      <xdr:colOff>246528</xdr:colOff>
      <xdr:row>131</xdr:row>
      <xdr:rowOff>8761</xdr:rowOff>
    </xdr:to>
    <xdr:sp macro="" textlink="">
      <xdr:nvSpPr>
        <xdr:cNvPr id="221" name="Left Brace 220"/>
        <xdr:cNvSpPr/>
      </xdr:nvSpPr>
      <xdr:spPr>
        <a:xfrm>
          <a:off x="10379702" y="27339636"/>
          <a:ext cx="673371" cy="562943"/>
        </a:xfrm>
        <a:prstGeom prst="leftBrace">
          <a:avLst>
            <a:gd name="adj1" fmla="val 30987"/>
            <a:gd name="adj2" fmla="val 50000"/>
          </a:avLst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13</xdr:col>
      <xdr:colOff>0</xdr:colOff>
      <xdr:row>131</xdr:row>
      <xdr:rowOff>0</xdr:rowOff>
    </xdr:from>
    <xdr:to>
      <xdr:col>13</xdr:col>
      <xdr:colOff>235324</xdr:colOff>
      <xdr:row>133</xdr:row>
      <xdr:rowOff>381000</xdr:rowOff>
    </xdr:to>
    <xdr:sp macro="" textlink="">
      <xdr:nvSpPr>
        <xdr:cNvPr id="222" name="Left Brace 221"/>
        <xdr:cNvSpPr/>
      </xdr:nvSpPr>
      <xdr:spPr>
        <a:xfrm>
          <a:off x="9334500" y="4594412"/>
          <a:ext cx="235324" cy="1143000"/>
        </a:xfrm>
        <a:prstGeom prst="leftBrace">
          <a:avLst>
            <a:gd name="adj1" fmla="val 30987"/>
            <a:gd name="adj2" fmla="val 50000"/>
          </a:avLst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13</xdr:col>
      <xdr:colOff>0</xdr:colOff>
      <xdr:row>134</xdr:row>
      <xdr:rowOff>0</xdr:rowOff>
    </xdr:from>
    <xdr:to>
      <xdr:col>13</xdr:col>
      <xdr:colOff>224118</xdr:colOff>
      <xdr:row>136</xdr:row>
      <xdr:rowOff>179294</xdr:rowOff>
    </xdr:to>
    <xdr:sp macro="" textlink="">
      <xdr:nvSpPr>
        <xdr:cNvPr id="223" name="Left Brace 222"/>
        <xdr:cNvSpPr/>
      </xdr:nvSpPr>
      <xdr:spPr>
        <a:xfrm>
          <a:off x="9334500" y="582706"/>
          <a:ext cx="224118" cy="560294"/>
        </a:xfrm>
        <a:prstGeom prst="leftBrace">
          <a:avLst>
            <a:gd name="adj1" fmla="val 30987"/>
            <a:gd name="adj2" fmla="val 50000"/>
          </a:avLst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13</xdr:col>
      <xdr:colOff>0</xdr:colOff>
      <xdr:row>137</xdr:row>
      <xdr:rowOff>0</xdr:rowOff>
    </xdr:from>
    <xdr:to>
      <xdr:col>13</xdr:col>
      <xdr:colOff>224118</xdr:colOff>
      <xdr:row>139</xdr:row>
      <xdr:rowOff>179294</xdr:rowOff>
    </xdr:to>
    <xdr:sp macro="" textlink="">
      <xdr:nvSpPr>
        <xdr:cNvPr id="224" name="Left Brace 223"/>
        <xdr:cNvSpPr/>
      </xdr:nvSpPr>
      <xdr:spPr>
        <a:xfrm>
          <a:off x="9334500" y="1154206"/>
          <a:ext cx="224118" cy="1131794"/>
        </a:xfrm>
        <a:prstGeom prst="leftBrace">
          <a:avLst>
            <a:gd name="adj1" fmla="val 30987"/>
            <a:gd name="adj2" fmla="val 50000"/>
          </a:avLst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12</xdr:col>
      <xdr:colOff>3036793</xdr:colOff>
      <xdr:row>140</xdr:row>
      <xdr:rowOff>0</xdr:rowOff>
    </xdr:from>
    <xdr:to>
      <xdr:col>13</xdr:col>
      <xdr:colOff>246528</xdr:colOff>
      <xdr:row>143</xdr:row>
      <xdr:rowOff>8761</xdr:rowOff>
    </xdr:to>
    <xdr:sp macro="" textlink="">
      <xdr:nvSpPr>
        <xdr:cNvPr id="225" name="Left Brace 224"/>
        <xdr:cNvSpPr/>
      </xdr:nvSpPr>
      <xdr:spPr>
        <a:xfrm>
          <a:off x="10379702" y="29718000"/>
          <a:ext cx="673371" cy="562943"/>
        </a:xfrm>
        <a:prstGeom prst="leftBrace">
          <a:avLst>
            <a:gd name="adj1" fmla="val 30987"/>
            <a:gd name="adj2" fmla="val 50000"/>
          </a:avLst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13</xdr:col>
      <xdr:colOff>0</xdr:colOff>
      <xdr:row>143</xdr:row>
      <xdr:rowOff>0</xdr:rowOff>
    </xdr:from>
    <xdr:to>
      <xdr:col>13</xdr:col>
      <xdr:colOff>235324</xdr:colOff>
      <xdr:row>145</xdr:row>
      <xdr:rowOff>381000</xdr:rowOff>
    </xdr:to>
    <xdr:sp macro="" textlink="">
      <xdr:nvSpPr>
        <xdr:cNvPr id="226" name="Left Brace 225"/>
        <xdr:cNvSpPr/>
      </xdr:nvSpPr>
      <xdr:spPr>
        <a:xfrm>
          <a:off x="9334500" y="4594412"/>
          <a:ext cx="235324" cy="1143000"/>
        </a:xfrm>
        <a:prstGeom prst="leftBrace">
          <a:avLst>
            <a:gd name="adj1" fmla="val 30987"/>
            <a:gd name="adj2" fmla="val 50000"/>
          </a:avLst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13</xdr:col>
      <xdr:colOff>0</xdr:colOff>
      <xdr:row>146</xdr:row>
      <xdr:rowOff>0</xdr:rowOff>
    </xdr:from>
    <xdr:to>
      <xdr:col>13</xdr:col>
      <xdr:colOff>224118</xdr:colOff>
      <xdr:row>148</xdr:row>
      <xdr:rowOff>179294</xdr:rowOff>
    </xdr:to>
    <xdr:sp macro="" textlink="">
      <xdr:nvSpPr>
        <xdr:cNvPr id="227" name="Left Brace 226"/>
        <xdr:cNvSpPr/>
      </xdr:nvSpPr>
      <xdr:spPr>
        <a:xfrm>
          <a:off x="9334500" y="582706"/>
          <a:ext cx="224118" cy="560294"/>
        </a:xfrm>
        <a:prstGeom prst="leftBrace">
          <a:avLst>
            <a:gd name="adj1" fmla="val 30987"/>
            <a:gd name="adj2" fmla="val 50000"/>
          </a:avLst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13</xdr:col>
      <xdr:colOff>0</xdr:colOff>
      <xdr:row>149</xdr:row>
      <xdr:rowOff>0</xdr:rowOff>
    </xdr:from>
    <xdr:to>
      <xdr:col>13</xdr:col>
      <xdr:colOff>224118</xdr:colOff>
      <xdr:row>151</xdr:row>
      <xdr:rowOff>179294</xdr:rowOff>
    </xdr:to>
    <xdr:sp macro="" textlink="">
      <xdr:nvSpPr>
        <xdr:cNvPr id="228" name="Left Brace 227"/>
        <xdr:cNvSpPr/>
      </xdr:nvSpPr>
      <xdr:spPr>
        <a:xfrm>
          <a:off x="9334500" y="1154206"/>
          <a:ext cx="224118" cy="1131794"/>
        </a:xfrm>
        <a:prstGeom prst="leftBrace">
          <a:avLst>
            <a:gd name="adj1" fmla="val 30987"/>
            <a:gd name="adj2" fmla="val 50000"/>
          </a:avLst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12</xdr:col>
      <xdr:colOff>3036793</xdr:colOff>
      <xdr:row>152</xdr:row>
      <xdr:rowOff>0</xdr:rowOff>
    </xdr:from>
    <xdr:to>
      <xdr:col>13</xdr:col>
      <xdr:colOff>246528</xdr:colOff>
      <xdr:row>155</xdr:row>
      <xdr:rowOff>8761</xdr:rowOff>
    </xdr:to>
    <xdr:sp macro="" textlink="">
      <xdr:nvSpPr>
        <xdr:cNvPr id="229" name="Left Brace 228"/>
        <xdr:cNvSpPr/>
      </xdr:nvSpPr>
      <xdr:spPr>
        <a:xfrm>
          <a:off x="10379702" y="31934727"/>
          <a:ext cx="673371" cy="562943"/>
        </a:xfrm>
        <a:prstGeom prst="leftBrace">
          <a:avLst>
            <a:gd name="adj1" fmla="val 30987"/>
            <a:gd name="adj2" fmla="val 50000"/>
          </a:avLst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13</xdr:col>
      <xdr:colOff>0</xdr:colOff>
      <xdr:row>155</xdr:row>
      <xdr:rowOff>0</xdr:rowOff>
    </xdr:from>
    <xdr:to>
      <xdr:col>13</xdr:col>
      <xdr:colOff>235324</xdr:colOff>
      <xdr:row>157</xdr:row>
      <xdr:rowOff>381000</xdr:rowOff>
    </xdr:to>
    <xdr:sp macro="" textlink="">
      <xdr:nvSpPr>
        <xdr:cNvPr id="230" name="Left Brace 229"/>
        <xdr:cNvSpPr/>
      </xdr:nvSpPr>
      <xdr:spPr>
        <a:xfrm>
          <a:off x="9334500" y="4594412"/>
          <a:ext cx="235324" cy="1143000"/>
        </a:xfrm>
        <a:prstGeom prst="leftBrace">
          <a:avLst>
            <a:gd name="adj1" fmla="val 30987"/>
            <a:gd name="adj2" fmla="val 50000"/>
          </a:avLst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12</xdr:col>
      <xdr:colOff>3036793</xdr:colOff>
      <xdr:row>158</xdr:row>
      <xdr:rowOff>0</xdr:rowOff>
    </xdr:from>
    <xdr:to>
      <xdr:col>13</xdr:col>
      <xdr:colOff>246528</xdr:colOff>
      <xdr:row>161</xdr:row>
      <xdr:rowOff>8760</xdr:rowOff>
    </xdr:to>
    <xdr:sp macro="" textlink="">
      <xdr:nvSpPr>
        <xdr:cNvPr id="231" name="Left Brace 230"/>
        <xdr:cNvSpPr/>
      </xdr:nvSpPr>
      <xdr:spPr>
        <a:xfrm>
          <a:off x="10379702" y="33043091"/>
          <a:ext cx="673371" cy="562942"/>
        </a:xfrm>
        <a:prstGeom prst="leftBrace">
          <a:avLst>
            <a:gd name="adj1" fmla="val 30987"/>
            <a:gd name="adj2" fmla="val 50000"/>
          </a:avLst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13</xdr:col>
      <xdr:colOff>0</xdr:colOff>
      <xdr:row>161</xdr:row>
      <xdr:rowOff>0</xdr:rowOff>
    </xdr:from>
    <xdr:to>
      <xdr:col>13</xdr:col>
      <xdr:colOff>235324</xdr:colOff>
      <xdr:row>163</xdr:row>
      <xdr:rowOff>381000</xdr:rowOff>
    </xdr:to>
    <xdr:sp macro="" textlink="">
      <xdr:nvSpPr>
        <xdr:cNvPr id="232" name="Left Brace 231"/>
        <xdr:cNvSpPr/>
      </xdr:nvSpPr>
      <xdr:spPr>
        <a:xfrm>
          <a:off x="9334500" y="34177941"/>
          <a:ext cx="235324" cy="581025"/>
        </a:xfrm>
        <a:prstGeom prst="leftBrace">
          <a:avLst>
            <a:gd name="adj1" fmla="val 30987"/>
            <a:gd name="adj2" fmla="val 50000"/>
          </a:avLst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</xdr:wsDr>
</file>

<file path=xl/queryTables/queryTable1.xml><?xml version="1.0" encoding="utf-8"?>
<queryTable xmlns="http://schemas.openxmlformats.org/spreadsheetml/2006/main" name="moduleComparisonDeets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B82"/>
  <sheetViews>
    <sheetView workbookViewId="0">
      <selection activeCell="B2" sqref="B2:B82"/>
    </sheetView>
  </sheetViews>
  <sheetFormatPr baseColWidth="10" defaultColWidth="8.83203125" defaultRowHeight="14" x14ac:dyDescent="0"/>
  <cols>
    <col min="1" max="2" width="3.83203125" bestFit="1" customWidth="1"/>
  </cols>
  <sheetData>
    <row r="1" spans="1:2">
      <c r="A1" t="s">
        <v>1077</v>
      </c>
      <c r="B1" t="s">
        <v>1078</v>
      </c>
    </row>
    <row r="2" spans="1:2">
      <c r="A2" t="s">
        <v>1079</v>
      </c>
      <c r="B2" t="s">
        <v>1079</v>
      </c>
    </row>
    <row r="3" spans="1:2">
      <c r="A3" t="s">
        <v>1080</v>
      </c>
      <c r="B3" t="s">
        <v>1080</v>
      </c>
    </row>
    <row r="4" spans="1:2">
      <c r="A4" t="s">
        <v>1081</v>
      </c>
      <c r="B4" t="s">
        <v>1081</v>
      </c>
    </row>
    <row r="5" spans="1:2">
      <c r="A5" t="s">
        <v>1082</v>
      </c>
      <c r="B5" t="s">
        <v>1082</v>
      </c>
    </row>
    <row r="6" spans="1:2">
      <c r="A6" t="s">
        <v>1083</v>
      </c>
      <c r="B6" t="s">
        <v>1083</v>
      </c>
    </row>
    <row r="7" spans="1:2">
      <c r="A7" t="s">
        <v>1084</v>
      </c>
      <c r="B7" t="s">
        <v>1084</v>
      </c>
    </row>
    <row r="8" spans="1:2">
      <c r="A8" t="s">
        <v>1085</v>
      </c>
      <c r="B8" t="s">
        <v>1085</v>
      </c>
    </row>
    <row r="9" spans="1:2">
      <c r="A9" t="s">
        <v>1086</v>
      </c>
      <c r="B9" t="s">
        <v>1086</v>
      </c>
    </row>
    <row r="10" spans="1:2">
      <c r="A10" t="s">
        <v>1087</v>
      </c>
      <c r="B10" t="s">
        <v>1087</v>
      </c>
    </row>
    <row r="11" spans="1:2">
      <c r="A11" t="s">
        <v>1088</v>
      </c>
      <c r="B11" t="s">
        <v>1088</v>
      </c>
    </row>
    <row r="12" spans="1:2">
      <c r="A12" t="s">
        <v>1089</v>
      </c>
      <c r="B12" t="s">
        <v>1089</v>
      </c>
    </row>
    <row r="13" spans="1:2">
      <c r="A13" t="s">
        <v>1090</v>
      </c>
      <c r="B13" t="s">
        <v>1090</v>
      </c>
    </row>
    <row r="14" spans="1:2">
      <c r="A14" t="s">
        <v>1091</v>
      </c>
      <c r="B14" t="s">
        <v>1091</v>
      </c>
    </row>
    <row r="15" spans="1:2">
      <c r="A15" t="s">
        <v>1092</v>
      </c>
      <c r="B15" t="s">
        <v>1092</v>
      </c>
    </row>
    <row r="16" spans="1:2">
      <c r="A16" t="s">
        <v>1093</v>
      </c>
      <c r="B16" t="s">
        <v>1093</v>
      </c>
    </row>
    <row r="17" spans="1:2">
      <c r="A17" t="s">
        <v>1094</v>
      </c>
      <c r="B17" t="s">
        <v>1094</v>
      </c>
    </row>
    <row r="18" spans="1:2">
      <c r="A18" t="s">
        <v>1095</v>
      </c>
      <c r="B18" t="s">
        <v>1095</v>
      </c>
    </row>
    <row r="19" spans="1:2">
      <c r="A19" t="s">
        <v>1096</v>
      </c>
      <c r="B19" t="s">
        <v>1096</v>
      </c>
    </row>
    <row r="20" spans="1:2">
      <c r="A20" t="s">
        <v>1097</v>
      </c>
      <c r="B20" t="s">
        <v>1097</v>
      </c>
    </row>
    <row r="21" spans="1:2">
      <c r="A21" t="s">
        <v>1098</v>
      </c>
      <c r="B21" t="s">
        <v>1098</v>
      </c>
    </row>
    <row r="22" spans="1:2">
      <c r="A22" t="s">
        <v>1099</v>
      </c>
      <c r="B22" t="s">
        <v>1099</v>
      </c>
    </row>
    <row r="23" spans="1:2">
      <c r="A23" t="s">
        <v>1100</v>
      </c>
      <c r="B23" t="s">
        <v>1100</v>
      </c>
    </row>
    <row r="24" spans="1:2">
      <c r="A24" t="s">
        <v>1101</v>
      </c>
      <c r="B24" t="s">
        <v>1101</v>
      </c>
    </row>
    <row r="25" spans="1:2">
      <c r="A25" t="s">
        <v>1102</v>
      </c>
      <c r="B25" t="s">
        <v>1102</v>
      </c>
    </row>
    <row r="26" spans="1:2">
      <c r="A26" t="s">
        <v>1103</v>
      </c>
      <c r="B26" t="s">
        <v>1103</v>
      </c>
    </row>
    <row r="27" spans="1:2">
      <c r="A27" t="s">
        <v>1104</v>
      </c>
      <c r="B27" t="s">
        <v>1104</v>
      </c>
    </row>
    <row r="28" spans="1:2">
      <c r="A28" t="s">
        <v>1105</v>
      </c>
      <c r="B28" t="s">
        <v>1105</v>
      </c>
    </row>
    <row r="29" spans="1:2">
      <c r="A29" t="s">
        <v>1106</v>
      </c>
      <c r="B29" t="s">
        <v>1106</v>
      </c>
    </row>
    <row r="30" spans="1:2">
      <c r="A30" t="s">
        <v>1107</v>
      </c>
      <c r="B30" t="s">
        <v>1107</v>
      </c>
    </row>
    <row r="31" spans="1:2">
      <c r="A31" t="s">
        <v>1108</v>
      </c>
      <c r="B31" t="s">
        <v>1108</v>
      </c>
    </row>
    <row r="32" spans="1:2">
      <c r="A32" t="s">
        <v>1109</v>
      </c>
      <c r="B32" t="s">
        <v>1109</v>
      </c>
    </row>
    <row r="33" spans="1:2">
      <c r="A33" t="s">
        <v>1110</v>
      </c>
      <c r="B33" t="s">
        <v>1110</v>
      </c>
    </row>
    <row r="34" spans="1:2">
      <c r="A34" t="s">
        <v>1111</v>
      </c>
      <c r="B34" t="s">
        <v>1111</v>
      </c>
    </row>
    <row r="35" spans="1:2">
      <c r="A35" t="s">
        <v>1112</v>
      </c>
      <c r="B35" t="s">
        <v>1112</v>
      </c>
    </row>
    <row r="36" spans="1:2">
      <c r="A36" t="s">
        <v>1113</v>
      </c>
      <c r="B36" t="s">
        <v>1113</v>
      </c>
    </row>
    <row r="37" spans="1:2">
      <c r="A37" t="s">
        <v>1114</v>
      </c>
      <c r="B37" t="s">
        <v>1114</v>
      </c>
    </row>
    <row r="38" spans="1:2">
      <c r="A38" t="s">
        <v>1115</v>
      </c>
      <c r="B38" t="s">
        <v>1115</v>
      </c>
    </row>
    <row r="39" spans="1:2">
      <c r="A39" t="s">
        <v>1116</v>
      </c>
      <c r="B39" t="s">
        <v>1116</v>
      </c>
    </row>
    <row r="40" spans="1:2">
      <c r="A40" t="s">
        <v>1117</v>
      </c>
      <c r="B40" t="s">
        <v>1117</v>
      </c>
    </row>
    <row r="41" spans="1:2">
      <c r="A41" t="s">
        <v>1118</v>
      </c>
      <c r="B41" t="s">
        <v>1118</v>
      </c>
    </row>
    <row r="42" spans="1:2">
      <c r="A42" t="s">
        <v>1119</v>
      </c>
      <c r="B42" t="s">
        <v>1119</v>
      </c>
    </row>
    <row r="43" spans="1:2">
      <c r="A43" t="s">
        <v>1120</v>
      </c>
      <c r="B43" t="s">
        <v>1120</v>
      </c>
    </row>
    <row r="44" spans="1:2">
      <c r="A44" t="s">
        <v>1121</v>
      </c>
      <c r="B44" t="s">
        <v>1121</v>
      </c>
    </row>
    <row r="45" spans="1:2">
      <c r="A45" t="s">
        <v>1122</v>
      </c>
      <c r="B45" t="s">
        <v>1122</v>
      </c>
    </row>
    <row r="46" spans="1:2">
      <c r="A46" t="s">
        <v>1123</v>
      </c>
      <c r="B46" t="s">
        <v>1123</v>
      </c>
    </row>
    <row r="47" spans="1:2">
      <c r="A47" t="s">
        <v>1124</v>
      </c>
      <c r="B47" t="s">
        <v>1124</v>
      </c>
    </row>
    <row r="48" spans="1:2">
      <c r="A48" t="s">
        <v>1125</v>
      </c>
      <c r="B48" t="s">
        <v>1125</v>
      </c>
    </row>
    <row r="49" spans="1:2">
      <c r="A49" t="s">
        <v>1126</v>
      </c>
      <c r="B49" t="s">
        <v>1126</v>
      </c>
    </row>
    <row r="50" spans="1:2">
      <c r="A50" t="s">
        <v>1127</v>
      </c>
      <c r="B50" t="s">
        <v>1127</v>
      </c>
    </row>
    <row r="51" spans="1:2">
      <c r="A51" t="s">
        <v>1128</v>
      </c>
      <c r="B51" t="s">
        <v>1128</v>
      </c>
    </row>
    <row r="52" spans="1:2">
      <c r="A52" t="s">
        <v>1129</v>
      </c>
      <c r="B52" t="s">
        <v>1129</v>
      </c>
    </row>
    <row r="53" spans="1:2">
      <c r="A53" t="s">
        <v>1130</v>
      </c>
      <c r="B53" t="s">
        <v>1130</v>
      </c>
    </row>
    <row r="54" spans="1:2">
      <c r="A54" t="s">
        <v>1131</v>
      </c>
      <c r="B54" t="s">
        <v>1131</v>
      </c>
    </row>
    <row r="55" spans="1:2">
      <c r="A55" t="s">
        <v>1132</v>
      </c>
      <c r="B55" t="s">
        <v>1132</v>
      </c>
    </row>
    <row r="56" spans="1:2">
      <c r="A56" t="s">
        <v>1133</v>
      </c>
      <c r="B56" t="s">
        <v>1133</v>
      </c>
    </row>
    <row r="57" spans="1:2">
      <c r="A57" t="s">
        <v>1134</v>
      </c>
      <c r="B57" t="s">
        <v>1134</v>
      </c>
    </row>
    <row r="58" spans="1:2">
      <c r="A58" t="s">
        <v>1135</v>
      </c>
      <c r="B58" t="s">
        <v>1135</v>
      </c>
    </row>
    <row r="59" spans="1:2">
      <c r="A59" t="s">
        <v>1136</v>
      </c>
      <c r="B59" t="s">
        <v>1136</v>
      </c>
    </row>
    <row r="60" spans="1:2">
      <c r="A60" t="s">
        <v>1137</v>
      </c>
      <c r="B60" t="s">
        <v>1137</v>
      </c>
    </row>
    <row r="61" spans="1:2">
      <c r="A61" t="s">
        <v>1138</v>
      </c>
      <c r="B61" t="s">
        <v>1138</v>
      </c>
    </row>
    <row r="62" spans="1:2">
      <c r="A62" t="s">
        <v>1139</v>
      </c>
      <c r="B62" t="s">
        <v>1139</v>
      </c>
    </row>
    <row r="63" spans="1:2">
      <c r="A63" t="s">
        <v>1140</v>
      </c>
      <c r="B63" t="s">
        <v>1140</v>
      </c>
    </row>
    <row r="64" spans="1:2">
      <c r="A64" t="s">
        <v>1141</v>
      </c>
      <c r="B64" t="s">
        <v>1141</v>
      </c>
    </row>
    <row r="65" spans="1:2">
      <c r="A65" t="s">
        <v>1142</v>
      </c>
      <c r="B65" t="s">
        <v>1142</v>
      </c>
    </row>
    <row r="66" spans="1:2">
      <c r="A66" t="s">
        <v>1143</v>
      </c>
      <c r="B66" t="s">
        <v>1143</v>
      </c>
    </row>
    <row r="67" spans="1:2">
      <c r="A67" t="s">
        <v>1144</v>
      </c>
      <c r="B67" t="s">
        <v>1144</v>
      </c>
    </row>
    <row r="68" spans="1:2">
      <c r="A68" t="s">
        <v>1145</v>
      </c>
      <c r="B68" t="s">
        <v>1145</v>
      </c>
    </row>
    <row r="69" spans="1:2">
      <c r="A69" t="s">
        <v>1146</v>
      </c>
      <c r="B69" t="s">
        <v>1146</v>
      </c>
    </row>
    <row r="70" spans="1:2">
      <c r="A70" t="s">
        <v>1147</v>
      </c>
      <c r="B70" t="s">
        <v>1147</v>
      </c>
    </row>
    <row r="71" spans="1:2">
      <c r="A71" t="s">
        <v>1148</v>
      </c>
      <c r="B71" t="s">
        <v>1148</v>
      </c>
    </row>
    <row r="72" spans="1:2">
      <c r="A72" t="s">
        <v>1149</v>
      </c>
      <c r="B72" t="s">
        <v>1149</v>
      </c>
    </row>
    <row r="73" spans="1:2">
      <c r="A73" t="s">
        <v>1150</v>
      </c>
      <c r="B73" t="s">
        <v>1150</v>
      </c>
    </row>
    <row r="74" spans="1:2">
      <c r="A74" t="s">
        <v>1151</v>
      </c>
      <c r="B74" t="s">
        <v>1151</v>
      </c>
    </row>
    <row r="75" spans="1:2">
      <c r="A75" t="s">
        <v>1152</v>
      </c>
      <c r="B75" t="s">
        <v>1152</v>
      </c>
    </row>
    <row r="76" spans="1:2">
      <c r="A76" t="s">
        <v>1153</v>
      </c>
      <c r="B76" t="s">
        <v>1153</v>
      </c>
    </row>
    <row r="77" spans="1:2">
      <c r="A77" t="s">
        <v>1154</v>
      </c>
      <c r="B77" t="s">
        <v>1154</v>
      </c>
    </row>
    <row r="78" spans="1:2">
      <c r="A78" t="s">
        <v>1155</v>
      </c>
      <c r="B78" t="s">
        <v>1155</v>
      </c>
    </row>
    <row r="79" spans="1:2">
      <c r="A79" t="s">
        <v>1156</v>
      </c>
      <c r="B79" t="s">
        <v>1156</v>
      </c>
    </row>
    <row r="80" spans="1:2">
      <c r="A80" t="s">
        <v>1157</v>
      </c>
      <c r="B80" t="s">
        <v>1157</v>
      </c>
    </row>
    <row r="81" spans="1:2">
      <c r="A81" t="s">
        <v>1158</v>
      </c>
      <c r="B81" t="s">
        <v>1158</v>
      </c>
    </row>
    <row r="82" spans="1:2">
      <c r="A82" t="s">
        <v>1159</v>
      </c>
      <c r="B82" t="s">
        <v>1159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 enableFormatConditionsCalculation="0"/>
  <dimension ref="B1:S146"/>
  <sheetViews>
    <sheetView workbookViewId="0">
      <selection activeCell="J135" sqref="J135"/>
    </sheetView>
  </sheetViews>
  <sheetFormatPr baseColWidth="10" defaultColWidth="8.83203125" defaultRowHeight="14" x14ac:dyDescent="0"/>
  <cols>
    <col min="2" max="3" width="9.5" bestFit="1" customWidth="1"/>
    <col min="4" max="4" width="50.6640625" customWidth="1"/>
    <col min="5" max="5" width="4.33203125" customWidth="1"/>
    <col min="6" max="6" width="5.1640625" bestFit="1" customWidth="1"/>
    <col min="7" max="9" width="0" hidden="1" customWidth="1"/>
    <col min="10" max="10" width="35.6640625" customWidth="1"/>
    <col min="11" max="11" width="8.6640625" bestFit="1" customWidth="1"/>
    <col min="12" max="12" width="50.6640625" customWidth="1"/>
    <col min="13" max="13" width="7.5" customWidth="1"/>
    <col min="14" max="14" width="10.33203125" bestFit="1" customWidth="1"/>
    <col min="15" max="18" width="0" hidden="1" customWidth="1"/>
    <col min="19" max="19" width="11.83203125" bestFit="1" customWidth="1"/>
  </cols>
  <sheetData>
    <row r="1" spans="2:19" ht="24" thickBot="1">
      <c r="B1" s="313" t="s">
        <v>246</v>
      </c>
      <c r="C1" s="313"/>
      <c r="D1" s="313"/>
      <c r="E1" s="364"/>
      <c r="F1" s="2"/>
      <c r="G1" s="3"/>
      <c r="H1" s="3"/>
      <c r="I1" s="365" t="s">
        <v>247</v>
      </c>
      <c r="J1" s="365"/>
      <c r="K1" s="365"/>
      <c r="L1" s="365"/>
      <c r="M1" s="365"/>
      <c r="N1" s="365"/>
      <c r="O1" s="365"/>
      <c r="P1" s="365"/>
      <c r="Q1" s="365"/>
      <c r="R1" s="365"/>
      <c r="S1" s="365"/>
    </row>
    <row r="2" spans="2:19" ht="43" thickBot="1">
      <c r="B2" s="4" t="s">
        <v>248</v>
      </c>
      <c r="C2" s="5" t="s">
        <v>249</v>
      </c>
      <c r="D2" s="5" t="s">
        <v>250</v>
      </c>
      <c r="E2" s="6"/>
      <c r="F2" s="7"/>
      <c r="G2" s="7" t="s">
        <v>251</v>
      </c>
      <c r="H2" s="8" t="s">
        <v>252</v>
      </c>
      <c r="I2" s="8" t="s">
        <v>253</v>
      </c>
      <c r="J2" s="8" t="s">
        <v>254</v>
      </c>
      <c r="K2" s="7" t="s">
        <v>249</v>
      </c>
      <c r="L2" s="8" t="s">
        <v>250</v>
      </c>
      <c r="M2" s="8" t="s">
        <v>255</v>
      </c>
      <c r="N2" s="8" t="s">
        <v>256</v>
      </c>
      <c r="O2" s="8" t="s">
        <v>257</v>
      </c>
      <c r="P2" s="8" t="s">
        <v>258</v>
      </c>
      <c r="Q2" s="8" t="s">
        <v>259</v>
      </c>
      <c r="R2" s="7" t="s">
        <v>260</v>
      </c>
      <c r="S2" s="9" t="s">
        <v>261</v>
      </c>
    </row>
    <row r="3" spans="2:19" ht="22">
      <c r="B3" s="299">
        <v>24</v>
      </c>
      <c r="C3" s="280">
        <v>51</v>
      </c>
      <c r="D3" s="283" t="s">
        <v>262</v>
      </c>
      <c r="E3" s="10"/>
      <c r="F3" s="11" t="s">
        <v>263</v>
      </c>
      <c r="G3" s="12" t="s">
        <v>264</v>
      </c>
      <c r="H3" s="12">
        <v>1</v>
      </c>
      <c r="I3" s="12" t="s">
        <v>265</v>
      </c>
      <c r="J3" s="13" t="s">
        <v>266</v>
      </c>
      <c r="K3" s="11">
        <v>18</v>
      </c>
      <c r="L3" s="14" t="s">
        <v>267</v>
      </c>
      <c r="M3" s="15">
        <v>34.615384615384599</v>
      </c>
      <c r="N3" s="16">
        <v>8.5011763298997602E-12</v>
      </c>
      <c r="O3" s="16">
        <v>45</v>
      </c>
      <c r="P3" s="16">
        <v>690</v>
      </c>
      <c r="Q3" s="16">
        <v>14116</v>
      </c>
      <c r="R3" s="16">
        <v>8.1831884057971003</v>
      </c>
      <c r="S3" s="17">
        <v>7.9061157620685596E-9</v>
      </c>
    </row>
    <row r="4" spans="2:19">
      <c r="B4" s="300"/>
      <c r="C4" s="281"/>
      <c r="D4" s="284"/>
      <c r="E4" s="18"/>
      <c r="F4" s="19" t="s">
        <v>268</v>
      </c>
      <c r="G4" s="20" t="s">
        <v>269</v>
      </c>
      <c r="H4" s="20">
        <v>15</v>
      </c>
      <c r="I4" s="20" t="s">
        <v>270</v>
      </c>
      <c r="J4" s="21" t="s">
        <v>271</v>
      </c>
      <c r="K4" s="19">
        <v>8</v>
      </c>
      <c r="L4" s="22" t="s">
        <v>272</v>
      </c>
      <c r="M4" s="23">
        <v>15.3846153846153</v>
      </c>
      <c r="N4" s="24">
        <v>3.5010260152383801E-6</v>
      </c>
      <c r="O4" s="24">
        <v>50</v>
      </c>
      <c r="P4" s="24">
        <v>211</v>
      </c>
      <c r="Q4" s="24">
        <v>15908</v>
      </c>
      <c r="R4" s="24">
        <v>12.062938388625501</v>
      </c>
      <c r="S4" s="25">
        <v>4.5503062084684099E-4</v>
      </c>
    </row>
    <row r="5" spans="2:19">
      <c r="B5" s="357"/>
      <c r="C5" s="282"/>
      <c r="D5" s="285"/>
      <c r="E5" s="26"/>
      <c r="F5" s="27" t="s">
        <v>273</v>
      </c>
      <c r="G5" s="28" t="s">
        <v>274</v>
      </c>
      <c r="H5" s="28">
        <v>39</v>
      </c>
      <c r="I5" s="28" t="s">
        <v>275</v>
      </c>
      <c r="J5" s="29" t="s">
        <v>276</v>
      </c>
      <c r="K5" s="27">
        <v>3</v>
      </c>
      <c r="L5" s="30" t="s">
        <v>277</v>
      </c>
      <c r="M5" s="31">
        <v>5.7692307692307603</v>
      </c>
      <c r="N5" s="32">
        <v>2.0806766873831799E-4</v>
      </c>
      <c r="O5" s="32">
        <v>43</v>
      </c>
      <c r="P5" s="32">
        <v>8</v>
      </c>
      <c r="Q5" s="32">
        <v>15143</v>
      </c>
      <c r="R5" s="32">
        <v>132.06104651162701</v>
      </c>
      <c r="S5" s="33">
        <v>4.0763730326767902E-2</v>
      </c>
    </row>
    <row r="6" spans="2:19" ht="22.5" customHeight="1">
      <c r="B6" s="359">
        <v>37</v>
      </c>
      <c r="C6" s="286">
        <v>48</v>
      </c>
      <c r="D6" s="289" t="s">
        <v>278</v>
      </c>
      <c r="E6" s="34"/>
      <c r="F6" s="35" t="s">
        <v>263</v>
      </c>
      <c r="G6" s="36" t="s">
        <v>264</v>
      </c>
      <c r="H6" s="36">
        <v>1</v>
      </c>
      <c r="I6" s="36" t="s">
        <v>265</v>
      </c>
      <c r="J6" s="37" t="s">
        <v>266</v>
      </c>
      <c r="K6" s="35">
        <v>14</v>
      </c>
      <c r="L6" s="38" t="s">
        <v>279</v>
      </c>
      <c r="M6" s="39">
        <v>29.787234042553099</v>
      </c>
      <c r="N6" s="40">
        <v>5.57037396382544E-8</v>
      </c>
      <c r="O6" s="40">
        <v>43</v>
      </c>
      <c r="P6" s="40">
        <v>690</v>
      </c>
      <c r="Q6" s="40">
        <v>14116</v>
      </c>
      <c r="R6" s="40">
        <v>6.66073474890461</v>
      </c>
      <c r="S6" s="41">
        <v>3.6262478003701297E-5</v>
      </c>
    </row>
    <row r="7" spans="2:19">
      <c r="B7" s="360"/>
      <c r="C7" s="287"/>
      <c r="D7" s="290"/>
      <c r="E7" s="42"/>
      <c r="F7" s="43" t="s">
        <v>268</v>
      </c>
      <c r="G7" s="44" t="s">
        <v>269</v>
      </c>
      <c r="H7" s="44">
        <v>9</v>
      </c>
      <c r="I7" s="44" t="s">
        <v>280</v>
      </c>
      <c r="J7" s="45" t="s">
        <v>281</v>
      </c>
      <c r="K7" s="43">
        <v>5</v>
      </c>
      <c r="L7" s="46" t="s">
        <v>282</v>
      </c>
      <c r="M7" s="47">
        <v>10.6382978723404</v>
      </c>
      <c r="N7" s="48">
        <v>3.1753572973343598E-4</v>
      </c>
      <c r="O7" s="48">
        <v>46</v>
      </c>
      <c r="P7" s="48">
        <v>116</v>
      </c>
      <c r="Q7" s="48">
        <v>15908</v>
      </c>
      <c r="R7" s="48">
        <v>14.906296851574201</v>
      </c>
      <c r="S7" s="49">
        <v>3.9835857940964302E-2</v>
      </c>
    </row>
    <row r="8" spans="2:19" ht="22">
      <c r="B8" s="362"/>
      <c r="C8" s="363"/>
      <c r="D8" s="355"/>
      <c r="E8" s="50"/>
      <c r="F8" s="51" t="s">
        <v>273</v>
      </c>
      <c r="G8" s="52" t="s">
        <v>274</v>
      </c>
      <c r="H8" s="52">
        <v>10</v>
      </c>
      <c r="I8" s="52" t="s">
        <v>283</v>
      </c>
      <c r="J8" s="53" t="s">
        <v>284</v>
      </c>
      <c r="K8" s="51">
        <v>16</v>
      </c>
      <c r="L8" s="54" t="s">
        <v>285</v>
      </c>
      <c r="M8" s="55">
        <v>34.042553191489297</v>
      </c>
      <c r="N8" s="56">
        <v>4.0218549631695298E-4</v>
      </c>
      <c r="O8" s="56">
        <v>41</v>
      </c>
      <c r="P8" s="56">
        <v>2270</v>
      </c>
      <c r="Q8" s="56">
        <v>15143</v>
      </c>
      <c r="R8" s="56">
        <v>2.6032878478564498</v>
      </c>
      <c r="S8" s="57">
        <v>6.8725454305844799E-2</v>
      </c>
    </row>
    <row r="9" spans="2:19" ht="22">
      <c r="B9" s="356">
        <v>34</v>
      </c>
      <c r="C9" s="358">
        <v>46</v>
      </c>
      <c r="D9" s="354" t="s">
        <v>286</v>
      </c>
      <c r="E9" s="10"/>
      <c r="F9" s="58" t="s">
        <v>263</v>
      </c>
      <c r="G9" s="59" t="s">
        <v>264</v>
      </c>
      <c r="H9" s="59">
        <v>4</v>
      </c>
      <c r="I9" s="59" t="s">
        <v>287</v>
      </c>
      <c r="J9" s="60" t="s">
        <v>288</v>
      </c>
      <c r="K9" s="58">
        <v>14</v>
      </c>
      <c r="L9" s="61" t="s">
        <v>289</v>
      </c>
      <c r="M9" s="62">
        <v>31.1111111111111</v>
      </c>
      <c r="N9" s="63">
        <v>1.0386036818999901E-6</v>
      </c>
      <c r="O9" s="63">
        <v>42</v>
      </c>
      <c r="P9" s="63">
        <v>914</v>
      </c>
      <c r="Q9" s="63">
        <v>14116</v>
      </c>
      <c r="R9" s="63">
        <v>5.1480671043034203</v>
      </c>
      <c r="S9" s="64">
        <v>7.6827185169725499E-4</v>
      </c>
    </row>
    <row r="10" spans="2:19">
      <c r="B10" s="300"/>
      <c r="C10" s="281"/>
      <c r="D10" s="284"/>
      <c r="E10" s="18"/>
      <c r="F10" s="19" t="s">
        <v>268</v>
      </c>
      <c r="G10" s="20" t="s">
        <v>269</v>
      </c>
      <c r="H10" s="20">
        <v>1</v>
      </c>
      <c r="I10" s="20" t="s">
        <v>290</v>
      </c>
      <c r="J10" s="21" t="s">
        <v>291</v>
      </c>
      <c r="K10" s="19">
        <v>12</v>
      </c>
      <c r="L10" s="22" t="s">
        <v>292</v>
      </c>
      <c r="M10" s="23">
        <v>26.6666666666666</v>
      </c>
      <c r="N10" s="24">
        <v>6.8294160057291098E-12</v>
      </c>
      <c r="O10" s="24">
        <v>44</v>
      </c>
      <c r="P10" s="24">
        <v>211</v>
      </c>
      <c r="Q10" s="24">
        <v>15908</v>
      </c>
      <c r="R10" s="24">
        <v>20.5618267987936</v>
      </c>
      <c r="S10" s="25">
        <v>1.0858787202749901E-9</v>
      </c>
    </row>
    <row r="11" spans="2:19">
      <c r="B11" s="357"/>
      <c r="C11" s="282"/>
      <c r="D11" s="285"/>
      <c r="E11" s="26"/>
      <c r="F11" s="19" t="s">
        <v>273</v>
      </c>
      <c r="G11" s="20" t="s">
        <v>274</v>
      </c>
      <c r="H11" s="20">
        <v>9</v>
      </c>
      <c r="I11" s="20" t="s">
        <v>293</v>
      </c>
      <c r="J11" s="21" t="s">
        <v>294</v>
      </c>
      <c r="K11" s="19">
        <v>5</v>
      </c>
      <c r="L11" s="22" t="s">
        <v>295</v>
      </c>
      <c r="M11" s="23">
        <v>11.1111111111111</v>
      </c>
      <c r="N11" s="24">
        <v>4.1648462398124603E-5</v>
      </c>
      <c r="O11" s="24">
        <v>42</v>
      </c>
      <c r="P11" s="24">
        <v>72</v>
      </c>
      <c r="Q11" s="24">
        <v>15143</v>
      </c>
      <c r="R11" s="24">
        <v>25.038029100528998</v>
      </c>
      <c r="S11" s="25">
        <v>6.9726647724629399E-3</v>
      </c>
    </row>
    <row r="12" spans="2:19" ht="22">
      <c r="B12" s="359">
        <v>1</v>
      </c>
      <c r="C12" s="286">
        <v>34</v>
      </c>
      <c r="D12" s="289" t="s">
        <v>296</v>
      </c>
      <c r="E12" s="34"/>
      <c r="F12" s="35" t="s">
        <v>263</v>
      </c>
      <c r="G12" s="36" t="s">
        <v>264</v>
      </c>
      <c r="H12" s="36">
        <v>1</v>
      </c>
      <c r="I12" s="36" t="s">
        <v>297</v>
      </c>
      <c r="J12" s="37" t="s">
        <v>298</v>
      </c>
      <c r="K12" s="35">
        <v>21</v>
      </c>
      <c r="L12" s="38" t="s">
        <v>299</v>
      </c>
      <c r="M12" s="39">
        <v>63.636363636363598</v>
      </c>
      <c r="N12" s="40">
        <v>3.0671879104407498E-19</v>
      </c>
      <c r="O12" s="40">
        <v>30</v>
      </c>
      <c r="P12" s="40">
        <v>776</v>
      </c>
      <c r="Q12" s="40">
        <v>14116</v>
      </c>
      <c r="R12" s="40">
        <v>12.733505154639101</v>
      </c>
      <c r="S12" s="41">
        <v>1.5796017738769801E-16</v>
      </c>
    </row>
    <row r="13" spans="2:19" ht="33">
      <c r="B13" s="360"/>
      <c r="C13" s="287"/>
      <c r="D13" s="290"/>
      <c r="E13" s="42"/>
      <c r="F13" s="43" t="s">
        <v>268</v>
      </c>
      <c r="G13" s="44" t="s">
        <v>269</v>
      </c>
      <c r="H13" s="44">
        <v>13</v>
      </c>
      <c r="I13" s="44" t="s">
        <v>300</v>
      </c>
      <c r="J13" s="45" t="s">
        <v>301</v>
      </c>
      <c r="K13" s="43">
        <v>27</v>
      </c>
      <c r="L13" s="46" t="s">
        <v>302</v>
      </c>
      <c r="M13" s="47">
        <v>81.818181818181799</v>
      </c>
      <c r="N13" s="48">
        <v>7.7283184274580002E-10</v>
      </c>
      <c r="O13" s="48">
        <v>31</v>
      </c>
      <c r="P13" s="48">
        <v>5077</v>
      </c>
      <c r="Q13" s="48">
        <v>15908</v>
      </c>
      <c r="R13" s="48">
        <v>2.7290436948413701</v>
      </c>
      <c r="S13" s="49">
        <v>8.1147335628806095E-8</v>
      </c>
    </row>
    <row r="14" spans="2:19">
      <c r="B14" s="362"/>
      <c r="C14" s="363"/>
      <c r="D14" s="355"/>
      <c r="E14" s="50"/>
      <c r="F14" s="43" t="s">
        <v>273</v>
      </c>
      <c r="G14" s="44" t="s">
        <v>274</v>
      </c>
      <c r="H14" s="44">
        <v>54</v>
      </c>
      <c r="I14" s="44" t="s">
        <v>303</v>
      </c>
      <c r="J14" s="45" t="s">
        <v>304</v>
      </c>
      <c r="K14" s="43">
        <v>12</v>
      </c>
      <c r="L14" s="46" t="s">
        <v>305</v>
      </c>
      <c r="M14" s="47">
        <v>36.363636363636303</v>
      </c>
      <c r="N14" s="48">
        <v>1.3638154108603701E-4</v>
      </c>
      <c r="O14" s="48">
        <v>33</v>
      </c>
      <c r="P14" s="48">
        <v>1477</v>
      </c>
      <c r="Q14" s="48">
        <v>15143</v>
      </c>
      <c r="R14" s="48">
        <v>3.7281959746414701</v>
      </c>
      <c r="S14" s="49">
        <v>1.90473706500227E-2</v>
      </c>
    </row>
    <row r="15" spans="2:19" ht="22">
      <c r="B15" s="356">
        <v>22</v>
      </c>
      <c r="C15" s="358">
        <v>34</v>
      </c>
      <c r="D15" s="354" t="s">
        <v>306</v>
      </c>
      <c r="E15" s="10"/>
      <c r="F15" s="58" t="s">
        <v>263</v>
      </c>
      <c r="G15" s="59" t="s">
        <v>264</v>
      </c>
      <c r="H15" s="59">
        <v>6</v>
      </c>
      <c r="I15" s="59" t="s">
        <v>307</v>
      </c>
      <c r="J15" s="60" t="s">
        <v>308</v>
      </c>
      <c r="K15" s="58">
        <v>12</v>
      </c>
      <c r="L15" s="61" t="s">
        <v>309</v>
      </c>
      <c r="M15" s="62">
        <v>36.363636363636303</v>
      </c>
      <c r="N15" s="63">
        <v>3.8677699833888002E-17</v>
      </c>
      <c r="O15" s="63">
        <v>29</v>
      </c>
      <c r="P15" s="63">
        <v>104</v>
      </c>
      <c r="Q15" s="63">
        <v>14116</v>
      </c>
      <c r="R15" s="63">
        <v>56.164456233421703</v>
      </c>
      <c r="S15" s="64">
        <v>1.79077750230901E-14</v>
      </c>
    </row>
    <row r="16" spans="2:19" ht="22">
      <c r="B16" s="300"/>
      <c r="C16" s="281"/>
      <c r="D16" s="284"/>
      <c r="E16" s="18"/>
      <c r="F16" s="19" t="s">
        <v>268</v>
      </c>
      <c r="G16" s="20" t="s">
        <v>269</v>
      </c>
      <c r="H16" s="20">
        <v>1</v>
      </c>
      <c r="I16" s="20" t="s">
        <v>310</v>
      </c>
      <c r="J16" s="21" t="s">
        <v>311</v>
      </c>
      <c r="K16" s="19">
        <v>19</v>
      </c>
      <c r="L16" s="22" t="s">
        <v>312</v>
      </c>
      <c r="M16" s="23">
        <v>57.5757575757575</v>
      </c>
      <c r="N16" s="24">
        <v>2.8992255827193797E-23</v>
      </c>
      <c r="O16" s="24">
        <v>32</v>
      </c>
      <c r="P16" s="24">
        <v>320</v>
      </c>
      <c r="Q16" s="24">
        <v>15908</v>
      </c>
      <c r="R16" s="24">
        <v>29.516796875000001</v>
      </c>
      <c r="S16" s="25">
        <v>4.2038770949430998E-21</v>
      </c>
    </row>
    <row r="17" spans="2:19" ht="22">
      <c r="B17" s="357"/>
      <c r="C17" s="282"/>
      <c r="D17" s="285"/>
      <c r="E17" s="26"/>
      <c r="F17" s="19" t="s">
        <v>273</v>
      </c>
      <c r="G17" s="20" t="s">
        <v>274</v>
      </c>
      <c r="H17" s="20">
        <v>3</v>
      </c>
      <c r="I17" s="20" t="s">
        <v>313</v>
      </c>
      <c r="J17" s="21" t="s">
        <v>314</v>
      </c>
      <c r="K17" s="19">
        <v>13</v>
      </c>
      <c r="L17" s="22" t="s">
        <v>315</v>
      </c>
      <c r="M17" s="23">
        <v>39.393939393939299</v>
      </c>
      <c r="N17" s="24">
        <v>6.5044825932786397E-20</v>
      </c>
      <c r="O17" s="24">
        <v>32</v>
      </c>
      <c r="P17" s="24">
        <v>86</v>
      </c>
      <c r="Q17" s="24">
        <v>15143</v>
      </c>
      <c r="R17" s="24">
        <v>71.533066860465098</v>
      </c>
      <c r="S17" s="25">
        <v>7.4801549822704406E-18</v>
      </c>
    </row>
    <row r="18" spans="2:19">
      <c r="B18" s="359">
        <v>23</v>
      </c>
      <c r="C18" s="286">
        <v>31</v>
      </c>
      <c r="D18" s="289" t="s">
        <v>316</v>
      </c>
      <c r="E18" s="34"/>
      <c r="F18" s="35" t="s">
        <v>263</v>
      </c>
      <c r="G18" s="36" t="s">
        <v>264</v>
      </c>
      <c r="H18" s="36">
        <v>1</v>
      </c>
      <c r="I18" s="36" t="s">
        <v>265</v>
      </c>
      <c r="J18" s="65" t="s">
        <v>266</v>
      </c>
      <c r="K18" s="35">
        <v>12</v>
      </c>
      <c r="L18" s="38" t="s">
        <v>317</v>
      </c>
      <c r="M18" s="39">
        <v>40</v>
      </c>
      <c r="N18" s="40">
        <v>1.38654899864624E-8</v>
      </c>
      <c r="O18" s="40">
        <v>27</v>
      </c>
      <c r="P18" s="40">
        <v>690</v>
      </c>
      <c r="Q18" s="40">
        <v>14116</v>
      </c>
      <c r="R18" s="40">
        <v>9.0924315619967793</v>
      </c>
      <c r="S18" s="41">
        <v>7.1684326752308096E-6</v>
      </c>
    </row>
    <row r="19" spans="2:19" ht="22">
      <c r="B19" s="360"/>
      <c r="C19" s="287"/>
      <c r="D19" s="290"/>
      <c r="E19" s="42"/>
      <c r="F19" s="43" t="s">
        <v>268</v>
      </c>
      <c r="G19" s="44" t="s">
        <v>269</v>
      </c>
      <c r="H19" s="44">
        <v>3</v>
      </c>
      <c r="I19" s="44" t="s">
        <v>318</v>
      </c>
      <c r="J19" s="45" t="s">
        <v>319</v>
      </c>
      <c r="K19" s="43">
        <v>18</v>
      </c>
      <c r="L19" s="46" t="s">
        <v>320</v>
      </c>
      <c r="M19" s="47">
        <v>60</v>
      </c>
      <c r="N19" s="48">
        <v>3.1769550826939901E-5</v>
      </c>
      <c r="O19" s="48">
        <v>29</v>
      </c>
      <c r="P19" s="48">
        <v>3777</v>
      </c>
      <c r="Q19" s="48">
        <v>15908</v>
      </c>
      <c r="R19" s="48">
        <v>2.6142258497439101</v>
      </c>
      <c r="S19" s="49">
        <v>3.55192315868424E-3</v>
      </c>
    </row>
    <row r="20" spans="2:19">
      <c r="B20" s="362"/>
      <c r="C20" s="363"/>
      <c r="D20" s="355"/>
      <c r="E20" s="50"/>
      <c r="F20" s="43" t="s">
        <v>273</v>
      </c>
      <c r="G20" s="44" t="s">
        <v>274</v>
      </c>
      <c r="H20" s="44">
        <v>18</v>
      </c>
      <c r="I20" s="44" t="s">
        <v>321</v>
      </c>
      <c r="J20" s="45" t="s">
        <v>322</v>
      </c>
      <c r="K20" s="43">
        <v>10</v>
      </c>
      <c r="L20" s="46" t="s">
        <v>323</v>
      </c>
      <c r="M20" s="47">
        <v>33.3333333333333</v>
      </c>
      <c r="N20" s="48">
        <v>5.8088909110709597E-3</v>
      </c>
      <c r="O20" s="48">
        <v>25</v>
      </c>
      <c r="P20" s="48">
        <v>2270</v>
      </c>
      <c r="Q20" s="48">
        <v>15143</v>
      </c>
      <c r="R20" s="48">
        <v>2.6683700440528599</v>
      </c>
      <c r="S20" s="49">
        <v>0.53922026236737497</v>
      </c>
    </row>
    <row r="21" spans="2:19">
      <c r="B21" s="356">
        <v>46</v>
      </c>
      <c r="C21" s="358">
        <v>26</v>
      </c>
      <c r="D21" s="354" t="s">
        <v>324</v>
      </c>
      <c r="E21" s="10"/>
      <c r="F21" s="58" t="s">
        <v>263</v>
      </c>
      <c r="G21" s="59" t="s">
        <v>264</v>
      </c>
      <c r="H21" s="59">
        <v>8</v>
      </c>
      <c r="I21" s="59" t="s">
        <v>325</v>
      </c>
      <c r="J21" s="60" t="s">
        <v>326</v>
      </c>
      <c r="K21" s="58">
        <v>5</v>
      </c>
      <c r="L21" s="61" t="s">
        <v>327</v>
      </c>
      <c r="M21" s="62">
        <v>20.8333333333333</v>
      </c>
      <c r="N21" s="63">
        <v>6.8025230304738594E-8</v>
      </c>
      <c r="O21" s="63">
        <v>21</v>
      </c>
      <c r="P21" s="63">
        <v>29</v>
      </c>
      <c r="Q21" s="63">
        <v>14116</v>
      </c>
      <c r="R21" s="63">
        <v>115.894909688013</v>
      </c>
      <c r="S21" s="64">
        <v>3.5100404014443102E-5</v>
      </c>
    </row>
    <row r="22" spans="2:19">
      <c r="B22" s="300"/>
      <c r="C22" s="281"/>
      <c r="D22" s="284"/>
      <c r="E22" s="18"/>
      <c r="F22" s="19" t="s">
        <v>268</v>
      </c>
      <c r="G22" s="20" t="s">
        <v>269</v>
      </c>
      <c r="H22" s="20">
        <v>1</v>
      </c>
      <c r="I22" s="20" t="s">
        <v>328</v>
      </c>
      <c r="J22" s="21" t="s">
        <v>329</v>
      </c>
      <c r="K22" s="19">
        <v>11</v>
      </c>
      <c r="L22" s="22" t="s">
        <v>330</v>
      </c>
      <c r="M22" s="23">
        <v>45.8333333333333</v>
      </c>
      <c r="N22" s="24">
        <v>1.8005649493200501E-11</v>
      </c>
      <c r="O22" s="24">
        <v>24</v>
      </c>
      <c r="P22" s="24">
        <v>345</v>
      </c>
      <c r="Q22" s="24">
        <v>15908</v>
      </c>
      <c r="R22" s="24">
        <v>21.133816425120699</v>
      </c>
      <c r="S22" s="25">
        <v>2.3947444027783099E-9</v>
      </c>
    </row>
    <row r="23" spans="2:19">
      <c r="B23" s="357"/>
      <c r="C23" s="282"/>
      <c r="D23" s="285"/>
      <c r="E23" s="26"/>
      <c r="F23" s="19" t="s">
        <v>273</v>
      </c>
      <c r="G23" s="20" t="s">
        <v>274</v>
      </c>
      <c r="H23" s="20">
        <v>3</v>
      </c>
      <c r="I23" s="20" t="s">
        <v>331</v>
      </c>
      <c r="J23" s="21" t="s">
        <v>332</v>
      </c>
      <c r="K23" s="19">
        <v>5</v>
      </c>
      <c r="L23" s="22" t="s">
        <v>333</v>
      </c>
      <c r="M23" s="23">
        <v>20.8333333333333</v>
      </c>
      <c r="N23" s="24">
        <v>1.09489063364337E-9</v>
      </c>
      <c r="O23" s="24">
        <v>23</v>
      </c>
      <c r="P23" s="24">
        <v>11</v>
      </c>
      <c r="Q23" s="24">
        <v>15143</v>
      </c>
      <c r="R23" s="24">
        <v>299.26877470355703</v>
      </c>
      <c r="S23" s="25">
        <v>1.29197085141363E-7</v>
      </c>
    </row>
    <row r="24" spans="2:19" ht="22">
      <c r="B24" s="359">
        <v>26</v>
      </c>
      <c r="C24" s="286">
        <v>24</v>
      </c>
      <c r="D24" s="289" t="s">
        <v>334</v>
      </c>
      <c r="E24" s="34"/>
      <c r="F24" s="35" t="s">
        <v>263</v>
      </c>
      <c r="G24" s="36" t="s">
        <v>264</v>
      </c>
      <c r="H24" s="36">
        <v>1</v>
      </c>
      <c r="I24" s="36" t="s">
        <v>287</v>
      </c>
      <c r="J24" s="37" t="s">
        <v>288</v>
      </c>
      <c r="K24" s="35">
        <v>12</v>
      </c>
      <c r="L24" s="38" t="s">
        <v>335</v>
      </c>
      <c r="M24" s="39">
        <v>52.173913043478201</v>
      </c>
      <c r="N24" s="40">
        <v>1.52854338722256E-8</v>
      </c>
      <c r="O24" s="40">
        <v>22</v>
      </c>
      <c r="P24" s="40">
        <v>914</v>
      </c>
      <c r="Q24" s="40">
        <v>14116</v>
      </c>
      <c r="R24" s="40">
        <v>8.4241098070419707</v>
      </c>
      <c r="S24" s="41">
        <v>9.4922094846516797E-6</v>
      </c>
    </row>
    <row r="25" spans="2:19">
      <c r="B25" s="360"/>
      <c r="C25" s="287"/>
      <c r="D25" s="290"/>
      <c r="E25" s="42"/>
      <c r="F25" s="43" t="s">
        <v>268</v>
      </c>
      <c r="G25" s="44" t="s">
        <v>269</v>
      </c>
      <c r="H25" s="44">
        <v>5</v>
      </c>
      <c r="I25" s="44" t="s">
        <v>336</v>
      </c>
      <c r="J25" s="45" t="s">
        <v>337</v>
      </c>
      <c r="K25" s="43">
        <v>11</v>
      </c>
      <c r="L25" s="46" t="s">
        <v>338</v>
      </c>
      <c r="M25" s="47">
        <v>47.826086956521699</v>
      </c>
      <c r="N25" s="48">
        <v>5.6123525531603001E-5</v>
      </c>
      <c r="O25" s="48">
        <v>21</v>
      </c>
      <c r="P25" s="48">
        <v>2010</v>
      </c>
      <c r="Q25" s="48">
        <v>15908</v>
      </c>
      <c r="R25" s="48">
        <v>4.1456526889362699</v>
      </c>
      <c r="S25" s="49">
        <v>5.5967893416545202E-3</v>
      </c>
    </row>
    <row r="26" spans="2:19">
      <c r="B26" s="362"/>
      <c r="C26" s="363"/>
      <c r="D26" s="355"/>
      <c r="E26" s="50"/>
      <c r="F26" s="43" t="s">
        <v>273</v>
      </c>
      <c r="G26" s="44" t="s">
        <v>274</v>
      </c>
      <c r="H26" s="44">
        <v>22</v>
      </c>
      <c r="I26" s="44" t="s">
        <v>339</v>
      </c>
      <c r="J26" s="45" t="s">
        <v>340</v>
      </c>
      <c r="K26" s="43">
        <v>2</v>
      </c>
      <c r="L26" s="46" t="s">
        <v>341</v>
      </c>
      <c r="M26" s="47">
        <v>8.6956521739130395</v>
      </c>
      <c r="N26" s="48">
        <v>4.35240750328004E-3</v>
      </c>
      <c r="O26" s="48">
        <v>23</v>
      </c>
      <c r="P26" s="48">
        <v>3</v>
      </c>
      <c r="Q26" s="48">
        <v>15143</v>
      </c>
      <c r="R26" s="48">
        <v>438.92753623188401</v>
      </c>
      <c r="S26" s="49">
        <v>0.445038989068262</v>
      </c>
    </row>
    <row r="27" spans="2:19" ht="22">
      <c r="B27" s="356">
        <v>4</v>
      </c>
      <c r="C27" s="358">
        <v>21</v>
      </c>
      <c r="D27" s="354" t="s">
        <v>342</v>
      </c>
      <c r="E27" s="10"/>
      <c r="F27" s="58" t="s">
        <v>263</v>
      </c>
      <c r="G27" s="59" t="s">
        <v>264</v>
      </c>
      <c r="H27" s="59">
        <v>1</v>
      </c>
      <c r="I27" s="59" t="s">
        <v>343</v>
      </c>
      <c r="J27" s="60" t="s">
        <v>344</v>
      </c>
      <c r="K27" s="58">
        <v>16</v>
      </c>
      <c r="L27" s="61" t="s">
        <v>345</v>
      </c>
      <c r="M27" s="62">
        <v>80</v>
      </c>
      <c r="N27" s="63">
        <v>3.5403292642404398E-32</v>
      </c>
      <c r="O27" s="63">
        <v>17</v>
      </c>
      <c r="P27" s="63">
        <v>101</v>
      </c>
      <c r="Q27" s="63">
        <v>14116</v>
      </c>
      <c r="R27" s="63">
        <v>131.54105998835101</v>
      </c>
      <c r="S27" s="64">
        <v>8.4613869415346501E-30</v>
      </c>
    </row>
    <row r="28" spans="2:19" ht="22">
      <c r="B28" s="300"/>
      <c r="C28" s="281"/>
      <c r="D28" s="284"/>
      <c r="E28" s="18"/>
      <c r="F28" s="19" t="s">
        <v>268</v>
      </c>
      <c r="G28" s="20" t="s">
        <v>269</v>
      </c>
      <c r="H28" s="20">
        <v>3</v>
      </c>
      <c r="I28" s="20" t="s">
        <v>346</v>
      </c>
      <c r="J28" s="21" t="s">
        <v>347</v>
      </c>
      <c r="K28" s="19">
        <v>16</v>
      </c>
      <c r="L28" s="22" t="s">
        <v>345</v>
      </c>
      <c r="M28" s="23">
        <v>80</v>
      </c>
      <c r="N28" s="24">
        <v>7.4253434699350601E-27</v>
      </c>
      <c r="O28" s="24">
        <v>18</v>
      </c>
      <c r="P28" s="24">
        <v>215</v>
      </c>
      <c r="Q28" s="24">
        <v>15908</v>
      </c>
      <c r="R28" s="24">
        <v>65.769509043927599</v>
      </c>
      <c r="S28" s="25">
        <v>3.5641648655688201E-25</v>
      </c>
    </row>
    <row r="29" spans="2:19" ht="22">
      <c r="B29" s="357"/>
      <c r="C29" s="282"/>
      <c r="D29" s="285"/>
      <c r="E29" s="26"/>
      <c r="F29" s="19" t="s">
        <v>273</v>
      </c>
      <c r="G29" s="20" t="s">
        <v>274</v>
      </c>
      <c r="H29" s="20">
        <v>2</v>
      </c>
      <c r="I29" s="20" t="s">
        <v>348</v>
      </c>
      <c r="J29" s="21" t="s">
        <v>349</v>
      </c>
      <c r="K29" s="19">
        <v>16</v>
      </c>
      <c r="L29" s="22" t="s">
        <v>345</v>
      </c>
      <c r="M29" s="23">
        <v>80</v>
      </c>
      <c r="N29" s="24">
        <v>3.3464451947254798E-28</v>
      </c>
      <c r="O29" s="24">
        <v>18</v>
      </c>
      <c r="P29" s="24">
        <v>168</v>
      </c>
      <c r="Q29" s="24">
        <v>15143</v>
      </c>
      <c r="R29" s="24">
        <v>80.121693121693099</v>
      </c>
      <c r="S29" s="25">
        <v>1.50590033762647E-26</v>
      </c>
    </row>
    <row r="30" spans="2:19">
      <c r="B30" s="359">
        <v>39</v>
      </c>
      <c r="C30" s="286">
        <v>17</v>
      </c>
      <c r="D30" s="289" t="s">
        <v>350</v>
      </c>
      <c r="E30" s="34"/>
      <c r="F30" s="35" t="s">
        <v>263</v>
      </c>
      <c r="G30" s="36" t="s">
        <v>264</v>
      </c>
      <c r="H30" s="36">
        <v>1</v>
      </c>
      <c r="I30" s="36" t="s">
        <v>351</v>
      </c>
      <c r="J30" s="37" t="s">
        <v>352</v>
      </c>
      <c r="K30" s="35">
        <v>9</v>
      </c>
      <c r="L30" s="38" t="s">
        <v>353</v>
      </c>
      <c r="M30" s="39">
        <v>56.25</v>
      </c>
      <c r="N30" s="40">
        <v>2.2833293666538699E-6</v>
      </c>
      <c r="O30" s="40">
        <v>14</v>
      </c>
      <c r="P30" s="40">
        <v>1197</v>
      </c>
      <c r="Q30" s="40">
        <v>14116</v>
      </c>
      <c r="R30" s="40">
        <v>7.5810955961331903</v>
      </c>
      <c r="S30" s="41">
        <v>1.14329525812584E-3</v>
      </c>
    </row>
    <row r="31" spans="2:19">
      <c r="B31" s="360"/>
      <c r="C31" s="287"/>
      <c r="D31" s="290"/>
      <c r="E31" s="42"/>
      <c r="F31" s="43" t="s">
        <v>268</v>
      </c>
      <c r="G31" s="44" t="s">
        <v>269</v>
      </c>
      <c r="H31" s="44">
        <v>8</v>
      </c>
      <c r="I31" s="44" t="s">
        <v>354</v>
      </c>
      <c r="J31" s="45" t="s">
        <v>355</v>
      </c>
      <c r="K31" s="43">
        <v>3</v>
      </c>
      <c r="L31" s="46" t="s">
        <v>356</v>
      </c>
      <c r="M31" s="47">
        <v>18.75</v>
      </c>
      <c r="N31" s="48">
        <v>1.1194492262190099E-4</v>
      </c>
      <c r="O31" s="48">
        <v>16</v>
      </c>
      <c r="P31" s="48">
        <v>17</v>
      </c>
      <c r="Q31" s="48">
        <v>15908</v>
      </c>
      <c r="R31" s="48">
        <v>175.45588235294099</v>
      </c>
      <c r="S31" s="49">
        <v>1.12433854192295E-2</v>
      </c>
    </row>
    <row r="32" spans="2:19" ht="22">
      <c r="B32" s="362"/>
      <c r="C32" s="363"/>
      <c r="D32" s="355"/>
      <c r="E32" s="50"/>
      <c r="F32" s="43" t="s">
        <v>273</v>
      </c>
      <c r="G32" s="44" t="s">
        <v>274</v>
      </c>
      <c r="H32" s="44">
        <v>34</v>
      </c>
      <c r="I32" s="44" t="s">
        <v>357</v>
      </c>
      <c r="J32" s="45" t="s">
        <v>358</v>
      </c>
      <c r="K32" s="43">
        <v>14</v>
      </c>
      <c r="L32" s="46" t="s">
        <v>359</v>
      </c>
      <c r="M32" s="47">
        <v>87.5</v>
      </c>
      <c r="N32" s="48">
        <v>8.4158177506693192E-3</v>
      </c>
      <c r="O32" s="48">
        <v>16</v>
      </c>
      <c r="P32" s="48">
        <v>8154</v>
      </c>
      <c r="Q32" s="48">
        <v>15143</v>
      </c>
      <c r="R32" s="48">
        <v>1.6249846701005599</v>
      </c>
      <c r="S32" s="49">
        <v>0.55573646555951794</v>
      </c>
    </row>
    <row r="33" spans="2:19">
      <c r="B33" s="356">
        <v>43</v>
      </c>
      <c r="C33" s="358">
        <v>16</v>
      </c>
      <c r="D33" s="354" t="s">
        <v>360</v>
      </c>
      <c r="E33" s="10"/>
      <c r="F33" s="58" t="s">
        <v>263</v>
      </c>
      <c r="G33" s="59" t="s">
        <v>264</v>
      </c>
      <c r="H33" s="59">
        <v>1</v>
      </c>
      <c r="I33" s="59" t="s">
        <v>361</v>
      </c>
      <c r="J33" s="60" t="s">
        <v>362</v>
      </c>
      <c r="K33" s="58">
        <v>7</v>
      </c>
      <c r="L33" s="61" t="s">
        <v>363</v>
      </c>
      <c r="M33" s="62">
        <v>46.6666666666666</v>
      </c>
      <c r="N33" s="63">
        <v>1.85084616405505E-5</v>
      </c>
      <c r="O33" s="63">
        <v>14</v>
      </c>
      <c r="P33" s="63">
        <v>700</v>
      </c>
      <c r="Q33" s="63">
        <v>14116</v>
      </c>
      <c r="R33" s="63">
        <v>10.082857142857099</v>
      </c>
      <c r="S33" s="64">
        <v>5.1321850576181403E-3</v>
      </c>
    </row>
    <row r="34" spans="2:19">
      <c r="B34" s="300"/>
      <c r="C34" s="281"/>
      <c r="D34" s="284"/>
      <c r="E34" s="18"/>
      <c r="F34" s="19" t="s">
        <v>268</v>
      </c>
      <c r="G34" s="20" t="s">
        <v>269</v>
      </c>
      <c r="H34" s="20">
        <v>3</v>
      </c>
      <c r="I34" s="20" t="s">
        <v>310</v>
      </c>
      <c r="J34" s="21" t="s">
        <v>311</v>
      </c>
      <c r="K34" s="19">
        <v>4</v>
      </c>
      <c r="L34" s="22" t="s">
        <v>364</v>
      </c>
      <c r="M34" s="23">
        <v>26.6666666666666</v>
      </c>
      <c r="N34" s="24">
        <v>2.4894701228175302E-3</v>
      </c>
      <c r="O34" s="24">
        <v>15</v>
      </c>
      <c r="P34" s="24">
        <v>320</v>
      </c>
      <c r="Q34" s="24">
        <v>15908</v>
      </c>
      <c r="R34" s="24">
        <v>13.2566666666666</v>
      </c>
      <c r="S34" s="25">
        <v>0.23790995931846001</v>
      </c>
    </row>
    <row r="35" spans="2:19">
      <c r="B35" s="357"/>
      <c r="C35" s="282"/>
      <c r="D35" s="285"/>
      <c r="E35" s="26"/>
      <c r="F35" s="19" t="s">
        <v>273</v>
      </c>
      <c r="G35" s="20" t="s">
        <v>274</v>
      </c>
      <c r="H35" s="20">
        <v>4</v>
      </c>
      <c r="I35" s="20" t="s">
        <v>313</v>
      </c>
      <c r="J35" s="21" t="s">
        <v>314</v>
      </c>
      <c r="K35" s="19">
        <v>3</v>
      </c>
      <c r="L35" s="22" t="s">
        <v>365</v>
      </c>
      <c r="M35" s="23">
        <v>20</v>
      </c>
      <c r="N35" s="24">
        <v>2.7752169521962698E-3</v>
      </c>
      <c r="O35" s="24">
        <v>15</v>
      </c>
      <c r="P35" s="24">
        <v>86</v>
      </c>
      <c r="Q35" s="24">
        <v>15143</v>
      </c>
      <c r="R35" s="24">
        <v>35.216279069767403</v>
      </c>
      <c r="S35" s="25">
        <v>0.19934569192794399</v>
      </c>
    </row>
    <row r="36" spans="2:19">
      <c r="B36" s="359">
        <v>10</v>
      </c>
      <c r="C36" s="286">
        <v>15</v>
      </c>
      <c r="D36" s="289" t="s">
        <v>366</v>
      </c>
      <c r="E36" s="34"/>
      <c r="F36" s="35" t="s">
        <v>263</v>
      </c>
      <c r="G36" s="36" t="s">
        <v>264</v>
      </c>
      <c r="H36" s="36" t="s">
        <v>367</v>
      </c>
      <c r="I36" s="36" t="s">
        <v>367</v>
      </c>
      <c r="J36" s="37" t="s">
        <v>367</v>
      </c>
      <c r="K36" s="35" t="s">
        <v>368</v>
      </c>
      <c r="L36" s="37" t="s">
        <v>367</v>
      </c>
      <c r="M36" s="39" t="s">
        <v>368</v>
      </c>
      <c r="N36" s="40" t="s">
        <v>368</v>
      </c>
      <c r="O36" s="40" t="s">
        <v>368</v>
      </c>
      <c r="P36" s="40" t="s">
        <v>368</v>
      </c>
      <c r="Q36" s="40" t="s">
        <v>368</v>
      </c>
      <c r="R36" s="40" t="s">
        <v>368</v>
      </c>
      <c r="S36" s="41" t="s">
        <v>368</v>
      </c>
    </row>
    <row r="37" spans="2:19">
      <c r="B37" s="360"/>
      <c r="C37" s="287"/>
      <c r="D37" s="290"/>
      <c r="E37" s="42"/>
      <c r="F37" s="43" t="s">
        <v>268</v>
      </c>
      <c r="G37" s="44" t="s">
        <v>269</v>
      </c>
      <c r="H37" s="44" t="s">
        <v>367</v>
      </c>
      <c r="I37" s="44" t="s">
        <v>367</v>
      </c>
      <c r="J37" s="45" t="s">
        <v>367</v>
      </c>
      <c r="K37" s="43" t="s">
        <v>368</v>
      </c>
      <c r="L37" s="45" t="s">
        <v>367</v>
      </c>
      <c r="M37" s="47" t="s">
        <v>368</v>
      </c>
      <c r="N37" s="48" t="s">
        <v>368</v>
      </c>
      <c r="O37" s="48" t="s">
        <v>368</v>
      </c>
      <c r="P37" s="48" t="s">
        <v>368</v>
      </c>
      <c r="Q37" s="48" t="s">
        <v>368</v>
      </c>
      <c r="R37" s="48" t="s">
        <v>368</v>
      </c>
      <c r="S37" s="49" t="s">
        <v>368</v>
      </c>
    </row>
    <row r="38" spans="2:19">
      <c r="B38" s="362"/>
      <c r="C38" s="363"/>
      <c r="D38" s="355"/>
      <c r="E38" s="50"/>
      <c r="F38" s="43" t="s">
        <v>273</v>
      </c>
      <c r="G38" s="44" t="s">
        <v>274</v>
      </c>
      <c r="H38" s="44" t="s">
        <v>367</v>
      </c>
      <c r="I38" s="44" t="s">
        <v>367</v>
      </c>
      <c r="J38" s="45" t="s">
        <v>367</v>
      </c>
      <c r="K38" s="43" t="s">
        <v>368</v>
      </c>
      <c r="L38" s="45" t="s">
        <v>367</v>
      </c>
      <c r="M38" s="47" t="s">
        <v>368</v>
      </c>
      <c r="N38" s="48" t="s">
        <v>368</v>
      </c>
      <c r="O38" s="48" t="s">
        <v>368</v>
      </c>
      <c r="P38" s="48" t="s">
        <v>368</v>
      </c>
      <c r="Q38" s="48" t="s">
        <v>368</v>
      </c>
      <c r="R38" s="48" t="s">
        <v>368</v>
      </c>
      <c r="S38" s="49" t="s">
        <v>368</v>
      </c>
    </row>
    <row r="39" spans="2:19">
      <c r="B39" s="356">
        <v>21</v>
      </c>
      <c r="C39" s="358">
        <v>15</v>
      </c>
      <c r="D39" s="354" t="s">
        <v>369</v>
      </c>
      <c r="E39" s="10"/>
      <c r="F39" s="58" t="s">
        <v>263</v>
      </c>
      <c r="G39" s="59" t="s">
        <v>264</v>
      </c>
      <c r="H39" s="59">
        <v>7</v>
      </c>
      <c r="I39" s="59" t="s">
        <v>370</v>
      </c>
      <c r="J39" s="60" t="s">
        <v>371</v>
      </c>
      <c r="K39" s="58">
        <v>6</v>
      </c>
      <c r="L39" s="61" t="s">
        <v>372</v>
      </c>
      <c r="M39" s="62">
        <v>42.857142857142797</v>
      </c>
      <c r="N39" s="63">
        <v>1.54577993397806E-4</v>
      </c>
      <c r="O39" s="63">
        <v>11</v>
      </c>
      <c r="P39" s="63">
        <v>852</v>
      </c>
      <c r="Q39" s="63">
        <v>14116</v>
      </c>
      <c r="R39" s="63">
        <v>9.0371318822022992</v>
      </c>
      <c r="S39" s="64">
        <v>2.9095025366659401E-2</v>
      </c>
    </row>
    <row r="40" spans="2:19">
      <c r="B40" s="300"/>
      <c r="C40" s="281"/>
      <c r="D40" s="284"/>
      <c r="E40" s="18"/>
      <c r="F40" s="19" t="s">
        <v>268</v>
      </c>
      <c r="G40" s="20" t="s">
        <v>269</v>
      </c>
      <c r="H40" s="20">
        <v>1</v>
      </c>
      <c r="I40" s="20" t="s">
        <v>373</v>
      </c>
      <c r="J40" s="21" t="s">
        <v>374</v>
      </c>
      <c r="K40" s="19">
        <v>9</v>
      </c>
      <c r="L40" s="22" t="s">
        <v>375</v>
      </c>
      <c r="M40" s="23">
        <v>64.285714285714207</v>
      </c>
      <c r="N40" s="24">
        <v>1.6760598418544301E-7</v>
      </c>
      <c r="O40" s="24">
        <v>14</v>
      </c>
      <c r="P40" s="24">
        <v>960</v>
      </c>
      <c r="Q40" s="24">
        <v>15908</v>
      </c>
      <c r="R40" s="24">
        <v>10.652678571428501</v>
      </c>
      <c r="S40" s="25">
        <v>1.3575993703440699E-5</v>
      </c>
    </row>
    <row r="41" spans="2:19">
      <c r="B41" s="357"/>
      <c r="C41" s="282"/>
      <c r="D41" s="285"/>
      <c r="E41" s="26"/>
      <c r="F41" s="19" t="s">
        <v>273</v>
      </c>
      <c r="G41" s="20" t="s">
        <v>274</v>
      </c>
      <c r="H41" s="20">
        <v>14</v>
      </c>
      <c r="I41" s="20" t="s">
        <v>376</v>
      </c>
      <c r="J41" s="21" t="s">
        <v>377</v>
      </c>
      <c r="K41" s="19">
        <v>3</v>
      </c>
      <c r="L41" s="22" t="s">
        <v>378</v>
      </c>
      <c r="M41" s="23">
        <v>21.428571428571399</v>
      </c>
      <c r="N41" s="24">
        <v>3.28997519629751E-3</v>
      </c>
      <c r="O41" s="24">
        <v>11</v>
      </c>
      <c r="P41" s="24">
        <v>133</v>
      </c>
      <c r="Q41" s="24">
        <v>15143</v>
      </c>
      <c r="R41" s="24">
        <v>31.051948051947999</v>
      </c>
      <c r="S41" s="25">
        <v>0.259093849974458</v>
      </c>
    </row>
    <row r="42" spans="2:19">
      <c r="B42" s="359">
        <v>18</v>
      </c>
      <c r="C42" s="286">
        <v>13</v>
      </c>
      <c r="D42" s="289" t="s">
        <v>379</v>
      </c>
      <c r="E42" s="34"/>
      <c r="F42" s="35" t="s">
        <v>263</v>
      </c>
      <c r="G42" s="36" t="s">
        <v>264</v>
      </c>
      <c r="H42" s="36">
        <v>1</v>
      </c>
      <c r="I42" s="36" t="s">
        <v>287</v>
      </c>
      <c r="J42" s="37" t="s">
        <v>288</v>
      </c>
      <c r="K42" s="35">
        <v>6</v>
      </c>
      <c r="L42" s="38" t="s">
        <v>380</v>
      </c>
      <c r="M42" s="39">
        <v>50</v>
      </c>
      <c r="N42" s="40">
        <v>1.1388679189423201E-4</v>
      </c>
      <c r="O42" s="40">
        <v>10</v>
      </c>
      <c r="P42" s="40">
        <v>914</v>
      </c>
      <c r="Q42" s="40">
        <v>14116</v>
      </c>
      <c r="R42" s="40">
        <v>9.2665207877461597</v>
      </c>
      <c r="S42" s="41">
        <v>5.3093458720028103E-2</v>
      </c>
    </row>
    <row r="43" spans="2:19">
      <c r="B43" s="360"/>
      <c r="C43" s="287"/>
      <c r="D43" s="290"/>
      <c r="E43" s="42"/>
      <c r="F43" s="43" t="s">
        <v>268</v>
      </c>
      <c r="G43" s="44" t="s">
        <v>269</v>
      </c>
      <c r="H43" s="44">
        <v>32</v>
      </c>
      <c r="I43" s="44" t="s">
        <v>318</v>
      </c>
      <c r="J43" s="45" t="s">
        <v>319</v>
      </c>
      <c r="K43" s="43">
        <v>6</v>
      </c>
      <c r="L43" s="46" t="s">
        <v>381</v>
      </c>
      <c r="M43" s="47">
        <v>50</v>
      </c>
      <c r="N43" s="48">
        <v>3.9738069907004001E-2</v>
      </c>
      <c r="O43" s="48">
        <v>10</v>
      </c>
      <c r="P43" s="48">
        <v>3777</v>
      </c>
      <c r="Q43" s="48">
        <v>15908</v>
      </c>
      <c r="R43" s="48">
        <v>2.5270849880857802</v>
      </c>
      <c r="S43" s="49">
        <v>0.92833101654401895</v>
      </c>
    </row>
    <row r="44" spans="2:19">
      <c r="B44" s="362"/>
      <c r="C44" s="363"/>
      <c r="D44" s="355"/>
      <c r="E44" s="50"/>
      <c r="F44" s="43" t="s">
        <v>273</v>
      </c>
      <c r="G44" s="44" t="s">
        <v>274</v>
      </c>
      <c r="H44" s="44">
        <v>61</v>
      </c>
      <c r="I44" s="44" t="s">
        <v>382</v>
      </c>
      <c r="J44" s="66" t="s">
        <v>383</v>
      </c>
      <c r="K44" s="43">
        <v>2</v>
      </c>
      <c r="L44" s="46" t="s">
        <v>384</v>
      </c>
      <c r="M44" s="47">
        <v>16.6666666666666</v>
      </c>
      <c r="N44" s="48">
        <v>9.2968358322362499E-2</v>
      </c>
      <c r="O44" s="48">
        <v>11</v>
      </c>
      <c r="P44" s="48">
        <v>147</v>
      </c>
      <c r="Q44" s="48">
        <v>15143</v>
      </c>
      <c r="R44" s="48">
        <v>18.729746444032099</v>
      </c>
      <c r="S44" s="49">
        <v>0.99999324014483704</v>
      </c>
    </row>
    <row r="45" spans="2:19" ht="22">
      <c r="B45" s="356">
        <v>38</v>
      </c>
      <c r="C45" s="358">
        <v>13</v>
      </c>
      <c r="D45" s="354" t="s">
        <v>385</v>
      </c>
      <c r="E45" s="10"/>
      <c r="F45" s="58" t="s">
        <v>263</v>
      </c>
      <c r="G45" s="59" t="s">
        <v>264</v>
      </c>
      <c r="H45" s="59">
        <v>1</v>
      </c>
      <c r="I45" s="59" t="s">
        <v>386</v>
      </c>
      <c r="J45" s="61" t="s">
        <v>387</v>
      </c>
      <c r="K45" s="58">
        <v>9</v>
      </c>
      <c r="L45" s="61" t="s">
        <v>388</v>
      </c>
      <c r="M45" s="62">
        <v>75</v>
      </c>
      <c r="N45" s="63">
        <v>1.5954394632923901E-20</v>
      </c>
      <c r="O45" s="63">
        <v>11</v>
      </c>
      <c r="P45" s="63">
        <v>33</v>
      </c>
      <c r="Q45" s="63">
        <v>14116</v>
      </c>
      <c r="R45" s="63">
        <v>349.98347107438002</v>
      </c>
      <c r="S45" s="64">
        <v>4.3715041294211501E-18</v>
      </c>
    </row>
    <row r="46" spans="2:19">
      <c r="B46" s="300"/>
      <c r="C46" s="281"/>
      <c r="D46" s="284"/>
      <c r="E46" s="18"/>
      <c r="F46" s="19" t="s">
        <v>268</v>
      </c>
      <c r="G46" s="20" t="s">
        <v>269</v>
      </c>
      <c r="H46" s="20">
        <v>2</v>
      </c>
      <c r="I46" s="20" t="s">
        <v>389</v>
      </c>
      <c r="J46" s="21" t="s">
        <v>390</v>
      </c>
      <c r="K46" s="19">
        <v>8</v>
      </c>
      <c r="L46" s="22" t="s">
        <v>391</v>
      </c>
      <c r="M46" s="23">
        <v>66.6666666666666</v>
      </c>
      <c r="N46" s="24">
        <v>3.6510165668412103E-18</v>
      </c>
      <c r="O46" s="24">
        <v>11</v>
      </c>
      <c r="P46" s="24">
        <v>29</v>
      </c>
      <c r="Q46" s="24">
        <v>15908</v>
      </c>
      <c r="R46" s="24">
        <v>398.94670846394899</v>
      </c>
      <c r="S46" s="25">
        <v>1.9350387804258401E-16</v>
      </c>
    </row>
    <row r="47" spans="2:19">
      <c r="B47" s="357"/>
      <c r="C47" s="282"/>
      <c r="D47" s="285"/>
      <c r="E47" s="26"/>
      <c r="F47" s="19" t="s">
        <v>273</v>
      </c>
      <c r="G47" s="20" t="s">
        <v>274</v>
      </c>
      <c r="H47" s="20">
        <v>5</v>
      </c>
      <c r="I47" s="20" t="s">
        <v>392</v>
      </c>
      <c r="J47" s="21" t="s">
        <v>393</v>
      </c>
      <c r="K47" s="19">
        <v>7</v>
      </c>
      <c r="L47" s="22" t="s">
        <v>394</v>
      </c>
      <c r="M47" s="23">
        <v>58.3333333333333</v>
      </c>
      <c r="N47" s="24">
        <v>7.4601753199872701E-16</v>
      </c>
      <c r="O47" s="24">
        <v>12</v>
      </c>
      <c r="P47" s="24">
        <v>19</v>
      </c>
      <c r="Q47" s="24">
        <v>15143</v>
      </c>
      <c r="R47" s="24">
        <v>464.916666666666</v>
      </c>
      <c r="S47" s="25">
        <v>4.6629367034256499E-14</v>
      </c>
    </row>
    <row r="48" spans="2:19">
      <c r="B48" s="359">
        <v>11</v>
      </c>
      <c r="C48" s="286">
        <v>12</v>
      </c>
      <c r="D48" s="289" t="s">
        <v>395</v>
      </c>
      <c r="E48" s="34"/>
      <c r="F48" s="35" t="s">
        <v>263</v>
      </c>
      <c r="G48" s="36" t="s">
        <v>264</v>
      </c>
      <c r="H48" s="36" t="s">
        <v>367</v>
      </c>
      <c r="I48" s="36" t="s">
        <v>367</v>
      </c>
      <c r="J48" s="37" t="s">
        <v>367</v>
      </c>
      <c r="K48" s="35" t="s">
        <v>368</v>
      </c>
      <c r="L48" s="37" t="s">
        <v>367</v>
      </c>
      <c r="M48" s="39" t="s">
        <v>368</v>
      </c>
      <c r="N48" s="40" t="s">
        <v>368</v>
      </c>
      <c r="O48" s="40" t="s">
        <v>368</v>
      </c>
      <c r="P48" s="40" t="s">
        <v>368</v>
      </c>
      <c r="Q48" s="40" t="s">
        <v>368</v>
      </c>
      <c r="R48" s="40" t="s">
        <v>368</v>
      </c>
      <c r="S48" s="41" t="s">
        <v>368</v>
      </c>
    </row>
    <row r="49" spans="2:19">
      <c r="B49" s="360"/>
      <c r="C49" s="287"/>
      <c r="D49" s="290"/>
      <c r="E49" s="42"/>
      <c r="F49" s="43" t="s">
        <v>268</v>
      </c>
      <c r="G49" s="44" t="s">
        <v>269</v>
      </c>
      <c r="H49" s="44">
        <v>1</v>
      </c>
      <c r="I49" s="44" t="s">
        <v>396</v>
      </c>
      <c r="J49" s="45" t="s">
        <v>397</v>
      </c>
      <c r="K49" s="43">
        <v>7</v>
      </c>
      <c r="L49" s="46" t="s">
        <v>398</v>
      </c>
      <c r="M49" s="47">
        <v>63.636363636363598</v>
      </c>
      <c r="N49" s="48">
        <v>5.8652940314076397E-2</v>
      </c>
      <c r="O49" s="48">
        <v>9</v>
      </c>
      <c r="P49" s="48">
        <v>6578</v>
      </c>
      <c r="Q49" s="48">
        <v>15908</v>
      </c>
      <c r="R49" s="48">
        <v>1.8809499679064801</v>
      </c>
      <c r="S49" s="49">
        <v>0.91087679074536498</v>
      </c>
    </row>
    <row r="50" spans="2:19">
      <c r="B50" s="362"/>
      <c r="C50" s="363"/>
      <c r="D50" s="355"/>
      <c r="E50" s="50"/>
      <c r="F50" s="43" t="s">
        <v>273</v>
      </c>
      <c r="G50" s="44" t="s">
        <v>274</v>
      </c>
      <c r="H50" s="44" t="s">
        <v>367</v>
      </c>
      <c r="I50" s="44" t="s">
        <v>367</v>
      </c>
      <c r="J50" s="45" t="s">
        <v>367</v>
      </c>
      <c r="K50" s="43" t="s">
        <v>368</v>
      </c>
      <c r="L50" s="45" t="s">
        <v>367</v>
      </c>
      <c r="M50" s="47" t="s">
        <v>368</v>
      </c>
      <c r="N50" s="48" t="s">
        <v>368</v>
      </c>
      <c r="O50" s="48" t="s">
        <v>368</v>
      </c>
      <c r="P50" s="48" t="s">
        <v>368</v>
      </c>
      <c r="Q50" s="48" t="s">
        <v>368</v>
      </c>
      <c r="R50" s="48" t="s">
        <v>368</v>
      </c>
      <c r="S50" s="49" t="s">
        <v>368</v>
      </c>
    </row>
    <row r="51" spans="2:19">
      <c r="B51" s="356">
        <v>13</v>
      </c>
      <c r="C51" s="358">
        <v>12</v>
      </c>
      <c r="D51" s="354" t="s">
        <v>399</v>
      </c>
      <c r="E51" s="10"/>
      <c r="F51" s="58" t="s">
        <v>263</v>
      </c>
      <c r="G51" s="59" t="s">
        <v>264</v>
      </c>
      <c r="H51" s="59">
        <v>4</v>
      </c>
      <c r="I51" s="59" t="s">
        <v>400</v>
      </c>
      <c r="J51" s="60" t="s">
        <v>401</v>
      </c>
      <c r="K51" s="58">
        <v>3</v>
      </c>
      <c r="L51" s="61" t="s">
        <v>402</v>
      </c>
      <c r="M51" s="62">
        <v>27.272727272727199</v>
      </c>
      <c r="N51" s="63">
        <v>8.6962349304643208E-3</v>
      </c>
      <c r="O51" s="63">
        <v>8</v>
      </c>
      <c r="P51" s="63">
        <v>298</v>
      </c>
      <c r="Q51" s="63">
        <v>14116</v>
      </c>
      <c r="R51" s="63">
        <v>17.763422818791899</v>
      </c>
      <c r="S51" s="64">
        <v>0.85864431771900196</v>
      </c>
    </row>
    <row r="52" spans="2:19">
      <c r="B52" s="300"/>
      <c r="C52" s="281"/>
      <c r="D52" s="284"/>
      <c r="E52" s="18"/>
      <c r="F52" s="19" t="s">
        <v>268</v>
      </c>
      <c r="G52" s="20" t="s">
        <v>269</v>
      </c>
      <c r="H52" s="20">
        <v>1</v>
      </c>
      <c r="I52" s="20" t="s">
        <v>403</v>
      </c>
      <c r="J52" s="21" t="s">
        <v>404</v>
      </c>
      <c r="K52" s="19">
        <v>2</v>
      </c>
      <c r="L52" s="22" t="s">
        <v>405</v>
      </c>
      <c r="M52" s="23">
        <v>18.181818181818102</v>
      </c>
      <c r="N52" s="24">
        <v>2.2613056394772302E-3</v>
      </c>
      <c r="O52" s="24">
        <v>10</v>
      </c>
      <c r="P52" s="24">
        <v>4</v>
      </c>
      <c r="Q52" s="24">
        <v>15908</v>
      </c>
      <c r="R52" s="24">
        <v>795.4</v>
      </c>
      <c r="S52" s="25">
        <v>0.134880334611856</v>
      </c>
    </row>
    <row r="53" spans="2:19">
      <c r="B53" s="357"/>
      <c r="C53" s="282"/>
      <c r="D53" s="285"/>
      <c r="E53" s="26"/>
      <c r="F53" s="19" t="s">
        <v>273</v>
      </c>
      <c r="G53" s="20" t="s">
        <v>274</v>
      </c>
      <c r="H53" s="20">
        <v>2</v>
      </c>
      <c r="I53" s="20" t="s">
        <v>406</v>
      </c>
      <c r="J53" s="21" t="s">
        <v>407</v>
      </c>
      <c r="K53" s="19">
        <v>2</v>
      </c>
      <c r="L53" s="22" t="s">
        <v>405</v>
      </c>
      <c r="M53" s="23">
        <v>18.181818181818102</v>
      </c>
      <c r="N53" s="24">
        <v>2.9685314745005699E-3</v>
      </c>
      <c r="O53" s="24">
        <v>10</v>
      </c>
      <c r="P53" s="24">
        <v>5</v>
      </c>
      <c r="Q53" s="24">
        <v>15143</v>
      </c>
      <c r="R53" s="24">
        <v>605.72</v>
      </c>
      <c r="S53" s="25">
        <v>0.18060367782699299</v>
      </c>
    </row>
    <row r="54" spans="2:19">
      <c r="B54" s="359">
        <v>17</v>
      </c>
      <c r="C54" s="286">
        <v>12</v>
      </c>
      <c r="D54" s="289" t="s">
        <v>408</v>
      </c>
      <c r="E54" s="34"/>
      <c r="F54" s="35" t="s">
        <v>263</v>
      </c>
      <c r="G54" s="36" t="s">
        <v>264</v>
      </c>
      <c r="H54" s="36">
        <v>3</v>
      </c>
      <c r="I54" s="36" t="s">
        <v>409</v>
      </c>
      <c r="J54" s="37" t="s">
        <v>410</v>
      </c>
      <c r="K54" s="35">
        <v>9</v>
      </c>
      <c r="L54" s="38" t="s">
        <v>411</v>
      </c>
      <c r="M54" s="39">
        <v>81.818181818181799</v>
      </c>
      <c r="N54" s="40">
        <v>1.7968298138101301E-4</v>
      </c>
      <c r="O54" s="40">
        <v>10</v>
      </c>
      <c r="P54" s="40">
        <v>3778</v>
      </c>
      <c r="Q54" s="40">
        <v>14116</v>
      </c>
      <c r="R54" s="40">
        <v>3.3627316040232902</v>
      </c>
      <c r="S54" s="41">
        <v>4.5990043581672302E-2</v>
      </c>
    </row>
    <row r="55" spans="2:19">
      <c r="B55" s="360"/>
      <c r="C55" s="287"/>
      <c r="D55" s="290"/>
      <c r="E55" s="42"/>
      <c r="F55" s="43" t="s">
        <v>268</v>
      </c>
      <c r="G55" s="44" t="s">
        <v>269</v>
      </c>
      <c r="H55" s="44">
        <v>2</v>
      </c>
      <c r="I55" s="44" t="s">
        <v>412</v>
      </c>
      <c r="J55" s="45" t="s">
        <v>413</v>
      </c>
      <c r="K55" s="43">
        <v>8</v>
      </c>
      <c r="L55" s="46" t="s">
        <v>414</v>
      </c>
      <c r="M55" s="47">
        <v>72.727272727272705</v>
      </c>
      <c r="N55" s="48">
        <v>7.9404086690615597E-5</v>
      </c>
      <c r="O55" s="48">
        <v>9</v>
      </c>
      <c r="P55" s="48">
        <v>3155</v>
      </c>
      <c r="Q55" s="48">
        <v>15908</v>
      </c>
      <c r="R55" s="48">
        <v>4.4819158302517996</v>
      </c>
      <c r="S55" s="49">
        <v>5.6220507834033803E-3</v>
      </c>
    </row>
    <row r="56" spans="2:19">
      <c r="B56" s="362"/>
      <c r="C56" s="363"/>
      <c r="D56" s="355"/>
      <c r="E56" s="50"/>
      <c r="F56" s="43" t="s">
        <v>273</v>
      </c>
      <c r="G56" s="44" t="s">
        <v>274</v>
      </c>
      <c r="H56" s="44">
        <v>1</v>
      </c>
      <c r="I56" s="44" t="s">
        <v>415</v>
      </c>
      <c r="J56" s="45" t="s">
        <v>416</v>
      </c>
      <c r="K56" s="43">
        <v>5</v>
      </c>
      <c r="L56" s="46" t="s">
        <v>417</v>
      </c>
      <c r="M56" s="47">
        <v>45.454545454545404</v>
      </c>
      <c r="N56" s="48">
        <v>5.9902363343518701E-5</v>
      </c>
      <c r="O56" s="48">
        <v>10</v>
      </c>
      <c r="P56" s="48">
        <v>410</v>
      </c>
      <c r="Q56" s="48">
        <v>15143</v>
      </c>
      <c r="R56" s="48">
        <v>18.467073170731702</v>
      </c>
      <c r="S56" s="49">
        <v>5.6747324997665702E-3</v>
      </c>
    </row>
    <row r="57" spans="2:19">
      <c r="B57" s="356">
        <v>25</v>
      </c>
      <c r="C57" s="358">
        <v>12</v>
      </c>
      <c r="D57" s="354" t="s">
        <v>418</v>
      </c>
      <c r="E57" s="10"/>
      <c r="F57" s="58" t="s">
        <v>263</v>
      </c>
      <c r="G57" s="59" t="s">
        <v>264</v>
      </c>
      <c r="H57" s="59">
        <v>1</v>
      </c>
      <c r="I57" s="59" t="s">
        <v>419</v>
      </c>
      <c r="J57" s="60" t="s">
        <v>420</v>
      </c>
      <c r="K57" s="58">
        <v>6</v>
      </c>
      <c r="L57" s="61" t="s">
        <v>421</v>
      </c>
      <c r="M57" s="62">
        <v>54.545454545454497</v>
      </c>
      <c r="N57" s="63">
        <v>3.25701101788958E-5</v>
      </c>
      <c r="O57" s="63">
        <v>8</v>
      </c>
      <c r="P57" s="63">
        <v>998</v>
      </c>
      <c r="Q57" s="63">
        <v>14116</v>
      </c>
      <c r="R57" s="63">
        <v>10.608216432865699</v>
      </c>
      <c r="S57" s="64">
        <v>1.30401983211376E-2</v>
      </c>
    </row>
    <row r="58" spans="2:19">
      <c r="B58" s="300"/>
      <c r="C58" s="281"/>
      <c r="D58" s="284"/>
      <c r="E58" s="18"/>
      <c r="F58" s="19" t="s">
        <v>268</v>
      </c>
      <c r="G58" s="20" t="s">
        <v>269</v>
      </c>
      <c r="H58" s="20">
        <v>11</v>
      </c>
      <c r="I58" s="20" t="s">
        <v>422</v>
      </c>
      <c r="J58" s="21" t="s">
        <v>423</v>
      </c>
      <c r="K58" s="19">
        <v>3</v>
      </c>
      <c r="L58" s="22" t="s">
        <v>424</v>
      </c>
      <c r="M58" s="23">
        <v>27.272727272727199</v>
      </c>
      <c r="N58" s="24">
        <v>3.44421396551387E-3</v>
      </c>
      <c r="O58" s="24">
        <v>11</v>
      </c>
      <c r="P58" s="24">
        <v>143</v>
      </c>
      <c r="Q58" s="24">
        <v>15908</v>
      </c>
      <c r="R58" s="24">
        <v>30.339478703114999</v>
      </c>
      <c r="S58" s="25">
        <v>0.19813111634007899</v>
      </c>
    </row>
    <row r="59" spans="2:19">
      <c r="B59" s="357"/>
      <c r="C59" s="282"/>
      <c r="D59" s="285"/>
      <c r="E59" s="26"/>
      <c r="F59" s="19" t="s">
        <v>273</v>
      </c>
      <c r="G59" s="20" t="s">
        <v>274</v>
      </c>
      <c r="H59" s="20">
        <v>29</v>
      </c>
      <c r="I59" s="20" t="s">
        <v>425</v>
      </c>
      <c r="J59" s="21" t="s">
        <v>426</v>
      </c>
      <c r="K59" s="19">
        <v>3</v>
      </c>
      <c r="L59" s="22" t="s">
        <v>427</v>
      </c>
      <c r="M59" s="23">
        <v>27.272727272727199</v>
      </c>
      <c r="N59" s="24">
        <v>2.9033999113762601E-2</v>
      </c>
      <c r="O59" s="24">
        <v>9</v>
      </c>
      <c r="P59" s="24">
        <v>523</v>
      </c>
      <c r="Q59" s="24">
        <v>15143</v>
      </c>
      <c r="R59" s="24">
        <v>9.6513702995538502</v>
      </c>
      <c r="S59" s="25">
        <v>0.92736297490974895</v>
      </c>
    </row>
    <row r="60" spans="2:19">
      <c r="B60" s="359">
        <v>2</v>
      </c>
      <c r="C60" s="286">
        <v>11</v>
      </c>
      <c r="D60" s="289" t="s">
        <v>428</v>
      </c>
      <c r="E60" s="34"/>
      <c r="F60" s="35" t="s">
        <v>263</v>
      </c>
      <c r="G60" s="36" t="s">
        <v>264</v>
      </c>
      <c r="H60" s="36">
        <v>2</v>
      </c>
      <c r="I60" s="36" t="s">
        <v>429</v>
      </c>
      <c r="J60" s="37" t="s">
        <v>430</v>
      </c>
      <c r="K60" s="35">
        <v>6</v>
      </c>
      <c r="L60" s="38" t="s">
        <v>431</v>
      </c>
      <c r="M60" s="39">
        <v>60</v>
      </c>
      <c r="N60" s="40">
        <v>3.75401046725927E-7</v>
      </c>
      <c r="O60" s="40">
        <v>10</v>
      </c>
      <c r="P60" s="40">
        <v>284</v>
      </c>
      <c r="Q60" s="40">
        <v>14116</v>
      </c>
      <c r="R60" s="40">
        <v>29.822535211267599</v>
      </c>
      <c r="S60" s="41">
        <v>4.8425571557264501E-5</v>
      </c>
    </row>
    <row r="61" spans="2:19">
      <c r="B61" s="360"/>
      <c r="C61" s="287"/>
      <c r="D61" s="290"/>
      <c r="E61" s="42"/>
      <c r="F61" s="43" t="s">
        <v>268</v>
      </c>
      <c r="G61" s="44" t="s">
        <v>269</v>
      </c>
      <c r="H61" s="44">
        <v>1</v>
      </c>
      <c r="I61" s="44" t="s">
        <v>432</v>
      </c>
      <c r="J61" s="45" t="s">
        <v>433</v>
      </c>
      <c r="K61" s="43">
        <v>7</v>
      </c>
      <c r="L61" s="46" t="s">
        <v>434</v>
      </c>
      <c r="M61" s="47">
        <v>70</v>
      </c>
      <c r="N61" s="48">
        <v>8.6480546053906897E-8</v>
      </c>
      <c r="O61" s="48">
        <v>10</v>
      </c>
      <c r="P61" s="48">
        <v>515</v>
      </c>
      <c r="Q61" s="48">
        <v>15908</v>
      </c>
      <c r="R61" s="48">
        <v>21.6225242718446</v>
      </c>
      <c r="S61" s="49">
        <v>4.0645775800651703E-6</v>
      </c>
    </row>
    <row r="62" spans="2:19">
      <c r="B62" s="362"/>
      <c r="C62" s="363"/>
      <c r="D62" s="355"/>
      <c r="E62" s="50"/>
      <c r="F62" s="67" t="s">
        <v>273</v>
      </c>
      <c r="G62" s="52" t="s">
        <v>274</v>
      </c>
      <c r="H62" s="52">
        <v>4</v>
      </c>
      <c r="I62" s="52" t="s">
        <v>435</v>
      </c>
      <c r="J62" s="53" t="s">
        <v>436</v>
      </c>
      <c r="K62" s="51">
        <v>7</v>
      </c>
      <c r="L62" s="54" t="s">
        <v>437</v>
      </c>
      <c r="M62" s="55">
        <v>70</v>
      </c>
      <c r="N62" s="56">
        <v>8.2702006407017903E-7</v>
      </c>
      <c r="O62" s="56">
        <v>10</v>
      </c>
      <c r="P62" s="56">
        <v>718</v>
      </c>
      <c r="Q62" s="56">
        <v>15143</v>
      </c>
      <c r="R62" s="56">
        <v>14.7633704735376</v>
      </c>
      <c r="S62" s="57">
        <v>4.3831120910553502E-5</v>
      </c>
    </row>
    <row r="63" spans="2:19">
      <c r="B63" s="356">
        <v>3</v>
      </c>
      <c r="C63" s="358">
        <v>11</v>
      </c>
      <c r="D63" s="354" t="s">
        <v>438</v>
      </c>
      <c r="E63" s="10"/>
      <c r="F63" s="19" t="s">
        <v>263</v>
      </c>
      <c r="G63" s="20" t="s">
        <v>264</v>
      </c>
      <c r="H63" s="20">
        <v>1</v>
      </c>
      <c r="I63" s="20" t="s">
        <v>439</v>
      </c>
      <c r="J63" s="21" t="s">
        <v>440</v>
      </c>
      <c r="K63" s="19">
        <v>5</v>
      </c>
      <c r="L63" s="22" t="s">
        <v>441</v>
      </c>
      <c r="M63" s="23">
        <v>50</v>
      </c>
      <c r="N63" s="24">
        <v>5.7639969344765001E-4</v>
      </c>
      <c r="O63" s="24">
        <v>8</v>
      </c>
      <c r="P63" s="24">
        <v>938</v>
      </c>
      <c r="Q63" s="24">
        <v>14116</v>
      </c>
      <c r="R63" s="24">
        <v>9.4056503198294195</v>
      </c>
      <c r="S63" s="25">
        <v>0.11147811874154701</v>
      </c>
    </row>
    <row r="64" spans="2:19">
      <c r="B64" s="300"/>
      <c r="C64" s="281"/>
      <c r="D64" s="284"/>
      <c r="E64" s="18"/>
      <c r="F64" s="19" t="s">
        <v>268</v>
      </c>
      <c r="G64" s="20" t="s">
        <v>269</v>
      </c>
      <c r="H64" s="20">
        <v>2</v>
      </c>
      <c r="I64" s="20" t="s">
        <v>442</v>
      </c>
      <c r="J64" s="21" t="s">
        <v>443</v>
      </c>
      <c r="K64" s="19">
        <v>10</v>
      </c>
      <c r="L64" s="22" t="s">
        <v>444</v>
      </c>
      <c r="M64" s="23">
        <v>100</v>
      </c>
      <c r="N64" s="24">
        <v>2.0113554707759901E-3</v>
      </c>
      <c r="O64" s="24">
        <v>10</v>
      </c>
      <c r="P64" s="24">
        <v>7982</v>
      </c>
      <c r="Q64" s="24">
        <v>15908</v>
      </c>
      <c r="R64" s="24">
        <v>1.99298421448258</v>
      </c>
      <c r="S64" s="25">
        <v>9.9401566090173005E-2</v>
      </c>
    </row>
    <row r="65" spans="2:19">
      <c r="B65" s="357"/>
      <c r="C65" s="282"/>
      <c r="D65" s="285"/>
      <c r="E65" s="26"/>
      <c r="F65" s="19" t="s">
        <v>273</v>
      </c>
      <c r="G65" s="20" t="s">
        <v>274</v>
      </c>
      <c r="H65" s="20">
        <v>11</v>
      </c>
      <c r="I65" s="20" t="s">
        <v>435</v>
      </c>
      <c r="J65" s="21" t="s">
        <v>436</v>
      </c>
      <c r="K65" s="19">
        <v>3</v>
      </c>
      <c r="L65" s="22" t="s">
        <v>445</v>
      </c>
      <c r="M65" s="23">
        <v>30</v>
      </c>
      <c r="N65" s="24">
        <v>6.4769889503751593E-2</v>
      </c>
      <c r="O65" s="24">
        <v>10</v>
      </c>
      <c r="P65" s="24">
        <v>718</v>
      </c>
      <c r="Q65" s="24">
        <v>15143</v>
      </c>
      <c r="R65" s="24">
        <v>6.3271587743732498</v>
      </c>
      <c r="S65" s="25">
        <v>0.97800350885927401</v>
      </c>
    </row>
    <row r="66" spans="2:19">
      <c r="B66" s="359">
        <v>29</v>
      </c>
      <c r="C66" s="286">
        <v>11</v>
      </c>
      <c r="D66" s="289" t="s">
        <v>446</v>
      </c>
      <c r="E66" s="34"/>
      <c r="F66" s="35" t="s">
        <v>263</v>
      </c>
      <c r="G66" s="36" t="s">
        <v>264</v>
      </c>
      <c r="H66" s="36">
        <v>1</v>
      </c>
      <c r="I66" s="36" t="s">
        <v>447</v>
      </c>
      <c r="J66" s="37" t="s">
        <v>448</v>
      </c>
      <c r="K66" s="35">
        <v>3</v>
      </c>
      <c r="L66" s="38" t="s">
        <v>449</v>
      </c>
      <c r="M66" s="39">
        <v>30</v>
      </c>
      <c r="N66" s="40">
        <v>1.95724279580761E-3</v>
      </c>
      <c r="O66" s="40">
        <v>8</v>
      </c>
      <c r="P66" s="40">
        <v>139</v>
      </c>
      <c r="Q66" s="40">
        <v>14116</v>
      </c>
      <c r="R66" s="40">
        <v>38.082733812949598</v>
      </c>
      <c r="S66" s="41">
        <v>0.34117756621788797</v>
      </c>
    </row>
    <row r="67" spans="2:19">
      <c r="B67" s="360"/>
      <c r="C67" s="287"/>
      <c r="D67" s="290"/>
      <c r="E67" s="42"/>
      <c r="F67" s="43" t="s">
        <v>268</v>
      </c>
      <c r="G67" s="44" t="s">
        <v>269</v>
      </c>
      <c r="H67" s="44" t="s">
        <v>367</v>
      </c>
      <c r="I67" s="44" t="s">
        <v>367</v>
      </c>
      <c r="J67" s="45" t="s">
        <v>367</v>
      </c>
      <c r="K67" s="43" t="s">
        <v>368</v>
      </c>
      <c r="L67" s="45" t="s">
        <v>367</v>
      </c>
      <c r="M67" s="47" t="s">
        <v>368</v>
      </c>
      <c r="N67" s="48" t="s">
        <v>368</v>
      </c>
      <c r="O67" s="48" t="s">
        <v>368</v>
      </c>
      <c r="P67" s="48" t="s">
        <v>368</v>
      </c>
      <c r="Q67" s="48" t="s">
        <v>368</v>
      </c>
      <c r="R67" s="48" t="s">
        <v>368</v>
      </c>
      <c r="S67" s="49" t="s">
        <v>368</v>
      </c>
    </row>
    <row r="68" spans="2:19">
      <c r="B68" s="362"/>
      <c r="C68" s="363"/>
      <c r="D68" s="355"/>
      <c r="E68" s="50"/>
      <c r="F68" s="43" t="s">
        <v>273</v>
      </c>
      <c r="G68" s="44" t="s">
        <v>274</v>
      </c>
      <c r="H68" s="44">
        <v>5</v>
      </c>
      <c r="I68" s="44" t="s">
        <v>450</v>
      </c>
      <c r="J68" s="45" t="s">
        <v>451</v>
      </c>
      <c r="K68" s="43">
        <v>4</v>
      </c>
      <c r="L68" s="46" t="s">
        <v>452</v>
      </c>
      <c r="M68" s="47">
        <v>40</v>
      </c>
      <c r="N68" s="48">
        <v>2.5555193336789898E-2</v>
      </c>
      <c r="O68" s="48">
        <v>8</v>
      </c>
      <c r="P68" s="48">
        <v>1512</v>
      </c>
      <c r="Q68" s="48">
        <v>15143</v>
      </c>
      <c r="R68" s="48">
        <v>5.0076058201058196</v>
      </c>
      <c r="S68" s="49">
        <v>0.82350376754059396</v>
      </c>
    </row>
    <row r="69" spans="2:19">
      <c r="B69" s="356">
        <v>40</v>
      </c>
      <c r="C69" s="358">
        <v>11</v>
      </c>
      <c r="D69" s="354" t="s">
        <v>453</v>
      </c>
      <c r="E69" s="10"/>
      <c r="F69" s="58" t="s">
        <v>263</v>
      </c>
      <c r="G69" s="59" t="s">
        <v>264</v>
      </c>
      <c r="H69" s="59">
        <v>10</v>
      </c>
      <c r="I69" s="59" t="s">
        <v>454</v>
      </c>
      <c r="J69" s="60" t="s">
        <v>455</v>
      </c>
      <c r="K69" s="58">
        <v>3</v>
      </c>
      <c r="L69" s="61" t="s">
        <v>456</v>
      </c>
      <c r="M69" s="62">
        <v>30</v>
      </c>
      <c r="N69" s="63">
        <v>1.8540390771300101E-2</v>
      </c>
      <c r="O69" s="63">
        <v>9</v>
      </c>
      <c r="P69" s="63">
        <v>384</v>
      </c>
      <c r="Q69" s="63">
        <v>14116</v>
      </c>
      <c r="R69" s="63">
        <v>12.2534722222222</v>
      </c>
      <c r="S69" s="64">
        <v>0.99635473224908599</v>
      </c>
    </row>
    <row r="70" spans="2:19">
      <c r="B70" s="300"/>
      <c r="C70" s="281"/>
      <c r="D70" s="284"/>
      <c r="E70" s="18"/>
      <c r="F70" s="19" t="s">
        <v>268</v>
      </c>
      <c r="G70" s="20" t="s">
        <v>269</v>
      </c>
      <c r="H70" s="20">
        <v>1</v>
      </c>
      <c r="I70" s="20" t="s">
        <v>457</v>
      </c>
      <c r="J70" s="21" t="s">
        <v>458</v>
      </c>
      <c r="K70" s="19">
        <v>3</v>
      </c>
      <c r="L70" s="22" t="s">
        <v>459</v>
      </c>
      <c r="M70" s="23">
        <v>30</v>
      </c>
      <c r="N70" s="24">
        <v>8.7876291252947402E-4</v>
      </c>
      <c r="O70" s="24">
        <v>10</v>
      </c>
      <c r="P70" s="24">
        <v>80</v>
      </c>
      <c r="Q70" s="24">
        <v>15908</v>
      </c>
      <c r="R70" s="24">
        <v>59.655000000000001</v>
      </c>
      <c r="S70" s="25">
        <v>7.1187636183677599E-2</v>
      </c>
    </row>
    <row r="71" spans="2:19">
      <c r="B71" s="357"/>
      <c r="C71" s="282"/>
      <c r="D71" s="285"/>
      <c r="E71" s="26"/>
      <c r="F71" s="19" t="s">
        <v>273</v>
      </c>
      <c r="G71" s="20" t="s">
        <v>274</v>
      </c>
      <c r="H71" s="20">
        <v>5</v>
      </c>
      <c r="I71" s="20" t="s">
        <v>460</v>
      </c>
      <c r="J71" s="21" t="s">
        <v>461</v>
      </c>
      <c r="K71" s="19">
        <v>3</v>
      </c>
      <c r="L71" s="22" t="s">
        <v>462</v>
      </c>
      <c r="M71" s="23">
        <v>30</v>
      </c>
      <c r="N71" s="24">
        <v>1.0497711432733601E-2</v>
      </c>
      <c r="O71" s="24">
        <v>10</v>
      </c>
      <c r="P71" s="24">
        <v>270</v>
      </c>
      <c r="Q71" s="24">
        <v>15143</v>
      </c>
      <c r="R71" s="24">
        <v>16.8255555555555</v>
      </c>
      <c r="S71" s="25">
        <v>0.67670579425247901</v>
      </c>
    </row>
    <row r="72" spans="2:19">
      <c r="B72" s="359">
        <v>5</v>
      </c>
      <c r="C72" s="286">
        <v>10</v>
      </c>
      <c r="D72" s="289" t="s">
        <v>463</v>
      </c>
      <c r="E72" s="34"/>
      <c r="F72" s="35" t="s">
        <v>263</v>
      </c>
      <c r="G72" s="36" t="s">
        <v>264</v>
      </c>
      <c r="H72" s="36" t="s">
        <v>367</v>
      </c>
      <c r="I72" s="36" t="s">
        <v>367</v>
      </c>
      <c r="J72" s="37" t="s">
        <v>367</v>
      </c>
      <c r="K72" s="35" t="s">
        <v>368</v>
      </c>
      <c r="L72" s="37" t="s">
        <v>367</v>
      </c>
      <c r="M72" s="39" t="s">
        <v>368</v>
      </c>
      <c r="N72" s="40" t="s">
        <v>368</v>
      </c>
      <c r="O72" s="40" t="s">
        <v>368</v>
      </c>
      <c r="P72" s="40" t="s">
        <v>368</v>
      </c>
      <c r="Q72" s="40" t="s">
        <v>368</v>
      </c>
      <c r="R72" s="40" t="s">
        <v>368</v>
      </c>
      <c r="S72" s="41" t="s">
        <v>368</v>
      </c>
    </row>
    <row r="73" spans="2:19">
      <c r="B73" s="360"/>
      <c r="C73" s="287"/>
      <c r="D73" s="290"/>
      <c r="E73" s="42"/>
      <c r="F73" s="43" t="s">
        <v>268</v>
      </c>
      <c r="G73" s="44" t="s">
        <v>269</v>
      </c>
      <c r="H73" s="44" t="s">
        <v>367</v>
      </c>
      <c r="I73" s="44" t="s">
        <v>367</v>
      </c>
      <c r="J73" s="45" t="s">
        <v>367</v>
      </c>
      <c r="K73" s="43" t="s">
        <v>368</v>
      </c>
      <c r="L73" s="45" t="s">
        <v>367</v>
      </c>
      <c r="M73" s="47" t="s">
        <v>368</v>
      </c>
      <c r="N73" s="48" t="s">
        <v>368</v>
      </c>
      <c r="O73" s="48" t="s">
        <v>368</v>
      </c>
      <c r="P73" s="48" t="s">
        <v>368</v>
      </c>
      <c r="Q73" s="48" t="s">
        <v>368</v>
      </c>
      <c r="R73" s="48" t="s">
        <v>368</v>
      </c>
      <c r="S73" s="49" t="s">
        <v>368</v>
      </c>
    </row>
    <row r="74" spans="2:19">
      <c r="B74" s="362"/>
      <c r="C74" s="363"/>
      <c r="D74" s="355"/>
      <c r="E74" s="50"/>
      <c r="F74" s="43" t="s">
        <v>273</v>
      </c>
      <c r="G74" s="44" t="s">
        <v>274</v>
      </c>
      <c r="H74" s="44" t="s">
        <v>367</v>
      </c>
      <c r="I74" s="44" t="s">
        <v>367</v>
      </c>
      <c r="J74" s="45" t="s">
        <v>367</v>
      </c>
      <c r="K74" s="43" t="s">
        <v>368</v>
      </c>
      <c r="L74" s="45" t="s">
        <v>367</v>
      </c>
      <c r="M74" s="47" t="s">
        <v>368</v>
      </c>
      <c r="N74" s="48" t="s">
        <v>368</v>
      </c>
      <c r="O74" s="48" t="s">
        <v>368</v>
      </c>
      <c r="P74" s="48" t="s">
        <v>368</v>
      </c>
      <c r="Q74" s="48" t="s">
        <v>368</v>
      </c>
      <c r="R74" s="48" t="s">
        <v>368</v>
      </c>
      <c r="S74" s="49" t="s">
        <v>368</v>
      </c>
    </row>
    <row r="75" spans="2:19">
      <c r="B75" s="356">
        <v>7</v>
      </c>
      <c r="C75" s="358">
        <v>10</v>
      </c>
      <c r="D75" s="354" t="s">
        <v>464</v>
      </c>
      <c r="E75" s="10"/>
      <c r="F75" s="58" t="s">
        <v>263</v>
      </c>
      <c r="G75" s="59" t="s">
        <v>264</v>
      </c>
      <c r="H75" s="59">
        <v>1</v>
      </c>
      <c r="I75" s="59" t="s">
        <v>465</v>
      </c>
      <c r="J75" s="60" t="s">
        <v>466</v>
      </c>
      <c r="K75" s="58">
        <v>5</v>
      </c>
      <c r="L75" s="61" t="s">
        <v>467</v>
      </c>
      <c r="M75" s="62">
        <v>62.5</v>
      </c>
      <c r="N75" s="63">
        <v>3.8372999443315702E-8</v>
      </c>
      <c r="O75" s="63">
        <v>8</v>
      </c>
      <c r="P75" s="63">
        <v>83</v>
      </c>
      <c r="Q75" s="63">
        <v>14116</v>
      </c>
      <c r="R75" s="63">
        <v>106.295180722891</v>
      </c>
      <c r="S75" s="64">
        <v>6.3315249856366001E-6</v>
      </c>
    </row>
    <row r="76" spans="2:19">
      <c r="B76" s="300"/>
      <c r="C76" s="281"/>
      <c r="D76" s="284"/>
      <c r="E76" s="18"/>
      <c r="F76" s="19" t="s">
        <v>268</v>
      </c>
      <c r="G76" s="20" t="s">
        <v>269</v>
      </c>
      <c r="H76" s="20">
        <v>5</v>
      </c>
      <c r="I76" s="20" t="s">
        <v>468</v>
      </c>
      <c r="J76" s="21" t="s">
        <v>469</v>
      </c>
      <c r="K76" s="19">
        <v>3</v>
      </c>
      <c r="L76" s="22" t="s">
        <v>470</v>
      </c>
      <c r="M76" s="23">
        <v>37.5</v>
      </c>
      <c r="N76" s="24">
        <v>6.2397907933979294E-5</v>
      </c>
      <c r="O76" s="24">
        <v>8</v>
      </c>
      <c r="P76" s="24">
        <v>28</v>
      </c>
      <c r="Q76" s="24">
        <v>15908</v>
      </c>
      <c r="R76" s="24">
        <v>213.05357142857099</v>
      </c>
      <c r="S76" s="25">
        <v>3.55047383058837E-3</v>
      </c>
    </row>
    <row r="77" spans="2:19">
      <c r="B77" s="357"/>
      <c r="C77" s="282"/>
      <c r="D77" s="285"/>
      <c r="E77" s="26"/>
      <c r="F77" s="19" t="s">
        <v>273</v>
      </c>
      <c r="G77" s="20" t="s">
        <v>274</v>
      </c>
      <c r="H77" s="20">
        <v>15</v>
      </c>
      <c r="I77" s="20" t="s">
        <v>471</v>
      </c>
      <c r="J77" s="21" t="s">
        <v>472</v>
      </c>
      <c r="K77" s="19">
        <v>2</v>
      </c>
      <c r="L77" s="22" t="s">
        <v>473</v>
      </c>
      <c r="M77" s="23">
        <v>25</v>
      </c>
      <c r="N77" s="24">
        <v>7.8335464166331206E-3</v>
      </c>
      <c r="O77" s="24">
        <v>8</v>
      </c>
      <c r="P77" s="24">
        <v>17</v>
      </c>
      <c r="Q77" s="24">
        <v>15143</v>
      </c>
      <c r="R77" s="24">
        <v>222.691176470588</v>
      </c>
      <c r="S77" s="25">
        <v>0.36126793739119301</v>
      </c>
    </row>
    <row r="78" spans="2:19">
      <c r="B78" s="359">
        <v>30</v>
      </c>
      <c r="C78" s="286">
        <v>10</v>
      </c>
      <c r="D78" s="289" t="s">
        <v>474</v>
      </c>
      <c r="E78" s="34"/>
      <c r="F78" s="35" t="s">
        <v>263</v>
      </c>
      <c r="G78" s="36" t="s">
        <v>264</v>
      </c>
      <c r="H78" s="36" t="s">
        <v>367</v>
      </c>
      <c r="I78" s="36" t="s">
        <v>367</v>
      </c>
      <c r="J78" s="37" t="s">
        <v>367</v>
      </c>
      <c r="K78" s="35" t="s">
        <v>368</v>
      </c>
      <c r="L78" s="37" t="s">
        <v>367</v>
      </c>
      <c r="M78" s="39" t="s">
        <v>368</v>
      </c>
      <c r="N78" s="40" t="s">
        <v>368</v>
      </c>
      <c r="O78" s="40" t="s">
        <v>368</v>
      </c>
      <c r="P78" s="40" t="s">
        <v>368</v>
      </c>
      <c r="Q78" s="40" t="s">
        <v>368</v>
      </c>
      <c r="R78" s="40" t="s">
        <v>368</v>
      </c>
      <c r="S78" s="41" t="s">
        <v>368</v>
      </c>
    </row>
    <row r="79" spans="2:19">
      <c r="B79" s="360"/>
      <c r="C79" s="287"/>
      <c r="D79" s="290"/>
      <c r="E79" s="42"/>
      <c r="F79" s="43" t="s">
        <v>268</v>
      </c>
      <c r="G79" s="44" t="s">
        <v>269</v>
      </c>
      <c r="H79" s="44">
        <v>9</v>
      </c>
      <c r="I79" s="44" t="s">
        <v>475</v>
      </c>
      <c r="J79" s="45" t="s">
        <v>476</v>
      </c>
      <c r="K79" s="43">
        <v>2</v>
      </c>
      <c r="L79" s="46" t="s">
        <v>477</v>
      </c>
      <c r="M79" s="47">
        <v>2.2727272727272698</v>
      </c>
      <c r="N79" s="48">
        <v>1.15106657708848E-2</v>
      </c>
      <c r="O79" s="48">
        <v>9</v>
      </c>
      <c r="P79" s="48">
        <v>23</v>
      </c>
      <c r="Q79" s="48">
        <v>15908</v>
      </c>
      <c r="R79" s="48">
        <v>153.70048309178699</v>
      </c>
      <c r="S79" s="49">
        <v>0.61746165468951597</v>
      </c>
    </row>
    <row r="80" spans="2:19" ht="28">
      <c r="B80" s="362"/>
      <c r="C80" s="363"/>
      <c r="D80" s="355"/>
      <c r="E80" s="50"/>
      <c r="F80" s="43" t="s">
        <v>273</v>
      </c>
      <c r="G80" s="44" t="s">
        <v>274</v>
      </c>
      <c r="H80" s="44">
        <v>1</v>
      </c>
      <c r="I80" s="44" t="s">
        <v>478</v>
      </c>
      <c r="J80" s="45" t="s">
        <v>479</v>
      </c>
      <c r="K80" s="43">
        <v>3</v>
      </c>
      <c r="L80" s="46" t="s">
        <v>480</v>
      </c>
      <c r="M80" s="47">
        <v>3.4090909090908998</v>
      </c>
      <c r="N80" s="48">
        <v>1.0530063230639701E-3</v>
      </c>
      <c r="O80" s="48">
        <v>8</v>
      </c>
      <c r="P80" s="48">
        <v>109</v>
      </c>
      <c r="Q80" s="48">
        <v>15143</v>
      </c>
      <c r="R80" s="48">
        <v>52.097477064220101</v>
      </c>
      <c r="S80" s="49">
        <v>6.5204894227194402E-2</v>
      </c>
    </row>
    <row r="81" spans="2:19">
      <c r="B81" s="356">
        <v>41</v>
      </c>
      <c r="C81" s="358">
        <v>10</v>
      </c>
      <c r="D81" s="354" t="s">
        <v>481</v>
      </c>
      <c r="E81" s="10"/>
      <c r="F81" s="58" t="s">
        <v>263</v>
      </c>
      <c r="G81" s="59" t="s">
        <v>264</v>
      </c>
      <c r="H81" s="59">
        <v>1</v>
      </c>
      <c r="I81" s="59" t="s">
        <v>482</v>
      </c>
      <c r="J81" s="60" t="s">
        <v>483</v>
      </c>
      <c r="K81" s="58">
        <v>2</v>
      </c>
      <c r="L81" s="61" t="s">
        <v>484</v>
      </c>
      <c r="M81" s="62">
        <v>22.2222222222222</v>
      </c>
      <c r="N81" s="63">
        <v>6.7827493101765002E-3</v>
      </c>
      <c r="O81" s="63">
        <v>7</v>
      </c>
      <c r="P81" s="63">
        <v>16</v>
      </c>
      <c r="Q81" s="63">
        <v>14116</v>
      </c>
      <c r="R81" s="63">
        <v>252.07142857142799</v>
      </c>
      <c r="S81" s="64">
        <v>0.74188898181235896</v>
      </c>
    </row>
    <row r="82" spans="2:19">
      <c r="B82" s="300"/>
      <c r="C82" s="281"/>
      <c r="D82" s="284"/>
      <c r="E82" s="18"/>
      <c r="F82" s="19" t="s">
        <v>268</v>
      </c>
      <c r="G82" s="20" t="s">
        <v>269</v>
      </c>
      <c r="H82" s="20">
        <v>5</v>
      </c>
      <c r="I82" s="20" t="s">
        <v>485</v>
      </c>
      <c r="J82" s="21" t="s">
        <v>486</v>
      </c>
      <c r="K82" s="19">
        <v>5</v>
      </c>
      <c r="L82" s="22" t="s">
        <v>487</v>
      </c>
      <c r="M82" s="23">
        <v>55.5555555555555</v>
      </c>
      <c r="N82" s="24">
        <v>1.6159219775429799E-2</v>
      </c>
      <c r="O82" s="24">
        <v>8</v>
      </c>
      <c r="P82" s="24">
        <v>2588</v>
      </c>
      <c r="Q82" s="24">
        <v>15908</v>
      </c>
      <c r="R82" s="24">
        <v>3.8417697063369398</v>
      </c>
      <c r="S82" s="25">
        <v>0.66429102843050003</v>
      </c>
    </row>
    <row r="83" spans="2:19">
      <c r="B83" s="357"/>
      <c r="C83" s="282"/>
      <c r="D83" s="285"/>
      <c r="E83" s="26"/>
      <c r="F83" s="19" t="s">
        <v>273</v>
      </c>
      <c r="G83" s="20" t="s">
        <v>274</v>
      </c>
      <c r="H83" s="20">
        <v>11</v>
      </c>
      <c r="I83" s="20" t="s">
        <v>488</v>
      </c>
      <c r="J83" s="21" t="s">
        <v>489</v>
      </c>
      <c r="K83" s="19">
        <v>2</v>
      </c>
      <c r="L83" s="22" t="s">
        <v>484</v>
      </c>
      <c r="M83" s="23">
        <v>22.2222222222222</v>
      </c>
      <c r="N83" s="24">
        <v>2.81956712367613E-2</v>
      </c>
      <c r="O83" s="24">
        <v>7</v>
      </c>
      <c r="P83" s="24">
        <v>72</v>
      </c>
      <c r="Q83" s="24">
        <v>15143</v>
      </c>
      <c r="R83" s="24">
        <v>60.091269841269799</v>
      </c>
      <c r="S83" s="25">
        <v>0.79843531828562098</v>
      </c>
    </row>
    <row r="84" spans="2:19">
      <c r="B84" s="359">
        <v>47</v>
      </c>
      <c r="C84" s="286">
        <v>10</v>
      </c>
      <c r="D84" s="289" t="s">
        <v>490</v>
      </c>
      <c r="E84" s="34"/>
      <c r="F84" s="35" t="s">
        <v>263</v>
      </c>
      <c r="G84" s="36" t="s">
        <v>264</v>
      </c>
      <c r="H84" s="36">
        <v>1</v>
      </c>
      <c r="I84" s="36" t="s">
        <v>491</v>
      </c>
      <c r="J84" s="37" t="s">
        <v>492</v>
      </c>
      <c r="K84" s="35">
        <v>6</v>
      </c>
      <c r="L84" s="38" t="s">
        <v>493</v>
      </c>
      <c r="M84" s="39">
        <v>66.6666666666666</v>
      </c>
      <c r="N84" s="40">
        <v>2.6437776503310901E-3</v>
      </c>
      <c r="O84" s="40">
        <v>8</v>
      </c>
      <c r="P84" s="40">
        <v>2498</v>
      </c>
      <c r="Q84" s="40">
        <v>14116</v>
      </c>
      <c r="R84" s="40">
        <v>4.2381905524419503</v>
      </c>
      <c r="S84" s="41">
        <v>0.37077964354533199</v>
      </c>
    </row>
    <row r="85" spans="2:19">
      <c r="B85" s="360"/>
      <c r="C85" s="287"/>
      <c r="D85" s="290"/>
      <c r="E85" s="42"/>
      <c r="F85" s="43" t="s">
        <v>268</v>
      </c>
      <c r="G85" s="44" t="s">
        <v>269</v>
      </c>
      <c r="H85" s="44">
        <v>2</v>
      </c>
      <c r="I85" s="44" t="s">
        <v>354</v>
      </c>
      <c r="J85" s="45" t="s">
        <v>355</v>
      </c>
      <c r="K85" s="43">
        <v>2</v>
      </c>
      <c r="L85" s="46" t="s">
        <v>494</v>
      </c>
      <c r="M85" s="47">
        <v>22.2222222222222</v>
      </c>
      <c r="N85" s="48">
        <v>8.5191173689137308E-3</v>
      </c>
      <c r="O85" s="48">
        <v>9</v>
      </c>
      <c r="P85" s="48">
        <v>17</v>
      </c>
      <c r="Q85" s="48">
        <v>15908</v>
      </c>
      <c r="R85" s="48">
        <v>207.9477124183</v>
      </c>
      <c r="S85" s="49">
        <v>0.45990168851079599</v>
      </c>
    </row>
    <row r="86" spans="2:19">
      <c r="B86" s="362"/>
      <c r="C86" s="363"/>
      <c r="D86" s="355"/>
      <c r="E86" s="50"/>
      <c r="F86" s="43" t="s">
        <v>273</v>
      </c>
      <c r="G86" s="44" t="s">
        <v>274</v>
      </c>
      <c r="H86" s="44">
        <v>7</v>
      </c>
      <c r="I86" s="44" t="s">
        <v>495</v>
      </c>
      <c r="J86" s="45" t="s">
        <v>496</v>
      </c>
      <c r="K86" s="43">
        <v>3</v>
      </c>
      <c r="L86" s="46" t="s">
        <v>497</v>
      </c>
      <c r="M86" s="47">
        <v>33.3333333333333</v>
      </c>
      <c r="N86" s="48">
        <v>1.39006817530855E-2</v>
      </c>
      <c r="O86" s="48">
        <v>9</v>
      </c>
      <c r="P86" s="48">
        <v>354</v>
      </c>
      <c r="Q86" s="48">
        <v>15143</v>
      </c>
      <c r="R86" s="48">
        <v>14.258945386063999</v>
      </c>
      <c r="S86" s="49">
        <v>0.62985937260228297</v>
      </c>
    </row>
    <row r="87" spans="2:19" ht="28">
      <c r="B87" s="356">
        <v>6</v>
      </c>
      <c r="C87" s="358">
        <v>9</v>
      </c>
      <c r="D87" s="354" t="s">
        <v>498</v>
      </c>
      <c r="E87" s="10"/>
      <c r="F87" s="58" t="s">
        <v>263</v>
      </c>
      <c r="G87" s="59" t="s">
        <v>264</v>
      </c>
      <c r="H87" s="59">
        <v>4</v>
      </c>
      <c r="I87" s="59" t="s">
        <v>499</v>
      </c>
      <c r="J87" s="60" t="s">
        <v>500</v>
      </c>
      <c r="K87" s="58">
        <v>5</v>
      </c>
      <c r="L87" s="61" t="s">
        <v>501</v>
      </c>
      <c r="M87" s="62">
        <v>62.5</v>
      </c>
      <c r="N87" s="63">
        <v>7.8744115835562005E-6</v>
      </c>
      <c r="O87" s="63">
        <v>8</v>
      </c>
      <c r="P87" s="63">
        <v>313</v>
      </c>
      <c r="Q87" s="63">
        <v>14116</v>
      </c>
      <c r="R87" s="63">
        <v>28.186900958466399</v>
      </c>
      <c r="S87" s="64">
        <v>2.20241504139873E-3</v>
      </c>
    </row>
    <row r="88" spans="2:19">
      <c r="B88" s="300"/>
      <c r="C88" s="281"/>
      <c r="D88" s="284"/>
      <c r="E88" s="18"/>
      <c r="F88" s="19" t="s">
        <v>268</v>
      </c>
      <c r="G88" s="20" t="s">
        <v>269</v>
      </c>
      <c r="H88" s="20">
        <v>1</v>
      </c>
      <c r="I88" s="20" t="s">
        <v>502</v>
      </c>
      <c r="J88" s="21" t="s">
        <v>503</v>
      </c>
      <c r="K88" s="19">
        <v>4</v>
      </c>
      <c r="L88" s="22" t="s">
        <v>504</v>
      </c>
      <c r="M88" s="23">
        <v>50</v>
      </c>
      <c r="N88" s="24">
        <v>3.4754623460156299E-6</v>
      </c>
      <c r="O88" s="24">
        <v>8</v>
      </c>
      <c r="P88" s="24">
        <v>75</v>
      </c>
      <c r="Q88" s="24">
        <v>15908</v>
      </c>
      <c r="R88" s="24">
        <v>106.053333333333</v>
      </c>
      <c r="S88" s="25">
        <v>2.2240524095606899E-4</v>
      </c>
    </row>
    <row r="89" spans="2:19">
      <c r="B89" s="357"/>
      <c r="C89" s="282"/>
      <c r="D89" s="285"/>
      <c r="E89" s="26"/>
      <c r="F89" s="19" t="s">
        <v>273</v>
      </c>
      <c r="G89" s="20" t="s">
        <v>274</v>
      </c>
      <c r="H89" s="20">
        <v>12</v>
      </c>
      <c r="I89" s="20" t="s">
        <v>505</v>
      </c>
      <c r="J89" s="21" t="s">
        <v>506</v>
      </c>
      <c r="K89" s="19">
        <v>3</v>
      </c>
      <c r="L89" s="22" t="s">
        <v>507</v>
      </c>
      <c r="M89" s="23">
        <v>37.5</v>
      </c>
      <c r="N89" s="24">
        <v>1.17293999156264E-4</v>
      </c>
      <c r="O89" s="24">
        <v>7</v>
      </c>
      <c r="P89" s="24">
        <v>43</v>
      </c>
      <c r="Q89" s="24">
        <v>15143</v>
      </c>
      <c r="R89" s="24">
        <v>150.926910299003</v>
      </c>
      <c r="S89" s="25">
        <v>8.8752471733745102E-3</v>
      </c>
    </row>
    <row r="90" spans="2:19">
      <c r="B90" s="359">
        <v>16</v>
      </c>
      <c r="C90" s="286">
        <v>9</v>
      </c>
      <c r="D90" s="289" t="s">
        <v>508</v>
      </c>
      <c r="E90" s="34"/>
      <c r="F90" s="35" t="s">
        <v>263</v>
      </c>
      <c r="G90" s="36" t="s">
        <v>264</v>
      </c>
      <c r="H90" s="36">
        <v>1</v>
      </c>
      <c r="I90" s="36" t="s">
        <v>509</v>
      </c>
      <c r="J90" s="37" t="s">
        <v>510</v>
      </c>
      <c r="K90" s="35">
        <v>3</v>
      </c>
      <c r="L90" s="38" t="s">
        <v>511</v>
      </c>
      <c r="M90" s="39">
        <v>37.5</v>
      </c>
      <c r="N90" s="40">
        <v>1.65670870837928E-2</v>
      </c>
      <c r="O90" s="40">
        <v>7</v>
      </c>
      <c r="P90" s="40">
        <v>492</v>
      </c>
      <c r="Q90" s="40">
        <v>14116</v>
      </c>
      <c r="R90" s="40">
        <v>12.2961672473867</v>
      </c>
      <c r="S90" s="41">
        <v>0.99827914008603802</v>
      </c>
    </row>
    <row r="91" spans="2:19">
      <c r="B91" s="360"/>
      <c r="C91" s="287"/>
      <c r="D91" s="290"/>
      <c r="E91" s="42"/>
      <c r="F91" s="43" t="s">
        <v>268</v>
      </c>
      <c r="G91" s="44" t="s">
        <v>269</v>
      </c>
      <c r="H91" s="44">
        <v>11</v>
      </c>
      <c r="I91" s="44" t="s">
        <v>422</v>
      </c>
      <c r="J91" s="45" t="s">
        <v>423</v>
      </c>
      <c r="K91" s="43">
        <v>2</v>
      </c>
      <c r="L91" s="46" t="s">
        <v>512</v>
      </c>
      <c r="M91" s="47">
        <v>25</v>
      </c>
      <c r="N91" s="48">
        <v>5.2745578201488903E-2</v>
      </c>
      <c r="O91" s="48">
        <v>7</v>
      </c>
      <c r="P91" s="48">
        <v>143</v>
      </c>
      <c r="Q91" s="48">
        <v>15908</v>
      </c>
      <c r="R91" s="48">
        <v>31.7842157842157</v>
      </c>
      <c r="S91" s="49">
        <v>0.97866308984940098</v>
      </c>
    </row>
    <row r="92" spans="2:19">
      <c r="B92" s="362"/>
      <c r="C92" s="363"/>
      <c r="D92" s="355"/>
      <c r="E92" s="50"/>
      <c r="F92" s="43" t="s">
        <v>273</v>
      </c>
      <c r="G92" s="44" t="s">
        <v>274</v>
      </c>
      <c r="H92" s="44" t="s">
        <v>367</v>
      </c>
      <c r="I92" s="44" t="s">
        <v>367</v>
      </c>
      <c r="J92" s="45" t="s">
        <v>367</v>
      </c>
      <c r="K92" s="43" t="s">
        <v>368</v>
      </c>
      <c r="L92" s="45" t="s">
        <v>367</v>
      </c>
      <c r="M92" s="47" t="s">
        <v>368</v>
      </c>
      <c r="N92" s="48" t="s">
        <v>368</v>
      </c>
      <c r="O92" s="48" t="s">
        <v>368</v>
      </c>
      <c r="P92" s="48" t="s">
        <v>368</v>
      </c>
      <c r="Q92" s="48" t="s">
        <v>368</v>
      </c>
      <c r="R92" s="48" t="s">
        <v>368</v>
      </c>
      <c r="S92" s="49" t="s">
        <v>368</v>
      </c>
    </row>
    <row r="93" spans="2:19">
      <c r="B93" s="356">
        <v>19</v>
      </c>
      <c r="C93" s="358">
        <v>9</v>
      </c>
      <c r="D93" s="354" t="s">
        <v>513</v>
      </c>
      <c r="E93" s="10"/>
      <c r="F93" s="58" t="s">
        <v>263</v>
      </c>
      <c r="G93" s="59" t="s">
        <v>264</v>
      </c>
      <c r="H93" s="59" t="s">
        <v>367</v>
      </c>
      <c r="I93" s="59" t="s">
        <v>367</v>
      </c>
      <c r="J93" s="60" t="s">
        <v>367</v>
      </c>
      <c r="K93" s="58" t="s">
        <v>368</v>
      </c>
      <c r="L93" s="60" t="s">
        <v>367</v>
      </c>
      <c r="M93" s="62" t="s">
        <v>368</v>
      </c>
      <c r="N93" s="63" t="s">
        <v>368</v>
      </c>
      <c r="O93" s="63" t="s">
        <v>368</v>
      </c>
      <c r="P93" s="63" t="s">
        <v>368</v>
      </c>
      <c r="Q93" s="63" t="s">
        <v>368</v>
      </c>
      <c r="R93" s="63" t="s">
        <v>368</v>
      </c>
      <c r="S93" s="64" t="s">
        <v>368</v>
      </c>
    </row>
    <row r="94" spans="2:19">
      <c r="B94" s="300"/>
      <c r="C94" s="281"/>
      <c r="D94" s="284"/>
      <c r="E94" s="18"/>
      <c r="F94" s="19" t="s">
        <v>268</v>
      </c>
      <c r="G94" s="20" t="s">
        <v>269</v>
      </c>
      <c r="H94" s="20">
        <v>1</v>
      </c>
      <c r="I94" s="20" t="s">
        <v>514</v>
      </c>
      <c r="J94" s="21" t="s">
        <v>515</v>
      </c>
      <c r="K94" s="19">
        <v>3</v>
      </c>
      <c r="L94" s="22" t="s">
        <v>516</v>
      </c>
      <c r="M94" s="23">
        <v>37.5</v>
      </c>
      <c r="N94" s="24">
        <v>2.2324947802480202E-2</v>
      </c>
      <c r="O94" s="24">
        <v>8</v>
      </c>
      <c r="P94" s="24">
        <v>550</v>
      </c>
      <c r="Q94" s="24">
        <v>15908</v>
      </c>
      <c r="R94" s="24">
        <v>10.8463636363636</v>
      </c>
      <c r="S94" s="25">
        <v>0.74772946583869604</v>
      </c>
    </row>
    <row r="95" spans="2:19">
      <c r="B95" s="357"/>
      <c r="C95" s="282"/>
      <c r="D95" s="285"/>
      <c r="E95" s="26"/>
      <c r="F95" s="19" t="s">
        <v>273</v>
      </c>
      <c r="G95" s="20" t="s">
        <v>274</v>
      </c>
      <c r="H95" s="20" t="s">
        <v>367</v>
      </c>
      <c r="I95" s="20" t="s">
        <v>367</v>
      </c>
      <c r="J95" s="21" t="s">
        <v>367</v>
      </c>
      <c r="K95" s="19" t="s">
        <v>368</v>
      </c>
      <c r="L95" s="21" t="s">
        <v>367</v>
      </c>
      <c r="M95" s="23" t="s">
        <v>368</v>
      </c>
      <c r="N95" s="24" t="s">
        <v>368</v>
      </c>
      <c r="O95" s="24" t="s">
        <v>368</v>
      </c>
      <c r="P95" s="24" t="s">
        <v>368</v>
      </c>
      <c r="Q95" s="24" t="s">
        <v>368</v>
      </c>
      <c r="R95" s="24" t="s">
        <v>368</v>
      </c>
      <c r="S95" s="25" t="s">
        <v>368</v>
      </c>
    </row>
    <row r="96" spans="2:19">
      <c r="B96" s="359">
        <v>20</v>
      </c>
      <c r="C96" s="286">
        <v>9</v>
      </c>
      <c r="D96" s="289" t="s">
        <v>517</v>
      </c>
      <c r="E96" s="34"/>
      <c r="F96" s="35" t="s">
        <v>263</v>
      </c>
      <c r="G96" s="36" t="s">
        <v>264</v>
      </c>
      <c r="H96" s="36">
        <v>1</v>
      </c>
      <c r="I96" s="36" t="s">
        <v>518</v>
      </c>
      <c r="J96" s="37" t="s">
        <v>519</v>
      </c>
      <c r="K96" s="35">
        <v>3</v>
      </c>
      <c r="L96" s="38" t="s">
        <v>520</v>
      </c>
      <c r="M96" s="39">
        <v>37.5</v>
      </c>
      <c r="N96" s="40">
        <v>1.43699579965312E-2</v>
      </c>
      <c r="O96" s="40">
        <v>8</v>
      </c>
      <c r="P96" s="40">
        <v>387</v>
      </c>
      <c r="Q96" s="40">
        <v>14116</v>
      </c>
      <c r="R96" s="40">
        <v>13.678294573643401</v>
      </c>
      <c r="S96" s="41">
        <v>0.98132195628992802</v>
      </c>
    </row>
    <row r="97" spans="2:19">
      <c r="B97" s="360"/>
      <c r="C97" s="287"/>
      <c r="D97" s="290"/>
      <c r="E97" s="42"/>
      <c r="F97" s="43" t="s">
        <v>268</v>
      </c>
      <c r="G97" s="44" t="s">
        <v>269</v>
      </c>
      <c r="H97" s="44">
        <v>4</v>
      </c>
      <c r="I97" s="44" t="s">
        <v>521</v>
      </c>
      <c r="J97" s="45" t="s">
        <v>522</v>
      </c>
      <c r="K97" s="43">
        <v>6</v>
      </c>
      <c r="L97" s="46" t="s">
        <v>523</v>
      </c>
      <c r="M97" s="47">
        <v>75</v>
      </c>
      <c r="N97" s="48">
        <v>3.2108332834481397E-2</v>
      </c>
      <c r="O97" s="48">
        <v>8</v>
      </c>
      <c r="P97" s="48">
        <v>4895</v>
      </c>
      <c r="Q97" s="48">
        <v>15908</v>
      </c>
      <c r="R97" s="48">
        <v>2.43738508682328</v>
      </c>
      <c r="S97" s="49">
        <v>0.82834970679011399</v>
      </c>
    </row>
    <row r="98" spans="2:19">
      <c r="B98" s="362"/>
      <c r="C98" s="363"/>
      <c r="D98" s="355"/>
      <c r="E98" s="50"/>
      <c r="F98" s="43" t="s">
        <v>273</v>
      </c>
      <c r="G98" s="44" t="s">
        <v>274</v>
      </c>
      <c r="H98" s="44" t="s">
        <v>367</v>
      </c>
      <c r="I98" s="44" t="s">
        <v>367</v>
      </c>
      <c r="J98" s="45" t="s">
        <v>367</v>
      </c>
      <c r="K98" s="43" t="s">
        <v>368</v>
      </c>
      <c r="L98" s="45" t="s">
        <v>367</v>
      </c>
      <c r="M98" s="47" t="s">
        <v>368</v>
      </c>
      <c r="N98" s="48" t="s">
        <v>368</v>
      </c>
      <c r="O98" s="48" t="s">
        <v>368</v>
      </c>
      <c r="P98" s="48" t="s">
        <v>368</v>
      </c>
      <c r="Q98" s="48" t="s">
        <v>368</v>
      </c>
      <c r="R98" s="48" t="s">
        <v>368</v>
      </c>
      <c r="S98" s="49" t="s">
        <v>368</v>
      </c>
    </row>
    <row r="99" spans="2:19">
      <c r="B99" s="356">
        <v>27</v>
      </c>
      <c r="C99" s="358">
        <v>9</v>
      </c>
      <c r="D99" s="354" t="s">
        <v>524</v>
      </c>
      <c r="E99" s="10"/>
      <c r="F99" s="58" t="s">
        <v>263</v>
      </c>
      <c r="G99" s="59" t="s">
        <v>264</v>
      </c>
      <c r="H99" s="59">
        <v>10</v>
      </c>
      <c r="I99" s="59" t="s">
        <v>525</v>
      </c>
      <c r="J99" s="60" t="s">
        <v>526</v>
      </c>
      <c r="K99" s="58">
        <v>4</v>
      </c>
      <c r="L99" s="61" t="s">
        <v>527</v>
      </c>
      <c r="M99" s="62">
        <v>50</v>
      </c>
      <c r="N99" s="63">
        <v>6.6166394569882603E-2</v>
      </c>
      <c r="O99" s="63">
        <v>4</v>
      </c>
      <c r="P99" s="63">
        <v>5710</v>
      </c>
      <c r="Q99" s="63">
        <v>14116</v>
      </c>
      <c r="R99" s="63">
        <v>2.4721541155866902</v>
      </c>
      <c r="S99" s="64">
        <v>0.99998916057435205</v>
      </c>
    </row>
    <row r="100" spans="2:19">
      <c r="B100" s="300"/>
      <c r="C100" s="281"/>
      <c r="D100" s="284"/>
      <c r="E100" s="18"/>
      <c r="F100" s="19" t="s">
        <v>268</v>
      </c>
      <c r="G100" s="20" t="s">
        <v>269</v>
      </c>
      <c r="H100" s="20" t="s">
        <v>367</v>
      </c>
      <c r="I100" s="20" t="s">
        <v>367</v>
      </c>
      <c r="J100" s="21" t="s">
        <v>367</v>
      </c>
      <c r="K100" s="19" t="s">
        <v>368</v>
      </c>
      <c r="L100" s="21" t="s">
        <v>367</v>
      </c>
      <c r="M100" s="23" t="s">
        <v>368</v>
      </c>
      <c r="N100" s="24" t="s">
        <v>368</v>
      </c>
      <c r="O100" s="24" t="s">
        <v>368</v>
      </c>
      <c r="P100" s="24" t="s">
        <v>368</v>
      </c>
      <c r="Q100" s="24" t="s">
        <v>368</v>
      </c>
      <c r="R100" s="24" t="s">
        <v>368</v>
      </c>
      <c r="S100" s="25" t="s">
        <v>368</v>
      </c>
    </row>
    <row r="101" spans="2:19">
      <c r="B101" s="357"/>
      <c r="C101" s="282"/>
      <c r="D101" s="285"/>
      <c r="E101" s="26"/>
      <c r="F101" s="19" t="s">
        <v>273</v>
      </c>
      <c r="G101" s="20" t="s">
        <v>274</v>
      </c>
      <c r="H101" s="20">
        <v>1</v>
      </c>
      <c r="I101" s="20" t="s">
        <v>303</v>
      </c>
      <c r="J101" s="21" t="s">
        <v>304</v>
      </c>
      <c r="K101" s="19">
        <v>4</v>
      </c>
      <c r="L101" s="22" t="s">
        <v>528</v>
      </c>
      <c r="M101" s="23">
        <v>50</v>
      </c>
      <c r="N101" s="24">
        <v>1.4773686172810101E-2</v>
      </c>
      <c r="O101" s="24">
        <v>7</v>
      </c>
      <c r="P101" s="24">
        <v>1477</v>
      </c>
      <c r="Q101" s="24">
        <v>15143</v>
      </c>
      <c r="R101" s="24">
        <v>5.8585936744365901</v>
      </c>
      <c r="S101" s="25">
        <v>0.64720681711223105</v>
      </c>
    </row>
    <row r="102" spans="2:19">
      <c r="B102" s="359">
        <v>44</v>
      </c>
      <c r="C102" s="286">
        <v>9</v>
      </c>
      <c r="D102" s="289" t="s">
        <v>529</v>
      </c>
      <c r="E102" s="34"/>
      <c r="F102" s="35" t="s">
        <v>263</v>
      </c>
      <c r="G102" s="36" t="s">
        <v>264</v>
      </c>
      <c r="H102" s="36">
        <v>1</v>
      </c>
      <c r="I102" s="36" t="s">
        <v>530</v>
      </c>
      <c r="J102" s="37" t="s">
        <v>531</v>
      </c>
      <c r="K102" s="35">
        <v>4</v>
      </c>
      <c r="L102" s="38" t="s">
        <v>532</v>
      </c>
      <c r="M102" s="39">
        <v>50</v>
      </c>
      <c r="N102" s="40">
        <v>1.23248860640925E-3</v>
      </c>
      <c r="O102" s="40">
        <v>7</v>
      </c>
      <c r="P102" s="40">
        <v>576</v>
      </c>
      <c r="Q102" s="40">
        <v>14116</v>
      </c>
      <c r="R102" s="40">
        <v>14.0039682539682</v>
      </c>
      <c r="S102" s="41">
        <v>0.268027206102398</v>
      </c>
    </row>
    <row r="103" spans="2:19">
      <c r="B103" s="360"/>
      <c r="C103" s="287"/>
      <c r="D103" s="290"/>
      <c r="E103" s="42"/>
      <c r="F103" s="43" t="s">
        <v>268</v>
      </c>
      <c r="G103" s="44" t="s">
        <v>269</v>
      </c>
      <c r="H103" s="44">
        <v>2</v>
      </c>
      <c r="I103" s="44" t="s">
        <v>521</v>
      </c>
      <c r="J103" s="45" t="s">
        <v>522</v>
      </c>
      <c r="K103" s="43">
        <v>7</v>
      </c>
      <c r="L103" s="46" t="s">
        <v>533</v>
      </c>
      <c r="M103" s="47">
        <v>87.5</v>
      </c>
      <c r="N103" s="48">
        <v>4.3667373532029104E-3</v>
      </c>
      <c r="O103" s="48">
        <v>8</v>
      </c>
      <c r="P103" s="48">
        <v>4895</v>
      </c>
      <c r="Q103" s="48">
        <v>15908</v>
      </c>
      <c r="R103" s="48">
        <v>2.8436159346271701</v>
      </c>
      <c r="S103" s="49">
        <v>0.30152546007950798</v>
      </c>
    </row>
    <row r="104" spans="2:19">
      <c r="B104" s="362"/>
      <c r="C104" s="363"/>
      <c r="D104" s="355"/>
      <c r="E104" s="50"/>
      <c r="F104" s="43" t="s">
        <v>273</v>
      </c>
      <c r="G104" s="44" t="s">
        <v>274</v>
      </c>
      <c r="H104" s="44">
        <v>13</v>
      </c>
      <c r="I104" s="44" t="s">
        <v>534</v>
      </c>
      <c r="J104" s="45" t="s">
        <v>535</v>
      </c>
      <c r="K104" s="43">
        <v>2</v>
      </c>
      <c r="L104" s="46" t="s">
        <v>536</v>
      </c>
      <c r="M104" s="47">
        <v>25</v>
      </c>
      <c r="N104" s="48">
        <v>4.5773246091837902E-2</v>
      </c>
      <c r="O104" s="48">
        <v>8</v>
      </c>
      <c r="P104" s="48">
        <v>101</v>
      </c>
      <c r="Q104" s="48">
        <v>15143</v>
      </c>
      <c r="R104" s="48">
        <v>37.482673267326703</v>
      </c>
      <c r="S104" s="49">
        <v>0.98380653390096295</v>
      </c>
    </row>
    <row r="105" spans="2:19">
      <c r="B105" s="356">
        <v>8</v>
      </c>
      <c r="C105" s="358">
        <v>8</v>
      </c>
      <c r="D105" s="354" t="s">
        <v>537</v>
      </c>
      <c r="E105" s="10"/>
      <c r="F105" s="58" t="s">
        <v>263</v>
      </c>
      <c r="G105" s="59" t="s">
        <v>264</v>
      </c>
      <c r="H105" s="59">
        <v>2</v>
      </c>
      <c r="I105" s="59" t="s">
        <v>538</v>
      </c>
      <c r="J105" s="60" t="s">
        <v>539</v>
      </c>
      <c r="K105" s="58">
        <v>2</v>
      </c>
      <c r="L105" s="61" t="s">
        <v>540</v>
      </c>
      <c r="M105" s="62">
        <v>28.571428571428498</v>
      </c>
      <c r="N105" s="63">
        <v>7.7539086473459598E-2</v>
      </c>
      <c r="O105" s="63">
        <v>6</v>
      </c>
      <c r="P105" s="63">
        <v>226</v>
      </c>
      <c r="Q105" s="63">
        <v>14116</v>
      </c>
      <c r="R105" s="63">
        <v>20.820058997050101</v>
      </c>
      <c r="S105" s="64">
        <v>0.999999064483589</v>
      </c>
    </row>
    <row r="106" spans="2:19">
      <c r="B106" s="300"/>
      <c r="C106" s="281"/>
      <c r="D106" s="284"/>
      <c r="E106" s="18"/>
      <c r="F106" s="19" t="s">
        <v>268</v>
      </c>
      <c r="G106" s="20" t="s">
        <v>269</v>
      </c>
      <c r="H106" s="20" t="s">
        <v>367</v>
      </c>
      <c r="I106" s="20" t="s">
        <v>367</v>
      </c>
      <c r="J106" s="21" t="s">
        <v>367</v>
      </c>
      <c r="K106" s="19" t="s">
        <v>368</v>
      </c>
      <c r="L106" s="21" t="s">
        <v>367</v>
      </c>
      <c r="M106" s="23" t="s">
        <v>368</v>
      </c>
      <c r="N106" s="24" t="s">
        <v>368</v>
      </c>
      <c r="O106" s="24" t="s">
        <v>368</v>
      </c>
      <c r="P106" s="24" t="s">
        <v>368</v>
      </c>
      <c r="Q106" s="24" t="s">
        <v>368</v>
      </c>
      <c r="R106" s="24" t="s">
        <v>368</v>
      </c>
      <c r="S106" s="25" t="s">
        <v>368</v>
      </c>
    </row>
    <row r="107" spans="2:19">
      <c r="B107" s="357"/>
      <c r="C107" s="282"/>
      <c r="D107" s="285"/>
      <c r="E107" s="26"/>
      <c r="F107" s="19" t="s">
        <v>273</v>
      </c>
      <c r="G107" s="20" t="s">
        <v>274</v>
      </c>
      <c r="H107" s="20">
        <v>1</v>
      </c>
      <c r="I107" s="20" t="s">
        <v>541</v>
      </c>
      <c r="J107" s="21" t="s">
        <v>542</v>
      </c>
      <c r="K107" s="19">
        <v>5</v>
      </c>
      <c r="L107" s="22" t="s">
        <v>543</v>
      </c>
      <c r="M107" s="23">
        <v>71.428571428571402</v>
      </c>
      <c r="N107" s="24">
        <v>5.0326128156597399E-2</v>
      </c>
      <c r="O107" s="24">
        <v>6</v>
      </c>
      <c r="P107" s="24">
        <v>5198</v>
      </c>
      <c r="Q107" s="24">
        <v>15143</v>
      </c>
      <c r="R107" s="24">
        <v>2.42769654995511</v>
      </c>
      <c r="S107" s="25">
        <v>0.976935835052402</v>
      </c>
    </row>
    <row r="108" spans="2:19">
      <c r="B108" s="359">
        <v>9</v>
      </c>
      <c r="C108" s="286">
        <v>8</v>
      </c>
      <c r="D108" s="289" t="s">
        <v>544</v>
      </c>
      <c r="E108" s="34"/>
      <c r="F108" s="35" t="s">
        <v>263</v>
      </c>
      <c r="G108" s="36" t="s">
        <v>264</v>
      </c>
      <c r="H108" s="36">
        <v>1</v>
      </c>
      <c r="I108" s="36" t="s">
        <v>538</v>
      </c>
      <c r="J108" s="37" t="s">
        <v>539</v>
      </c>
      <c r="K108" s="35">
        <v>3</v>
      </c>
      <c r="L108" s="38" t="s">
        <v>545</v>
      </c>
      <c r="M108" s="39">
        <v>42.857142857142797</v>
      </c>
      <c r="N108" s="40">
        <v>2.4720526066115398E-3</v>
      </c>
      <c r="O108" s="40">
        <v>6</v>
      </c>
      <c r="P108" s="40">
        <v>226</v>
      </c>
      <c r="Q108" s="40">
        <v>14116</v>
      </c>
      <c r="R108" s="40">
        <v>31.230088495575199</v>
      </c>
      <c r="S108" s="41">
        <v>0.255124707819467</v>
      </c>
    </row>
    <row r="109" spans="2:19">
      <c r="B109" s="360"/>
      <c r="C109" s="287"/>
      <c r="D109" s="290"/>
      <c r="E109" s="42"/>
      <c r="F109" s="43" t="s">
        <v>268</v>
      </c>
      <c r="G109" s="44" t="s">
        <v>269</v>
      </c>
      <c r="H109" s="44" t="s">
        <v>367</v>
      </c>
      <c r="I109" s="44" t="s">
        <v>367</v>
      </c>
      <c r="J109" s="45" t="s">
        <v>367</v>
      </c>
      <c r="K109" s="43" t="s">
        <v>368</v>
      </c>
      <c r="L109" s="45" t="s">
        <v>367</v>
      </c>
      <c r="M109" s="47" t="s">
        <v>368</v>
      </c>
      <c r="N109" s="48" t="s">
        <v>368</v>
      </c>
      <c r="O109" s="48" t="s">
        <v>368</v>
      </c>
      <c r="P109" s="48" t="s">
        <v>368</v>
      </c>
      <c r="Q109" s="48" t="s">
        <v>368</v>
      </c>
      <c r="R109" s="48" t="s">
        <v>368</v>
      </c>
      <c r="S109" s="49" t="s">
        <v>368</v>
      </c>
    </row>
    <row r="110" spans="2:19">
      <c r="B110" s="362"/>
      <c r="C110" s="363"/>
      <c r="D110" s="355"/>
      <c r="E110" s="50"/>
      <c r="F110" s="43" t="s">
        <v>273</v>
      </c>
      <c r="G110" s="44" t="s">
        <v>274</v>
      </c>
      <c r="H110" s="44">
        <v>13</v>
      </c>
      <c r="I110" s="44" t="s">
        <v>541</v>
      </c>
      <c r="J110" s="45" t="s">
        <v>542</v>
      </c>
      <c r="K110" s="43">
        <v>5</v>
      </c>
      <c r="L110" s="46" t="s">
        <v>546</v>
      </c>
      <c r="M110" s="47">
        <v>71.428571428571402</v>
      </c>
      <c r="N110" s="48">
        <v>5.0326128156597399E-2</v>
      </c>
      <c r="O110" s="48">
        <v>6</v>
      </c>
      <c r="P110" s="48">
        <v>5198</v>
      </c>
      <c r="Q110" s="48">
        <v>15143</v>
      </c>
      <c r="R110" s="48">
        <v>2.42769654995511</v>
      </c>
      <c r="S110" s="49">
        <v>0.95247798117900595</v>
      </c>
    </row>
    <row r="111" spans="2:19">
      <c r="B111" s="356">
        <v>12</v>
      </c>
      <c r="C111" s="358">
        <v>8</v>
      </c>
      <c r="D111" s="354" t="s">
        <v>547</v>
      </c>
      <c r="E111" s="10"/>
      <c r="F111" s="58" t="s">
        <v>263</v>
      </c>
      <c r="G111" s="59" t="s">
        <v>264</v>
      </c>
      <c r="H111" s="59">
        <v>4</v>
      </c>
      <c r="I111" s="59" t="s">
        <v>538</v>
      </c>
      <c r="J111" s="60" t="s">
        <v>539</v>
      </c>
      <c r="K111" s="58">
        <v>2</v>
      </c>
      <c r="L111" s="61" t="s">
        <v>540</v>
      </c>
      <c r="M111" s="62">
        <v>28.571428571428498</v>
      </c>
      <c r="N111" s="63">
        <v>7.7539086473459598E-2</v>
      </c>
      <c r="O111" s="63">
        <v>6</v>
      </c>
      <c r="P111" s="63">
        <v>226</v>
      </c>
      <c r="Q111" s="63">
        <v>14116</v>
      </c>
      <c r="R111" s="63">
        <v>20.820058997050101</v>
      </c>
      <c r="S111" s="64">
        <v>0.99917695865621703</v>
      </c>
    </row>
    <row r="112" spans="2:19">
      <c r="B112" s="300"/>
      <c r="C112" s="281"/>
      <c r="D112" s="284"/>
      <c r="E112" s="18"/>
      <c r="F112" s="19" t="s">
        <v>268</v>
      </c>
      <c r="G112" s="20" t="s">
        <v>269</v>
      </c>
      <c r="H112" s="20">
        <v>1</v>
      </c>
      <c r="I112" s="20" t="s">
        <v>548</v>
      </c>
      <c r="J112" s="21" t="s">
        <v>549</v>
      </c>
      <c r="K112" s="19">
        <v>3</v>
      </c>
      <c r="L112" s="22" t="s">
        <v>550</v>
      </c>
      <c r="M112" s="23">
        <v>42.857142857142797</v>
      </c>
      <c r="N112" s="24">
        <v>5.8187933933214302E-2</v>
      </c>
      <c r="O112" s="24">
        <v>7</v>
      </c>
      <c r="P112" s="24">
        <v>1087</v>
      </c>
      <c r="Q112" s="24">
        <v>15908</v>
      </c>
      <c r="R112" s="24">
        <v>6.2720462610067003</v>
      </c>
      <c r="S112" s="25">
        <v>0.96516642834877198</v>
      </c>
    </row>
    <row r="113" spans="2:19">
      <c r="B113" s="357"/>
      <c r="C113" s="282"/>
      <c r="D113" s="285"/>
      <c r="E113" s="26"/>
      <c r="F113" s="19" t="s">
        <v>273</v>
      </c>
      <c r="G113" s="20" t="s">
        <v>274</v>
      </c>
      <c r="H113" s="20" t="s">
        <v>367</v>
      </c>
      <c r="I113" s="20" t="s">
        <v>367</v>
      </c>
      <c r="J113" s="21" t="s">
        <v>367</v>
      </c>
      <c r="K113" s="19" t="s">
        <v>368</v>
      </c>
      <c r="L113" s="21" t="s">
        <v>367</v>
      </c>
      <c r="M113" s="23" t="s">
        <v>368</v>
      </c>
      <c r="N113" s="24" t="s">
        <v>368</v>
      </c>
      <c r="O113" s="24" t="s">
        <v>368</v>
      </c>
      <c r="P113" s="24" t="s">
        <v>368</v>
      </c>
      <c r="Q113" s="24" t="s">
        <v>368</v>
      </c>
      <c r="R113" s="24" t="s">
        <v>368</v>
      </c>
      <c r="S113" s="25" t="s">
        <v>368</v>
      </c>
    </row>
    <row r="114" spans="2:19">
      <c r="B114" s="359">
        <v>14</v>
      </c>
      <c r="C114" s="286">
        <v>8</v>
      </c>
      <c r="D114" s="289" t="s">
        <v>551</v>
      </c>
      <c r="E114" s="34"/>
      <c r="F114" s="35" t="s">
        <v>263</v>
      </c>
      <c r="G114" s="36" t="s">
        <v>264</v>
      </c>
      <c r="H114" s="36">
        <v>1</v>
      </c>
      <c r="I114" s="36" t="s">
        <v>491</v>
      </c>
      <c r="J114" s="37" t="s">
        <v>492</v>
      </c>
      <c r="K114" s="35">
        <v>4</v>
      </c>
      <c r="L114" s="38" t="s">
        <v>552</v>
      </c>
      <c r="M114" s="39">
        <v>57.142857142857103</v>
      </c>
      <c r="N114" s="40">
        <v>7.2602666512497693E-2</v>
      </c>
      <c r="O114" s="40">
        <v>7</v>
      </c>
      <c r="P114" s="40">
        <v>2498</v>
      </c>
      <c r="Q114" s="40">
        <v>14116</v>
      </c>
      <c r="R114" s="40">
        <v>3.2290975637652899</v>
      </c>
      <c r="S114" s="41">
        <v>0.99998458019438397</v>
      </c>
    </row>
    <row r="115" spans="2:19">
      <c r="B115" s="360"/>
      <c r="C115" s="287"/>
      <c r="D115" s="290"/>
      <c r="E115" s="42"/>
      <c r="F115" s="43" t="s">
        <v>268</v>
      </c>
      <c r="G115" s="44" t="s">
        <v>269</v>
      </c>
      <c r="H115" s="44" t="s">
        <v>367</v>
      </c>
      <c r="I115" s="44" t="s">
        <v>367</v>
      </c>
      <c r="J115" s="45" t="s">
        <v>367</v>
      </c>
      <c r="K115" s="43" t="s">
        <v>368</v>
      </c>
      <c r="L115" s="45" t="s">
        <v>367</v>
      </c>
      <c r="M115" s="47" t="s">
        <v>368</v>
      </c>
      <c r="N115" s="48" t="s">
        <v>368</v>
      </c>
      <c r="O115" s="48" t="s">
        <v>368</v>
      </c>
      <c r="P115" s="48" t="s">
        <v>368</v>
      </c>
      <c r="Q115" s="48" t="s">
        <v>368</v>
      </c>
      <c r="R115" s="48" t="s">
        <v>368</v>
      </c>
      <c r="S115" s="49" t="s">
        <v>368</v>
      </c>
    </row>
    <row r="116" spans="2:19">
      <c r="B116" s="362"/>
      <c r="C116" s="363"/>
      <c r="D116" s="355"/>
      <c r="E116" s="50"/>
      <c r="F116" s="43" t="s">
        <v>273</v>
      </c>
      <c r="G116" s="44" t="s">
        <v>274</v>
      </c>
      <c r="H116" s="44" t="s">
        <v>367</v>
      </c>
      <c r="I116" s="44" t="s">
        <v>367</v>
      </c>
      <c r="J116" s="45" t="s">
        <v>367</v>
      </c>
      <c r="K116" s="43" t="s">
        <v>368</v>
      </c>
      <c r="L116" s="45" t="s">
        <v>367</v>
      </c>
      <c r="M116" s="47" t="s">
        <v>368</v>
      </c>
      <c r="N116" s="48" t="s">
        <v>368</v>
      </c>
      <c r="O116" s="48" t="s">
        <v>368</v>
      </c>
      <c r="P116" s="48" t="s">
        <v>368</v>
      </c>
      <c r="Q116" s="48" t="s">
        <v>368</v>
      </c>
      <c r="R116" s="48" t="s">
        <v>368</v>
      </c>
      <c r="S116" s="49" t="s">
        <v>368</v>
      </c>
    </row>
    <row r="117" spans="2:19">
      <c r="B117" s="356">
        <v>15</v>
      </c>
      <c r="C117" s="358">
        <v>8</v>
      </c>
      <c r="D117" s="354" t="s">
        <v>553</v>
      </c>
      <c r="E117" s="10"/>
      <c r="F117" s="58" t="s">
        <v>263</v>
      </c>
      <c r="G117" s="59" t="s">
        <v>264</v>
      </c>
      <c r="H117" s="59">
        <v>1</v>
      </c>
      <c r="I117" s="59" t="s">
        <v>538</v>
      </c>
      <c r="J117" s="60" t="s">
        <v>539</v>
      </c>
      <c r="K117" s="58">
        <v>2</v>
      </c>
      <c r="L117" s="61" t="s">
        <v>540</v>
      </c>
      <c r="M117" s="62">
        <v>33.3333333333333</v>
      </c>
      <c r="N117" s="63">
        <v>7.7539086473459598E-2</v>
      </c>
      <c r="O117" s="63">
        <v>6</v>
      </c>
      <c r="P117" s="63">
        <v>226</v>
      </c>
      <c r="Q117" s="63">
        <v>14116</v>
      </c>
      <c r="R117" s="63">
        <v>20.820058997050101</v>
      </c>
      <c r="S117" s="64">
        <v>0.99971176593629996</v>
      </c>
    </row>
    <row r="118" spans="2:19">
      <c r="B118" s="300"/>
      <c r="C118" s="281"/>
      <c r="D118" s="284"/>
      <c r="E118" s="18"/>
      <c r="F118" s="19" t="s">
        <v>268</v>
      </c>
      <c r="G118" s="20" t="s">
        <v>269</v>
      </c>
      <c r="H118" s="20">
        <v>2</v>
      </c>
      <c r="I118" s="20" t="s">
        <v>554</v>
      </c>
      <c r="J118" s="21" t="s">
        <v>555</v>
      </c>
      <c r="K118" s="19">
        <v>2</v>
      </c>
      <c r="L118" s="22" t="s">
        <v>556</v>
      </c>
      <c r="M118" s="23">
        <v>33.3333333333333</v>
      </c>
      <c r="N118" s="24">
        <v>8.73122919291109E-2</v>
      </c>
      <c r="O118" s="24">
        <v>6</v>
      </c>
      <c r="P118" s="24">
        <v>288</v>
      </c>
      <c r="Q118" s="24">
        <v>15908</v>
      </c>
      <c r="R118" s="24">
        <v>18.412037037036999</v>
      </c>
      <c r="S118" s="25">
        <v>0.99400149137711702</v>
      </c>
    </row>
    <row r="119" spans="2:19">
      <c r="B119" s="357"/>
      <c r="C119" s="282"/>
      <c r="D119" s="285"/>
      <c r="E119" s="26"/>
      <c r="F119" s="19" t="s">
        <v>273</v>
      </c>
      <c r="G119" s="20" t="s">
        <v>274</v>
      </c>
      <c r="H119" s="20" t="s">
        <v>367</v>
      </c>
      <c r="I119" s="20" t="s">
        <v>367</v>
      </c>
      <c r="J119" s="21" t="s">
        <v>367</v>
      </c>
      <c r="K119" s="19" t="s">
        <v>368</v>
      </c>
      <c r="L119" s="21" t="s">
        <v>367</v>
      </c>
      <c r="M119" s="23" t="s">
        <v>368</v>
      </c>
      <c r="N119" s="24" t="s">
        <v>368</v>
      </c>
      <c r="O119" s="24" t="s">
        <v>368</v>
      </c>
      <c r="P119" s="24" t="s">
        <v>368</v>
      </c>
      <c r="Q119" s="24" t="s">
        <v>368</v>
      </c>
      <c r="R119" s="24" t="s">
        <v>368</v>
      </c>
      <c r="S119" s="25" t="s">
        <v>368</v>
      </c>
    </row>
    <row r="120" spans="2:19">
      <c r="B120" s="359">
        <v>28</v>
      </c>
      <c r="C120" s="286">
        <v>8</v>
      </c>
      <c r="D120" s="289" t="s">
        <v>557</v>
      </c>
      <c r="E120" s="34"/>
      <c r="F120" s="35" t="s">
        <v>263</v>
      </c>
      <c r="G120" s="36" t="s">
        <v>264</v>
      </c>
      <c r="H120" s="36">
        <v>1</v>
      </c>
      <c r="I120" s="36" t="s">
        <v>439</v>
      </c>
      <c r="J120" s="37" t="s">
        <v>440</v>
      </c>
      <c r="K120" s="35">
        <v>5</v>
      </c>
      <c r="L120" s="38" t="s">
        <v>558</v>
      </c>
      <c r="M120" s="39">
        <v>71.428571428571402</v>
      </c>
      <c r="N120" s="40">
        <v>2.6077268456247403E-4</v>
      </c>
      <c r="O120" s="40">
        <v>7</v>
      </c>
      <c r="P120" s="40">
        <v>938</v>
      </c>
      <c r="Q120" s="40">
        <v>14116</v>
      </c>
      <c r="R120" s="40">
        <v>10.7493146512336</v>
      </c>
      <c r="S120" s="41">
        <v>3.5602890753011901E-2</v>
      </c>
    </row>
    <row r="121" spans="2:19">
      <c r="B121" s="360"/>
      <c r="C121" s="287"/>
      <c r="D121" s="290"/>
      <c r="E121" s="42"/>
      <c r="F121" s="43" t="s">
        <v>268</v>
      </c>
      <c r="G121" s="44" t="s">
        <v>269</v>
      </c>
      <c r="H121" s="44">
        <v>9</v>
      </c>
      <c r="I121" s="44" t="s">
        <v>559</v>
      </c>
      <c r="J121" s="45" t="s">
        <v>560</v>
      </c>
      <c r="K121" s="43">
        <v>4</v>
      </c>
      <c r="L121" s="46" t="s">
        <v>561</v>
      </c>
      <c r="M121" s="47">
        <v>57.142857142857103</v>
      </c>
      <c r="N121" s="48">
        <v>1.22420780185195E-2</v>
      </c>
      <c r="O121" s="48">
        <v>7</v>
      </c>
      <c r="P121" s="48">
        <v>1450</v>
      </c>
      <c r="Q121" s="48">
        <v>15908</v>
      </c>
      <c r="R121" s="48">
        <v>6.2691625615763504</v>
      </c>
      <c r="S121" s="49">
        <v>0.34216385786494002</v>
      </c>
    </row>
    <row r="122" spans="2:19">
      <c r="B122" s="362"/>
      <c r="C122" s="363"/>
      <c r="D122" s="355"/>
      <c r="E122" s="50"/>
      <c r="F122" s="43" t="s">
        <v>273</v>
      </c>
      <c r="G122" s="44" t="s">
        <v>274</v>
      </c>
      <c r="H122" s="44">
        <v>12</v>
      </c>
      <c r="I122" s="44" t="s">
        <v>541</v>
      </c>
      <c r="J122" s="45" t="s">
        <v>542</v>
      </c>
      <c r="K122" s="43">
        <v>6</v>
      </c>
      <c r="L122" s="46" t="s">
        <v>562</v>
      </c>
      <c r="M122" s="47">
        <v>85.714285714285694</v>
      </c>
      <c r="N122" s="48">
        <v>2.0393951134991199E-2</v>
      </c>
      <c r="O122" s="48">
        <v>7</v>
      </c>
      <c r="P122" s="48">
        <v>5198</v>
      </c>
      <c r="Q122" s="48">
        <v>15143</v>
      </c>
      <c r="R122" s="48">
        <v>2.4970593085252499</v>
      </c>
      <c r="S122" s="49">
        <v>0.79537331117452603</v>
      </c>
    </row>
    <row r="123" spans="2:19">
      <c r="B123" s="356">
        <v>31</v>
      </c>
      <c r="C123" s="358">
        <v>8</v>
      </c>
      <c r="D123" s="354" t="s">
        <v>563</v>
      </c>
      <c r="E123" s="10"/>
      <c r="F123" s="58" t="s">
        <v>263</v>
      </c>
      <c r="G123" s="59" t="s">
        <v>264</v>
      </c>
      <c r="H123" s="59">
        <v>4</v>
      </c>
      <c r="I123" s="59" t="s">
        <v>564</v>
      </c>
      <c r="J123" s="60" t="s">
        <v>565</v>
      </c>
      <c r="K123" s="58">
        <v>4</v>
      </c>
      <c r="L123" s="61" t="s">
        <v>566</v>
      </c>
      <c r="M123" s="62">
        <v>57.142857142857103</v>
      </c>
      <c r="N123" s="63">
        <v>1.0080959908877699E-3</v>
      </c>
      <c r="O123" s="63">
        <v>6</v>
      </c>
      <c r="P123" s="63">
        <v>674</v>
      </c>
      <c r="Q123" s="63">
        <v>14116</v>
      </c>
      <c r="R123" s="63">
        <v>13.962413452027601</v>
      </c>
      <c r="S123" s="64">
        <v>0.17021763661120801</v>
      </c>
    </row>
    <row r="124" spans="2:19">
      <c r="B124" s="300"/>
      <c r="C124" s="281"/>
      <c r="D124" s="284"/>
      <c r="E124" s="18"/>
      <c r="F124" s="19" t="s">
        <v>268</v>
      </c>
      <c r="G124" s="20" t="s">
        <v>269</v>
      </c>
      <c r="H124" s="20">
        <v>1</v>
      </c>
      <c r="I124" s="20" t="s">
        <v>567</v>
      </c>
      <c r="J124" s="21" t="s">
        <v>568</v>
      </c>
      <c r="K124" s="19">
        <v>3</v>
      </c>
      <c r="L124" s="22" t="s">
        <v>569</v>
      </c>
      <c r="M124" s="23">
        <v>42.857142857142797</v>
      </c>
      <c r="N124" s="24">
        <v>3.5150641419732999E-4</v>
      </c>
      <c r="O124" s="24">
        <v>7</v>
      </c>
      <c r="P124" s="24">
        <v>78</v>
      </c>
      <c r="Q124" s="24">
        <v>15908</v>
      </c>
      <c r="R124" s="24">
        <v>87.406593406593402</v>
      </c>
      <c r="S124" s="25">
        <v>1.5349970663938201E-2</v>
      </c>
    </row>
    <row r="125" spans="2:19">
      <c r="B125" s="357"/>
      <c r="C125" s="282"/>
      <c r="D125" s="285"/>
      <c r="E125" s="26"/>
      <c r="F125" s="19" t="s">
        <v>273</v>
      </c>
      <c r="G125" s="20" t="s">
        <v>274</v>
      </c>
      <c r="H125" s="20">
        <v>2</v>
      </c>
      <c r="I125" s="20" t="s">
        <v>313</v>
      </c>
      <c r="J125" s="21" t="s">
        <v>314</v>
      </c>
      <c r="K125" s="19">
        <v>3</v>
      </c>
      <c r="L125" s="22" t="s">
        <v>569</v>
      </c>
      <c r="M125" s="23">
        <v>42.857142857142797</v>
      </c>
      <c r="N125" s="24">
        <v>4.7117311897628702E-4</v>
      </c>
      <c r="O125" s="24">
        <v>7</v>
      </c>
      <c r="P125" s="24">
        <v>86</v>
      </c>
      <c r="Q125" s="24">
        <v>15143</v>
      </c>
      <c r="R125" s="24">
        <v>75.463455149501598</v>
      </c>
      <c r="S125" s="25">
        <v>2.6046689900081601E-2</v>
      </c>
    </row>
    <row r="126" spans="2:19">
      <c r="B126" s="359">
        <v>32</v>
      </c>
      <c r="C126" s="286">
        <v>8</v>
      </c>
      <c r="D126" s="289" t="s">
        <v>570</v>
      </c>
      <c r="E126" s="34"/>
      <c r="F126" s="35" t="s">
        <v>263</v>
      </c>
      <c r="G126" s="36" t="s">
        <v>264</v>
      </c>
      <c r="H126" s="36">
        <v>5</v>
      </c>
      <c r="I126" s="36" t="s">
        <v>571</v>
      </c>
      <c r="J126" s="37" t="s">
        <v>572</v>
      </c>
      <c r="K126" s="35">
        <v>3</v>
      </c>
      <c r="L126" s="38" t="s">
        <v>573</v>
      </c>
      <c r="M126" s="39">
        <v>42.857142857142797</v>
      </c>
      <c r="N126" s="40">
        <v>5.5200168655976899E-2</v>
      </c>
      <c r="O126" s="40">
        <v>7</v>
      </c>
      <c r="P126" s="40">
        <v>937</v>
      </c>
      <c r="Q126" s="40">
        <v>14116</v>
      </c>
      <c r="R126" s="40">
        <v>6.4564720231742596</v>
      </c>
      <c r="S126" s="41">
        <v>0.99999909165101597</v>
      </c>
    </row>
    <row r="127" spans="2:19">
      <c r="B127" s="360"/>
      <c r="C127" s="287"/>
      <c r="D127" s="290"/>
      <c r="E127" s="42"/>
      <c r="F127" s="43" t="s">
        <v>268</v>
      </c>
      <c r="G127" s="44" t="s">
        <v>269</v>
      </c>
      <c r="H127" s="44">
        <v>2</v>
      </c>
      <c r="I127" s="44" t="s">
        <v>318</v>
      </c>
      <c r="J127" s="45" t="s">
        <v>319</v>
      </c>
      <c r="K127" s="43">
        <v>5</v>
      </c>
      <c r="L127" s="46" t="s">
        <v>574</v>
      </c>
      <c r="M127" s="47">
        <v>71.428571428571402</v>
      </c>
      <c r="N127" s="48">
        <v>3.1323761611247301E-2</v>
      </c>
      <c r="O127" s="48">
        <v>7</v>
      </c>
      <c r="P127" s="48">
        <v>3777</v>
      </c>
      <c r="Q127" s="48">
        <v>15908</v>
      </c>
      <c r="R127" s="48">
        <v>3.0084345096259302</v>
      </c>
      <c r="S127" s="49">
        <v>0.85648495070171804</v>
      </c>
    </row>
    <row r="128" spans="2:19">
      <c r="B128" s="362"/>
      <c r="C128" s="363"/>
      <c r="D128" s="355"/>
      <c r="E128" s="50"/>
      <c r="F128" s="51" t="s">
        <v>273</v>
      </c>
      <c r="G128" s="52" t="s">
        <v>274</v>
      </c>
      <c r="H128" s="52">
        <v>1</v>
      </c>
      <c r="I128" s="52" t="s">
        <v>575</v>
      </c>
      <c r="J128" s="53" t="s">
        <v>576</v>
      </c>
      <c r="K128" s="51">
        <v>3</v>
      </c>
      <c r="L128" s="54" t="s">
        <v>577</v>
      </c>
      <c r="M128" s="55">
        <v>42.857142857142797</v>
      </c>
      <c r="N128" s="56">
        <v>2.4160576353306098E-3</v>
      </c>
      <c r="O128" s="56">
        <v>7</v>
      </c>
      <c r="P128" s="56">
        <v>196</v>
      </c>
      <c r="Q128" s="56">
        <v>15143</v>
      </c>
      <c r="R128" s="56">
        <v>33.111516034985399</v>
      </c>
      <c r="S128" s="57">
        <v>0.15167436115574101</v>
      </c>
    </row>
    <row r="129" spans="2:19">
      <c r="B129" s="356">
        <v>33</v>
      </c>
      <c r="C129" s="358">
        <v>8</v>
      </c>
      <c r="D129" s="354" t="s">
        <v>578</v>
      </c>
      <c r="E129" s="10"/>
      <c r="F129" s="19" t="s">
        <v>263</v>
      </c>
      <c r="G129" s="20" t="s">
        <v>264</v>
      </c>
      <c r="H129" s="20" t="s">
        <v>367</v>
      </c>
      <c r="I129" s="20" t="s">
        <v>367</v>
      </c>
      <c r="J129" s="21" t="s">
        <v>367</v>
      </c>
      <c r="K129" s="19" t="s">
        <v>368</v>
      </c>
      <c r="L129" s="21" t="s">
        <v>367</v>
      </c>
      <c r="M129" s="23" t="s">
        <v>368</v>
      </c>
      <c r="N129" s="24" t="s">
        <v>368</v>
      </c>
      <c r="O129" s="24" t="s">
        <v>368</v>
      </c>
      <c r="P129" s="24" t="s">
        <v>368</v>
      </c>
      <c r="Q129" s="24" t="s">
        <v>368</v>
      </c>
      <c r="R129" s="24" t="s">
        <v>368</v>
      </c>
      <c r="S129" s="25" t="s">
        <v>368</v>
      </c>
    </row>
    <row r="130" spans="2:19">
      <c r="B130" s="300"/>
      <c r="C130" s="281"/>
      <c r="D130" s="284"/>
      <c r="E130" s="18"/>
      <c r="F130" s="19" t="s">
        <v>268</v>
      </c>
      <c r="G130" s="20" t="s">
        <v>269</v>
      </c>
      <c r="H130" s="20">
        <v>1</v>
      </c>
      <c r="I130" s="20" t="s">
        <v>270</v>
      </c>
      <c r="J130" s="21" t="s">
        <v>271</v>
      </c>
      <c r="K130" s="19">
        <v>4</v>
      </c>
      <c r="L130" s="22" t="s">
        <v>579</v>
      </c>
      <c r="M130" s="23">
        <v>57.142857142857103</v>
      </c>
      <c r="N130" s="24">
        <v>4.4676485432883002E-5</v>
      </c>
      <c r="O130" s="24">
        <v>7</v>
      </c>
      <c r="P130" s="24">
        <v>211</v>
      </c>
      <c r="Q130" s="24">
        <v>15908</v>
      </c>
      <c r="R130" s="24">
        <v>43.081922816519899</v>
      </c>
      <c r="S130" s="25">
        <v>1.8746948654823001E-3</v>
      </c>
    </row>
    <row r="131" spans="2:19" ht="28">
      <c r="B131" s="357"/>
      <c r="C131" s="282"/>
      <c r="D131" s="285"/>
      <c r="E131" s="26"/>
      <c r="F131" s="68" t="s">
        <v>273</v>
      </c>
      <c r="G131" s="28" t="s">
        <v>274</v>
      </c>
      <c r="H131" s="28">
        <v>6</v>
      </c>
      <c r="I131" s="28" t="s">
        <v>580</v>
      </c>
      <c r="J131" s="29" t="s">
        <v>581</v>
      </c>
      <c r="K131" s="27">
        <v>2</v>
      </c>
      <c r="L131" s="30" t="s">
        <v>582</v>
      </c>
      <c r="M131" s="31">
        <v>28.571428571428498</v>
      </c>
      <c r="N131" s="32">
        <v>3.0658497598657401E-2</v>
      </c>
      <c r="O131" s="32">
        <v>6</v>
      </c>
      <c r="P131" s="32">
        <v>94</v>
      </c>
      <c r="Q131" s="32">
        <v>15143</v>
      </c>
      <c r="R131" s="32">
        <v>53.6985815602836</v>
      </c>
      <c r="S131" s="33">
        <v>0.782547919987993</v>
      </c>
    </row>
    <row r="132" spans="2:19" ht="42">
      <c r="B132" s="359">
        <v>35</v>
      </c>
      <c r="C132" s="286">
        <v>8</v>
      </c>
      <c r="D132" s="289" t="s">
        <v>583</v>
      </c>
      <c r="E132" s="34"/>
      <c r="F132" s="43" t="s">
        <v>263</v>
      </c>
      <c r="G132" s="44" t="s">
        <v>264</v>
      </c>
      <c r="H132" s="44">
        <v>1</v>
      </c>
      <c r="I132" s="44" t="s">
        <v>386</v>
      </c>
      <c r="J132" s="45" t="s">
        <v>387</v>
      </c>
      <c r="K132" s="43">
        <v>5</v>
      </c>
      <c r="L132" s="46" t="s">
        <v>584</v>
      </c>
      <c r="M132" s="47">
        <v>71.428571428571402</v>
      </c>
      <c r="N132" s="48">
        <v>3.6995344345075998E-10</v>
      </c>
      <c r="O132" s="48">
        <v>7</v>
      </c>
      <c r="P132" s="48">
        <v>33</v>
      </c>
      <c r="Q132" s="48">
        <v>14116</v>
      </c>
      <c r="R132" s="48">
        <v>305.54112554112498</v>
      </c>
      <c r="S132" s="49">
        <v>1.0654657389696999E-7</v>
      </c>
    </row>
    <row r="133" spans="2:19">
      <c r="B133" s="360"/>
      <c r="C133" s="287"/>
      <c r="D133" s="290"/>
      <c r="E133" s="42"/>
      <c r="F133" s="43" t="s">
        <v>268</v>
      </c>
      <c r="G133" s="44" t="s">
        <v>269</v>
      </c>
      <c r="H133" s="44">
        <v>4</v>
      </c>
      <c r="I133" s="44" t="s">
        <v>389</v>
      </c>
      <c r="J133" s="45" t="s">
        <v>390</v>
      </c>
      <c r="K133" s="43">
        <v>4</v>
      </c>
      <c r="L133" s="46" t="s">
        <v>585</v>
      </c>
      <c r="M133" s="47">
        <v>57.142857142857103</v>
      </c>
      <c r="N133" s="48">
        <v>1.08539207050089E-7</v>
      </c>
      <c r="O133" s="48">
        <v>7</v>
      </c>
      <c r="P133" s="48">
        <v>29</v>
      </c>
      <c r="Q133" s="48">
        <v>15908</v>
      </c>
      <c r="R133" s="48">
        <v>313.45812807881703</v>
      </c>
      <c r="S133" s="49">
        <v>5.75256174062399E-6</v>
      </c>
    </row>
    <row r="134" spans="2:19">
      <c r="B134" s="362"/>
      <c r="C134" s="363"/>
      <c r="D134" s="355"/>
      <c r="E134" s="50"/>
      <c r="F134" s="51" t="s">
        <v>273</v>
      </c>
      <c r="G134" s="52" t="s">
        <v>274</v>
      </c>
      <c r="H134" s="52">
        <v>3</v>
      </c>
      <c r="I134" s="52" t="s">
        <v>392</v>
      </c>
      <c r="J134" s="53" t="s">
        <v>393</v>
      </c>
      <c r="K134" s="51">
        <v>4</v>
      </c>
      <c r="L134" s="54" t="s">
        <v>585</v>
      </c>
      <c r="M134" s="55">
        <v>57.142857142857103</v>
      </c>
      <c r="N134" s="56">
        <v>3.3413519436091001E-8</v>
      </c>
      <c r="O134" s="56">
        <v>7</v>
      </c>
      <c r="P134" s="56">
        <v>19</v>
      </c>
      <c r="Q134" s="56">
        <v>15143</v>
      </c>
      <c r="R134" s="56">
        <v>455.42857142857099</v>
      </c>
      <c r="S134" s="57">
        <v>2.0048091876612098E-6</v>
      </c>
    </row>
    <row r="135" spans="2:19">
      <c r="B135" s="356">
        <v>36</v>
      </c>
      <c r="C135" s="358">
        <v>8</v>
      </c>
      <c r="D135" s="354" t="s">
        <v>586</v>
      </c>
      <c r="E135" s="10"/>
      <c r="F135" s="58" t="s">
        <v>263</v>
      </c>
      <c r="G135" s="59" t="s">
        <v>264</v>
      </c>
      <c r="H135" s="59">
        <v>1</v>
      </c>
      <c r="I135" s="59" t="s">
        <v>587</v>
      </c>
      <c r="J135" s="60" t="s">
        <v>588</v>
      </c>
      <c r="K135" s="58">
        <v>3</v>
      </c>
      <c r="L135" s="61" t="s">
        <v>589</v>
      </c>
      <c r="M135" s="62">
        <v>42.857142857142797</v>
      </c>
      <c r="N135" s="63">
        <v>1.43068328106709E-2</v>
      </c>
      <c r="O135" s="63">
        <v>6</v>
      </c>
      <c r="P135" s="63">
        <v>556</v>
      </c>
      <c r="Q135" s="63">
        <v>14116</v>
      </c>
      <c r="R135" s="63">
        <v>12.6942446043165</v>
      </c>
      <c r="S135" s="64">
        <v>0.89438821509469202</v>
      </c>
    </row>
    <row r="136" spans="2:19">
      <c r="B136" s="300"/>
      <c r="C136" s="281"/>
      <c r="D136" s="284"/>
      <c r="E136" s="18"/>
      <c r="F136" s="19" t="s">
        <v>268</v>
      </c>
      <c r="G136" s="20" t="s">
        <v>269</v>
      </c>
      <c r="H136" s="20">
        <v>5</v>
      </c>
      <c r="I136" s="20" t="s">
        <v>590</v>
      </c>
      <c r="J136" s="21" t="s">
        <v>591</v>
      </c>
      <c r="K136" s="19">
        <v>6</v>
      </c>
      <c r="L136" s="22" t="s">
        <v>592</v>
      </c>
      <c r="M136" s="23">
        <v>85.714285714285694</v>
      </c>
      <c r="N136" s="24">
        <v>7.6227732491989705E-2</v>
      </c>
      <c r="O136" s="24">
        <v>7</v>
      </c>
      <c r="P136" s="24">
        <v>7319</v>
      </c>
      <c r="Q136" s="24">
        <v>15908</v>
      </c>
      <c r="R136" s="24">
        <v>1.8630179766946999</v>
      </c>
      <c r="S136" s="25">
        <v>0.93251499469566601</v>
      </c>
    </row>
    <row r="137" spans="2:19">
      <c r="B137" s="357"/>
      <c r="C137" s="282"/>
      <c r="D137" s="285"/>
      <c r="E137" s="26"/>
      <c r="F137" s="27" t="s">
        <v>273</v>
      </c>
      <c r="G137" s="28" t="s">
        <v>274</v>
      </c>
      <c r="H137" s="28" t="s">
        <v>367</v>
      </c>
      <c r="I137" s="28" t="s">
        <v>367</v>
      </c>
      <c r="J137" s="29" t="s">
        <v>367</v>
      </c>
      <c r="K137" s="27" t="s">
        <v>368</v>
      </c>
      <c r="L137" s="29" t="s">
        <v>367</v>
      </c>
      <c r="M137" s="31" t="s">
        <v>368</v>
      </c>
      <c r="N137" s="32" t="s">
        <v>368</v>
      </c>
      <c r="O137" s="32" t="s">
        <v>368</v>
      </c>
      <c r="P137" s="32" t="s">
        <v>368</v>
      </c>
      <c r="Q137" s="32" t="s">
        <v>368</v>
      </c>
      <c r="R137" s="32" t="s">
        <v>368</v>
      </c>
      <c r="S137" s="33" t="s">
        <v>368</v>
      </c>
    </row>
    <row r="138" spans="2:19" ht="28">
      <c r="B138" s="359">
        <v>42</v>
      </c>
      <c r="C138" s="286">
        <v>8</v>
      </c>
      <c r="D138" s="289" t="s">
        <v>593</v>
      </c>
      <c r="E138" s="34"/>
      <c r="F138" s="35" t="s">
        <v>263</v>
      </c>
      <c r="G138" s="36" t="s">
        <v>264</v>
      </c>
      <c r="H138" s="36">
        <v>9</v>
      </c>
      <c r="I138" s="36" t="s">
        <v>594</v>
      </c>
      <c r="J138" s="37" t="s">
        <v>595</v>
      </c>
      <c r="K138" s="35">
        <v>3</v>
      </c>
      <c r="L138" s="38" t="s">
        <v>596</v>
      </c>
      <c r="M138" s="39">
        <v>42.857142857142797</v>
      </c>
      <c r="N138" s="40">
        <v>5.3778176241053702E-2</v>
      </c>
      <c r="O138" s="40">
        <v>6</v>
      </c>
      <c r="P138" s="40">
        <v>1123</v>
      </c>
      <c r="Q138" s="40">
        <v>14116</v>
      </c>
      <c r="R138" s="40">
        <v>6.2849510240427398</v>
      </c>
      <c r="S138" s="41">
        <v>0.99998733620329605</v>
      </c>
    </row>
    <row r="139" spans="2:19">
      <c r="B139" s="360"/>
      <c r="C139" s="287"/>
      <c r="D139" s="290"/>
      <c r="E139" s="42"/>
      <c r="F139" s="43" t="s">
        <v>268</v>
      </c>
      <c r="G139" s="44" t="s">
        <v>269</v>
      </c>
      <c r="H139" s="44">
        <v>4</v>
      </c>
      <c r="I139" s="44" t="s">
        <v>318</v>
      </c>
      <c r="J139" s="45" t="s">
        <v>319</v>
      </c>
      <c r="K139" s="43">
        <v>6</v>
      </c>
      <c r="L139" s="46" t="s">
        <v>597</v>
      </c>
      <c r="M139" s="47">
        <v>85.714285714285694</v>
      </c>
      <c r="N139" s="48">
        <v>3.6248602344658102E-3</v>
      </c>
      <c r="O139" s="48">
        <v>7</v>
      </c>
      <c r="P139" s="48">
        <v>3777</v>
      </c>
      <c r="Q139" s="48">
        <v>15908</v>
      </c>
      <c r="R139" s="48">
        <v>3.61012141155111</v>
      </c>
      <c r="S139" s="49">
        <v>0.166042050369304</v>
      </c>
    </row>
    <row r="140" spans="2:19">
      <c r="B140" s="362"/>
      <c r="C140" s="363"/>
      <c r="D140" s="355"/>
      <c r="E140" s="50"/>
      <c r="F140" s="51" t="s">
        <v>273</v>
      </c>
      <c r="G140" s="52" t="s">
        <v>274</v>
      </c>
      <c r="H140" s="52">
        <v>1</v>
      </c>
      <c r="I140" s="52" t="s">
        <v>598</v>
      </c>
      <c r="J140" s="53" t="s">
        <v>599</v>
      </c>
      <c r="K140" s="51">
        <v>5</v>
      </c>
      <c r="L140" s="54" t="s">
        <v>600</v>
      </c>
      <c r="M140" s="55">
        <v>71.428571428571402</v>
      </c>
      <c r="N140" s="56">
        <v>9.7720644352123492E-4</v>
      </c>
      <c r="O140" s="56">
        <v>6</v>
      </c>
      <c r="P140" s="56">
        <v>1838</v>
      </c>
      <c r="Q140" s="56">
        <v>15143</v>
      </c>
      <c r="R140" s="56">
        <v>6.8657054769677099</v>
      </c>
      <c r="S140" s="57">
        <v>7.5234176848506598E-2</v>
      </c>
    </row>
    <row r="141" spans="2:19">
      <c r="B141" s="356">
        <v>45</v>
      </c>
      <c r="C141" s="358">
        <v>8</v>
      </c>
      <c r="D141" s="354" t="s">
        <v>601</v>
      </c>
      <c r="E141" s="10"/>
      <c r="F141" s="58" t="s">
        <v>263</v>
      </c>
      <c r="G141" s="59" t="s">
        <v>264</v>
      </c>
      <c r="H141" s="59" t="s">
        <v>367</v>
      </c>
      <c r="I141" s="59" t="s">
        <v>367</v>
      </c>
      <c r="J141" s="60" t="s">
        <v>367</v>
      </c>
      <c r="K141" s="58" t="s">
        <v>368</v>
      </c>
      <c r="L141" s="60" t="s">
        <v>367</v>
      </c>
      <c r="M141" s="62" t="s">
        <v>368</v>
      </c>
      <c r="N141" s="63" t="s">
        <v>368</v>
      </c>
      <c r="O141" s="63" t="s">
        <v>368</v>
      </c>
      <c r="P141" s="63" t="s">
        <v>368</v>
      </c>
      <c r="Q141" s="63" t="s">
        <v>368</v>
      </c>
      <c r="R141" s="63" t="s">
        <v>368</v>
      </c>
      <c r="S141" s="64" t="s">
        <v>368</v>
      </c>
    </row>
    <row r="142" spans="2:19">
      <c r="B142" s="300"/>
      <c r="C142" s="281"/>
      <c r="D142" s="284"/>
      <c r="E142" s="18"/>
      <c r="F142" s="19" t="s">
        <v>268</v>
      </c>
      <c r="G142" s="20" t="s">
        <v>269</v>
      </c>
      <c r="H142" s="20">
        <v>3</v>
      </c>
      <c r="I142" s="20" t="s">
        <v>590</v>
      </c>
      <c r="J142" s="21" t="s">
        <v>591</v>
      </c>
      <c r="K142" s="19">
        <v>6</v>
      </c>
      <c r="L142" s="22" t="s">
        <v>602</v>
      </c>
      <c r="M142" s="23">
        <v>85.714285714285694</v>
      </c>
      <c r="N142" s="24">
        <v>7.6227732491989705E-2</v>
      </c>
      <c r="O142" s="24">
        <v>7</v>
      </c>
      <c r="P142" s="24">
        <v>7319</v>
      </c>
      <c r="Q142" s="24">
        <v>15908</v>
      </c>
      <c r="R142" s="24">
        <v>1.8630179766946999</v>
      </c>
      <c r="S142" s="25">
        <v>0.97945618530089495</v>
      </c>
    </row>
    <row r="143" spans="2:19">
      <c r="B143" s="357"/>
      <c r="C143" s="282"/>
      <c r="D143" s="285"/>
      <c r="E143" s="26"/>
      <c r="F143" s="27" t="s">
        <v>273</v>
      </c>
      <c r="G143" s="28" t="s">
        <v>274</v>
      </c>
      <c r="H143" s="28">
        <v>1</v>
      </c>
      <c r="I143" s="28" t="s">
        <v>603</v>
      </c>
      <c r="J143" s="29" t="s">
        <v>604</v>
      </c>
      <c r="K143" s="27">
        <v>2</v>
      </c>
      <c r="L143" s="30" t="s">
        <v>605</v>
      </c>
      <c r="M143" s="31">
        <v>28.571428571428498</v>
      </c>
      <c r="N143" s="32">
        <v>4.5384992039936102E-2</v>
      </c>
      <c r="O143" s="32">
        <v>6</v>
      </c>
      <c r="P143" s="32">
        <v>140</v>
      </c>
      <c r="Q143" s="32">
        <v>15143</v>
      </c>
      <c r="R143" s="32">
        <v>36.054761904761897</v>
      </c>
      <c r="S143" s="33">
        <v>0.914710088202215</v>
      </c>
    </row>
    <row r="144" spans="2:19">
      <c r="B144" s="359">
        <v>48</v>
      </c>
      <c r="C144" s="286">
        <v>8</v>
      </c>
      <c r="D144" s="289" t="s">
        <v>606</v>
      </c>
      <c r="E144" s="34"/>
      <c r="F144" s="35" t="s">
        <v>263</v>
      </c>
      <c r="G144" s="36" t="s">
        <v>264</v>
      </c>
      <c r="H144" s="36">
        <v>4</v>
      </c>
      <c r="I144" s="36" t="s">
        <v>607</v>
      </c>
      <c r="J144" s="37" t="s">
        <v>608</v>
      </c>
      <c r="K144" s="35">
        <v>3</v>
      </c>
      <c r="L144" s="38" t="s">
        <v>609</v>
      </c>
      <c r="M144" s="39">
        <v>42.857142857142797</v>
      </c>
      <c r="N144" s="40">
        <v>1.5491241091120799E-2</v>
      </c>
      <c r="O144" s="40">
        <v>7</v>
      </c>
      <c r="P144" s="40">
        <v>475</v>
      </c>
      <c r="Q144" s="40">
        <v>14116</v>
      </c>
      <c r="R144" s="40">
        <v>12.736240601503701</v>
      </c>
      <c r="S144" s="41">
        <v>0.82867804365255404</v>
      </c>
    </row>
    <row r="145" spans="2:19">
      <c r="B145" s="360"/>
      <c r="C145" s="287"/>
      <c r="D145" s="290"/>
      <c r="E145" s="42"/>
      <c r="F145" s="43" t="s">
        <v>268</v>
      </c>
      <c r="G145" s="44" t="s">
        <v>269</v>
      </c>
      <c r="H145" s="44">
        <v>1</v>
      </c>
      <c r="I145" s="44" t="s">
        <v>610</v>
      </c>
      <c r="J145" s="45" t="s">
        <v>611</v>
      </c>
      <c r="K145" s="43">
        <v>3</v>
      </c>
      <c r="L145" s="46" t="s">
        <v>609</v>
      </c>
      <c r="M145" s="47">
        <v>42.857142857142797</v>
      </c>
      <c r="N145" s="48">
        <v>4.0856857830887999E-3</v>
      </c>
      <c r="O145" s="48">
        <v>7</v>
      </c>
      <c r="P145" s="48">
        <v>269</v>
      </c>
      <c r="Q145" s="48">
        <v>15908</v>
      </c>
      <c r="R145" s="48">
        <v>25.344662772172001</v>
      </c>
      <c r="S145" s="49">
        <v>0.16141922116134</v>
      </c>
    </row>
    <row r="146" spans="2:19" ht="15" thickBot="1">
      <c r="B146" s="361"/>
      <c r="C146" s="288"/>
      <c r="D146" s="291"/>
      <c r="E146" s="69"/>
      <c r="F146" s="70" t="s">
        <v>273</v>
      </c>
      <c r="G146" s="71" t="s">
        <v>274</v>
      </c>
      <c r="H146" s="71">
        <v>2</v>
      </c>
      <c r="I146" s="71" t="s">
        <v>612</v>
      </c>
      <c r="J146" s="72" t="s">
        <v>613</v>
      </c>
      <c r="K146" s="70">
        <v>3</v>
      </c>
      <c r="L146" s="73" t="s">
        <v>609</v>
      </c>
      <c r="M146" s="74">
        <v>42.857142857142797</v>
      </c>
      <c r="N146" s="75">
        <v>6.54489498438675E-3</v>
      </c>
      <c r="O146" s="75">
        <v>7</v>
      </c>
      <c r="P146" s="75">
        <v>326</v>
      </c>
      <c r="Q146" s="75">
        <v>15143</v>
      </c>
      <c r="R146" s="75">
        <v>19.907537248028</v>
      </c>
      <c r="S146" s="76">
        <v>0.21569480004404801</v>
      </c>
    </row>
  </sheetData>
  <mergeCells count="146">
    <mergeCell ref="B1:E1"/>
    <mergeCell ref="I1:S1"/>
    <mergeCell ref="B15:B17"/>
    <mergeCell ref="C15:C17"/>
    <mergeCell ref="B18:B20"/>
    <mergeCell ref="C18:C20"/>
    <mergeCell ref="B9:B11"/>
    <mergeCell ref="C9:C11"/>
    <mergeCell ref="B12:B14"/>
    <mergeCell ref="C12:C14"/>
    <mergeCell ref="B3:B5"/>
    <mergeCell ref="C3:C5"/>
    <mergeCell ref="B6:B8"/>
    <mergeCell ref="C6:C8"/>
    <mergeCell ref="B33:B35"/>
    <mergeCell ref="C33:C35"/>
    <mergeCell ref="B36:B38"/>
    <mergeCell ref="C36:C38"/>
    <mergeCell ref="B27:B29"/>
    <mergeCell ref="C27:C29"/>
    <mergeCell ref="B30:B32"/>
    <mergeCell ref="C30:C32"/>
    <mergeCell ref="B21:B23"/>
    <mergeCell ref="C21:C23"/>
    <mergeCell ref="B24:B26"/>
    <mergeCell ref="C24:C26"/>
    <mergeCell ref="B51:B53"/>
    <mergeCell ref="C51:C53"/>
    <mergeCell ref="B54:B56"/>
    <mergeCell ref="C54:C56"/>
    <mergeCell ref="B45:B47"/>
    <mergeCell ref="C45:C47"/>
    <mergeCell ref="B48:B50"/>
    <mergeCell ref="C48:C50"/>
    <mergeCell ref="B39:B41"/>
    <mergeCell ref="C39:C41"/>
    <mergeCell ref="B42:B44"/>
    <mergeCell ref="C42:C44"/>
    <mergeCell ref="B69:B71"/>
    <mergeCell ref="C69:C71"/>
    <mergeCell ref="B72:B74"/>
    <mergeCell ref="C72:C74"/>
    <mergeCell ref="B63:B65"/>
    <mergeCell ref="C63:C65"/>
    <mergeCell ref="B66:B68"/>
    <mergeCell ref="C66:C68"/>
    <mergeCell ref="B57:B59"/>
    <mergeCell ref="C57:C59"/>
    <mergeCell ref="B60:B62"/>
    <mergeCell ref="C60:C62"/>
    <mergeCell ref="B87:B89"/>
    <mergeCell ref="C87:C89"/>
    <mergeCell ref="B90:B92"/>
    <mergeCell ref="C90:C92"/>
    <mergeCell ref="B81:B83"/>
    <mergeCell ref="C81:C83"/>
    <mergeCell ref="B84:B86"/>
    <mergeCell ref="C84:C86"/>
    <mergeCell ref="B75:B77"/>
    <mergeCell ref="C75:C77"/>
    <mergeCell ref="B78:B80"/>
    <mergeCell ref="C78:C80"/>
    <mergeCell ref="B105:B107"/>
    <mergeCell ref="C105:C107"/>
    <mergeCell ref="B108:B110"/>
    <mergeCell ref="C108:C110"/>
    <mergeCell ref="B99:B101"/>
    <mergeCell ref="C99:C101"/>
    <mergeCell ref="B102:B104"/>
    <mergeCell ref="C102:C104"/>
    <mergeCell ref="B93:B95"/>
    <mergeCell ref="C93:C95"/>
    <mergeCell ref="B96:B98"/>
    <mergeCell ref="C96:C98"/>
    <mergeCell ref="B123:B125"/>
    <mergeCell ref="C123:C125"/>
    <mergeCell ref="B126:B128"/>
    <mergeCell ref="C126:C128"/>
    <mergeCell ref="B117:B119"/>
    <mergeCell ref="C117:C119"/>
    <mergeCell ref="B120:B122"/>
    <mergeCell ref="C120:C122"/>
    <mergeCell ref="B111:B113"/>
    <mergeCell ref="C111:C113"/>
    <mergeCell ref="B114:B116"/>
    <mergeCell ref="C114:C116"/>
    <mergeCell ref="B141:B143"/>
    <mergeCell ref="C141:C143"/>
    <mergeCell ref="B144:B146"/>
    <mergeCell ref="C144:C146"/>
    <mergeCell ref="B135:B137"/>
    <mergeCell ref="C135:C137"/>
    <mergeCell ref="B138:B140"/>
    <mergeCell ref="C138:C140"/>
    <mergeCell ref="B129:B131"/>
    <mergeCell ref="C129:C131"/>
    <mergeCell ref="B132:B134"/>
    <mergeCell ref="C132:C134"/>
    <mergeCell ref="D21:D23"/>
    <mergeCell ref="D24:D26"/>
    <mergeCell ref="D27:D29"/>
    <mergeCell ref="D30:D32"/>
    <mergeCell ref="D33:D35"/>
    <mergeCell ref="D36:D38"/>
    <mergeCell ref="D3:D5"/>
    <mergeCell ref="D6:D8"/>
    <mergeCell ref="D9:D11"/>
    <mergeCell ref="D12:D14"/>
    <mergeCell ref="D15:D17"/>
    <mergeCell ref="D18:D20"/>
    <mergeCell ref="D57:D59"/>
    <mergeCell ref="D60:D62"/>
    <mergeCell ref="D63:D65"/>
    <mergeCell ref="D66:D68"/>
    <mergeCell ref="D69:D71"/>
    <mergeCell ref="D72:D74"/>
    <mergeCell ref="D39:D41"/>
    <mergeCell ref="D42:D44"/>
    <mergeCell ref="D45:D47"/>
    <mergeCell ref="D48:D50"/>
    <mergeCell ref="D51:D53"/>
    <mergeCell ref="D54:D56"/>
    <mergeCell ref="D93:D95"/>
    <mergeCell ref="D96:D98"/>
    <mergeCell ref="D99:D101"/>
    <mergeCell ref="D102:D104"/>
    <mergeCell ref="D105:D107"/>
    <mergeCell ref="D108:D110"/>
    <mergeCell ref="D75:D77"/>
    <mergeCell ref="D78:D80"/>
    <mergeCell ref="D81:D83"/>
    <mergeCell ref="D84:D86"/>
    <mergeCell ref="D87:D89"/>
    <mergeCell ref="D90:D92"/>
    <mergeCell ref="D129:D131"/>
    <mergeCell ref="D132:D134"/>
    <mergeCell ref="D135:D137"/>
    <mergeCell ref="D138:D140"/>
    <mergeCell ref="D141:D143"/>
    <mergeCell ref="D144:D146"/>
    <mergeCell ref="D111:D113"/>
    <mergeCell ref="D114:D116"/>
    <mergeCell ref="D117:D119"/>
    <mergeCell ref="D120:D122"/>
    <mergeCell ref="D123:D125"/>
    <mergeCell ref="D126:D128"/>
  </mergeCells>
  <conditionalFormatting sqref="F3:S146">
    <cfRule type="expression" dxfId="84" priority="1">
      <formula>$S3&lt;0.001</formula>
    </cfRule>
    <cfRule type="expression" dxfId="83" priority="2">
      <formula>$S3&lt;0.01</formula>
    </cfRule>
    <cfRule type="expression" dxfId="82" priority="3">
      <formula>$N3&lt;=0.001</formula>
    </cfRule>
    <cfRule type="expression" dxfId="81" priority="4">
      <formula>$N3&lt;=0.01</formula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 enableFormatConditionsCalculation="0"/>
  <dimension ref="A1:U49"/>
  <sheetViews>
    <sheetView topLeftCell="O1" workbookViewId="0">
      <selection activeCell="P31" sqref="P31"/>
    </sheetView>
  </sheetViews>
  <sheetFormatPr baseColWidth="10" defaultColWidth="8.83203125" defaultRowHeight="14" x14ac:dyDescent="0"/>
  <cols>
    <col min="1" max="1" width="3.5" customWidth="1"/>
    <col min="2" max="2" width="2.1640625" customWidth="1"/>
    <col min="3" max="3" width="44.33203125" customWidth="1"/>
    <col min="4" max="4" width="4" customWidth="1"/>
    <col min="5" max="5" width="2.1640625" customWidth="1"/>
    <col min="6" max="6" width="21" customWidth="1"/>
    <col min="11" max="11" width="26.6640625" customWidth="1"/>
    <col min="14" max="14" width="37.33203125" customWidth="1"/>
    <col min="17" max="17" width="45.83203125" customWidth="1"/>
    <col min="18" max="18" width="35.33203125" customWidth="1"/>
  </cols>
  <sheetData>
    <row r="1" spans="1:21">
      <c r="A1" s="79"/>
      <c r="B1" s="79"/>
      <c r="C1" s="79" t="s">
        <v>642</v>
      </c>
      <c r="D1" s="79"/>
      <c r="E1" s="79"/>
      <c r="F1" s="79" t="s">
        <v>641</v>
      </c>
      <c r="I1" t="s">
        <v>640</v>
      </c>
      <c r="L1" t="s">
        <v>639</v>
      </c>
      <c r="O1" t="s">
        <v>638</v>
      </c>
    </row>
    <row r="2" spans="1:21">
      <c r="A2" s="79">
        <v>1</v>
      </c>
      <c r="B2" s="79" t="s">
        <v>615</v>
      </c>
      <c r="C2" s="79" t="s">
        <v>298</v>
      </c>
      <c r="D2" s="79">
        <v>1</v>
      </c>
      <c r="E2" s="79" t="s">
        <v>615</v>
      </c>
      <c r="F2" s="79" t="s">
        <v>637</v>
      </c>
      <c r="L2" s="79" t="s">
        <v>637</v>
      </c>
      <c r="O2" t="s">
        <v>636</v>
      </c>
      <c r="P2" t="s">
        <v>635</v>
      </c>
      <c r="Q2" t="s">
        <v>634</v>
      </c>
      <c r="R2" t="s">
        <v>633</v>
      </c>
      <c r="S2" t="s">
        <v>632</v>
      </c>
      <c r="T2" t="s">
        <v>631</v>
      </c>
      <c r="U2" t="s">
        <v>630</v>
      </c>
    </row>
    <row r="3" spans="1:21">
      <c r="A3" s="79">
        <v>2</v>
      </c>
      <c r="B3" s="79" t="s">
        <v>615</v>
      </c>
      <c r="C3" s="79" t="s">
        <v>430</v>
      </c>
      <c r="D3" s="79">
        <v>2</v>
      </c>
      <c r="E3" s="79" t="s">
        <v>615</v>
      </c>
      <c r="F3" s="79" t="s">
        <v>624</v>
      </c>
      <c r="I3" s="79" t="s">
        <v>430</v>
      </c>
      <c r="L3" s="79" t="s">
        <v>624</v>
      </c>
      <c r="O3" s="79">
        <v>15</v>
      </c>
      <c r="P3">
        <v>1</v>
      </c>
      <c r="Q3" t="str">
        <f t="shared" ref="Q3:Q28" si="0">LOOKUP(O3,$D$2:$D$22,$F$2:$F$22)</f>
        <v>nuclear division</v>
      </c>
      <c r="R3" t="str">
        <f t="shared" ref="R3:R28" si="1">LOOKUP(P3,$A$2:$A$49,$C$2:$C$49)</f>
        <v>cell cycle</v>
      </c>
    </row>
    <row r="4" spans="1:21">
      <c r="A4" s="79">
        <v>3</v>
      </c>
      <c r="B4" s="79" t="s">
        <v>615</v>
      </c>
      <c r="C4" s="79" t="s">
        <v>440</v>
      </c>
      <c r="D4" s="79">
        <v>3</v>
      </c>
      <c r="E4" s="79" t="s">
        <v>615</v>
      </c>
      <c r="F4" s="79" t="s">
        <v>344</v>
      </c>
      <c r="I4" s="79" t="s">
        <v>440</v>
      </c>
      <c r="L4" s="79" t="s">
        <v>344</v>
      </c>
      <c r="O4" s="79">
        <v>3</v>
      </c>
      <c r="P4">
        <v>4</v>
      </c>
      <c r="Q4" t="str">
        <f t="shared" si="0"/>
        <v>translational elongation</v>
      </c>
      <c r="R4" t="str">
        <f t="shared" si="1"/>
        <v>translational elongation</v>
      </c>
    </row>
    <row r="5" spans="1:21">
      <c r="A5" s="79">
        <v>4</v>
      </c>
      <c r="B5" s="79" t="s">
        <v>615</v>
      </c>
      <c r="C5" s="79" t="s">
        <v>344</v>
      </c>
      <c r="D5" s="79">
        <v>4</v>
      </c>
      <c r="E5" s="79" t="s">
        <v>615</v>
      </c>
      <c r="F5" s="79" t="s">
        <v>629</v>
      </c>
      <c r="L5" s="79"/>
      <c r="O5" s="79">
        <v>3</v>
      </c>
      <c r="P5">
        <v>5</v>
      </c>
      <c r="Q5" t="str">
        <f t="shared" si="0"/>
        <v>translational elongation</v>
      </c>
      <c r="R5" t="str">
        <f t="shared" si="1"/>
        <v>NONE</v>
      </c>
    </row>
    <row r="6" spans="1:21">
      <c r="A6" s="79">
        <v>5</v>
      </c>
      <c r="B6" s="79" t="s">
        <v>615</v>
      </c>
      <c r="C6" s="79" t="s">
        <v>367</v>
      </c>
      <c r="D6" s="79">
        <v>5</v>
      </c>
      <c r="E6" s="79" t="s">
        <v>615</v>
      </c>
      <c r="F6" s="79" t="s">
        <v>628</v>
      </c>
      <c r="I6" s="79"/>
      <c r="L6" s="79" t="s">
        <v>628</v>
      </c>
      <c r="O6" s="79">
        <v>4</v>
      </c>
      <c r="P6">
        <v>40</v>
      </c>
      <c r="Q6" t="str">
        <f t="shared" si="0"/>
        <v>protein folding</v>
      </c>
      <c r="R6" t="str">
        <f t="shared" si="1"/>
        <v>response to biotic stimulus</v>
      </c>
    </row>
    <row r="7" spans="1:21">
      <c r="A7" s="79">
        <v>6</v>
      </c>
      <c r="B7" s="79" t="s">
        <v>615</v>
      </c>
      <c r="C7" s="79" t="s">
        <v>500</v>
      </c>
      <c r="D7" s="79">
        <v>6</v>
      </c>
      <c r="E7" s="79" t="s">
        <v>615</v>
      </c>
      <c r="F7" s="79" t="s">
        <v>627</v>
      </c>
      <c r="I7" s="79" t="s">
        <v>500</v>
      </c>
      <c r="L7" s="79" t="s">
        <v>627</v>
      </c>
      <c r="O7" s="79">
        <v>16</v>
      </c>
      <c r="P7">
        <v>5</v>
      </c>
      <c r="Q7" t="str">
        <f t="shared" si="0"/>
        <v>translational elongation</v>
      </c>
      <c r="R7" t="str">
        <f t="shared" si="1"/>
        <v>NONE</v>
      </c>
    </row>
    <row r="8" spans="1:21">
      <c r="A8" s="79">
        <v>7</v>
      </c>
      <c r="B8" s="79" t="s">
        <v>615</v>
      </c>
      <c r="C8" s="79" t="s">
        <v>466</v>
      </c>
      <c r="D8" s="79">
        <v>7</v>
      </c>
      <c r="E8" s="79" t="s">
        <v>615</v>
      </c>
      <c r="F8" s="79" t="s">
        <v>625</v>
      </c>
      <c r="I8" s="79"/>
      <c r="L8" s="79" t="s">
        <v>625</v>
      </c>
      <c r="O8" s="79">
        <v>16</v>
      </c>
      <c r="P8">
        <v>7</v>
      </c>
      <c r="Q8" t="str">
        <f t="shared" si="0"/>
        <v>translational elongation</v>
      </c>
      <c r="R8" t="str">
        <f t="shared" si="1"/>
        <v>antigen processing and presentation</v>
      </c>
    </row>
    <row r="9" spans="1:21">
      <c r="A9" s="79">
        <v>8</v>
      </c>
      <c r="B9" s="79" t="s">
        <v>615</v>
      </c>
      <c r="C9" s="79" t="s">
        <v>539</v>
      </c>
      <c r="D9" s="79">
        <v>8</v>
      </c>
      <c r="E9" s="79" t="s">
        <v>615</v>
      </c>
      <c r="F9" s="79" t="s">
        <v>626</v>
      </c>
      <c r="I9" s="79" t="s">
        <v>539</v>
      </c>
      <c r="L9" s="79" t="s">
        <v>626</v>
      </c>
      <c r="O9" s="79">
        <v>16</v>
      </c>
      <c r="P9">
        <v>47</v>
      </c>
      <c r="Q9" t="str">
        <f t="shared" si="0"/>
        <v>translational elongation</v>
      </c>
      <c r="R9" t="str">
        <f t="shared" si="1"/>
        <v>cellular component organization</v>
      </c>
    </row>
    <row r="10" spans="1:21">
      <c r="A10" s="79">
        <v>9</v>
      </c>
      <c r="B10" s="79" t="s">
        <v>615</v>
      </c>
      <c r="C10" s="79" t="s">
        <v>539</v>
      </c>
      <c r="D10" s="79">
        <v>9</v>
      </c>
      <c r="E10" s="79" t="s">
        <v>615</v>
      </c>
      <c r="F10" s="79" t="s">
        <v>625</v>
      </c>
      <c r="I10" s="79" t="s">
        <v>539</v>
      </c>
      <c r="L10" s="79" t="s">
        <v>625</v>
      </c>
      <c r="O10" s="79">
        <v>14</v>
      </c>
      <c r="P10">
        <v>8</v>
      </c>
      <c r="Q10" t="str">
        <f t="shared" si="0"/>
        <v>cellular amino acid metabolic process</v>
      </c>
      <c r="R10" t="str">
        <f t="shared" si="1"/>
        <v>cellular amino acid metabolic process</v>
      </c>
    </row>
    <row r="11" spans="1:21">
      <c r="A11" s="79">
        <v>10</v>
      </c>
      <c r="B11" s="79" t="s">
        <v>615</v>
      </c>
      <c r="C11" s="79" t="s">
        <v>367</v>
      </c>
      <c r="D11" s="79">
        <v>10</v>
      </c>
      <c r="E11" s="79" t="s">
        <v>615</v>
      </c>
      <c r="F11" s="79" t="s">
        <v>624</v>
      </c>
      <c r="I11" s="79" t="s">
        <v>367</v>
      </c>
      <c r="L11" s="79" t="s">
        <v>624</v>
      </c>
      <c r="O11" s="79">
        <v>14</v>
      </c>
      <c r="P11">
        <v>9</v>
      </c>
      <c r="Q11" t="str">
        <f t="shared" si="0"/>
        <v>cellular amino acid metabolic process</v>
      </c>
      <c r="R11" t="str">
        <f t="shared" si="1"/>
        <v>cellular amino acid metabolic process</v>
      </c>
    </row>
    <row r="12" spans="1:21">
      <c r="A12" s="79">
        <v>11</v>
      </c>
      <c r="B12" s="79" t="s">
        <v>615</v>
      </c>
      <c r="C12" s="79" t="s">
        <v>367</v>
      </c>
      <c r="D12" s="79">
        <v>11</v>
      </c>
      <c r="E12" s="79" t="s">
        <v>615</v>
      </c>
      <c r="F12" s="79" t="s">
        <v>623</v>
      </c>
      <c r="I12" s="79" t="s">
        <v>367</v>
      </c>
      <c r="L12" s="79" t="s">
        <v>623</v>
      </c>
      <c r="O12" s="79">
        <v>14</v>
      </c>
      <c r="P12">
        <v>12</v>
      </c>
      <c r="Q12" t="str">
        <f t="shared" si="0"/>
        <v>cellular amino acid metabolic process</v>
      </c>
      <c r="R12" t="str">
        <f t="shared" si="1"/>
        <v>cellular amino acid metabolic process</v>
      </c>
    </row>
    <row r="13" spans="1:21">
      <c r="A13" s="79">
        <v>12</v>
      </c>
      <c r="B13" s="79" t="s">
        <v>615</v>
      </c>
      <c r="C13" s="79" t="s">
        <v>539</v>
      </c>
      <c r="D13" s="79">
        <v>12</v>
      </c>
      <c r="E13" s="79" t="s">
        <v>615</v>
      </c>
      <c r="F13" s="79" t="s">
        <v>367</v>
      </c>
      <c r="I13" s="79" t="s">
        <v>539</v>
      </c>
      <c r="L13" s="79" t="s">
        <v>367</v>
      </c>
      <c r="O13" s="79">
        <v>14</v>
      </c>
      <c r="P13">
        <v>14</v>
      </c>
      <c r="Q13" t="str">
        <f t="shared" si="0"/>
        <v>cellular amino acid metabolic process</v>
      </c>
      <c r="R13" t="str">
        <f t="shared" si="1"/>
        <v>cellular component organization</v>
      </c>
    </row>
    <row r="14" spans="1:21">
      <c r="A14" s="79">
        <v>13</v>
      </c>
      <c r="B14" s="79" t="s">
        <v>615</v>
      </c>
      <c r="C14" s="79" t="s">
        <v>401</v>
      </c>
      <c r="D14" s="79">
        <v>13</v>
      </c>
      <c r="E14" s="79" t="s">
        <v>615</v>
      </c>
      <c r="F14" s="79" t="s">
        <v>622</v>
      </c>
      <c r="I14" s="79" t="s">
        <v>401</v>
      </c>
      <c r="L14" s="79" t="s">
        <v>622</v>
      </c>
      <c r="O14" s="79">
        <v>14</v>
      </c>
      <c r="P14">
        <v>15</v>
      </c>
      <c r="Q14" t="str">
        <f t="shared" si="0"/>
        <v>cellular amino acid metabolic process</v>
      </c>
      <c r="R14" t="str">
        <f t="shared" si="1"/>
        <v>cellular amino acid metabolic process</v>
      </c>
    </row>
    <row r="15" spans="1:21">
      <c r="A15" s="79">
        <v>14</v>
      </c>
      <c r="B15" s="79" t="s">
        <v>615</v>
      </c>
      <c r="C15" s="79" t="s">
        <v>492</v>
      </c>
      <c r="D15" s="79">
        <v>14</v>
      </c>
      <c r="E15" s="79" t="s">
        <v>615</v>
      </c>
      <c r="F15" s="79" t="s">
        <v>539</v>
      </c>
      <c r="I15" s="79" t="s">
        <v>492</v>
      </c>
      <c r="L15" s="79" t="s">
        <v>539</v>
      </c>
      <c r="O15" s="79">
        <v>14</v>
      </c>
      <c r="P15">
        <v>28</v>
      </c>
      <c r="Q15" t="str">
        <f t="shared" si="0"/>
        <v>cellular amino acid metabolic process</v>
      </c>
      <c r="R15" t="str">
        <f t="shared" si="1"/>
        <v>RNA metabolic process</v>
      </c>
    </row>
    <row r="16" spans="1:21">
      <c r="A16" s="79">
        <v>15</v>
      </c>
      <c r="B16" s="79" t="s">
        <v>615</v>
      </c>
      <c r="C16" s="79" t="s">
        <v>539</v>
      </c>
      <c r="D16" s="79">
        <v>15</v>
      </c>
      <c r="E16" s="79" t="s">
        <v>615</v>
      </c>
      <c r="F16" s="79" t="s">
        <v>621</v>
      </c>
      <c r="I16" s="79" t="s">
        <v>539</v>
      </c>
      <c r="L16" s="79"/>
      <c r="O16" s="79">
        <v>14</v>
      </c>
      <c r="P16">
        <v>32</v>
      </c>
      <c r="Q16" t="str">
        <f t="shared" si="0"/>
        <v>cellular amino acid metabolic process</v>
      </c>
      <c r="R16" t="str">
        <f t="shared" si="1"/>
        <v>regulation of multicellular organismal process</v>
      </c>
    </row>
    <row r="17" spans="1:18">
      <c r="A17" s="79">
        <v>16</v>
      </c>
      <c r="B17" s="79" t="s">
        <v>615</v>
      </c>
      <c r="C17" s="79" t="s">
        <v>510</v>
      </c>
      <c r="D17" s="79">
        <v>16</v>
      </c>
      <c r="E17" s="79" t="s">
        <v>615</v>
      </c>
      <c r="F17" s="79" t="s">
        <v>344</v>
      </c>
      <c r="I17" s="79" t="s">
        <v>510</v>
      </c>
      <c r="L17" s="79"/>
      <c r="O17" s="79">
        <v>14</v>
      </c>
      <c r="P17">
        <v>36</v>
      </c>
      <c r="Q17" t="str">
        <f t="shared" si="0"/>
        <v>cellular amino acid metabolic process</v>
      </c>
      <c r="R17" t="str">
        <f t="shared" si="1"/>
        <v>carboxylic acid metabolic process</v>
      </c>
    </row>
    <row r="18" spans="1:18">
      <c r="A18" s="79">
        <v>17</v>
      </c>
      <c r="B18" s="79" t="s">
        <v>615</v>
      </c>
      <c r="C18" s="79" t="s">
        <v>410</v>
      </c>
      <c r="D18" s="79">
        <v>17</v>
      </c>
      <c r="E18" s="79" t="s">
        <v>615</v>
      </c>
      <c r="F18" s="79" t="s">
        <v>620</v>
      </c>
      <c r="I18" s="79" t="s">
        <v>410</v>
      </c>
      <c r="L18" s="79" t="s">
        <v>620</v>
      </c>
      <c r="O18" s="79">
        <v>14</v>
      </c>
      <c r="P18">
        <v>48</v>
      </c>
      <c r="Q18" t="str">
        <f t="shared" si="0"/>
        <v>cellular amino acid metabolic process</v>
      </c>
      <c r="R18" t="str">
        <f t="shared" si="1"/>
        <v>cell motion</v>
      </c>
    </row>
    <row r="19" spans="1:18">
      <c r="A19" s="79">
        <v>18</v>
      </c>
      <c r="B19" s="79" t="s">
        <v>615</v>
      </c>
      <c r="C19" s="79" t="s">
        <v>288</v>
      </c>
      <c r="D19" s="79">
        <v>18</v>
      </c>
      <c r="E19" s="79" t="s">
        <v>615</v>
      </c>
      <c r="F19" s="79" t="s">
        <v>619</v>
      </c>
      <c r="I19" s="79" t="s">
        <v>288</v>
      </c>
      <c r="L19" s="79"/>
      <c r="O19" s="79">
        <v>18</v>
      </c>
      <c r="P19">
        <v>8</v>
      </c>
      <c r="Q19" t="str">
        <f t="shared" si="0"/>
        <v>antigen processing and presentation of peptide antigen</v>
      </c>
      <c r="R19" t="str">
        <f t="shared" si="1"/>
        <v>cellular amino acid metabolic process</v>
      </c>
    </row>
    <row r="20" spans="1:18">
      <c r="A20" s="79">
        <v>19</v>
      </c>
      <c r="B20" s="79" t="s">
        <v>615</v>
      </c>
      <c r="C20" s="79" t="s">
        <v>367</v>
      </c>
      <c r="D20" s="79">
        <v>19</v>
      </c>
      <c r="E20" s="79" t="s">
        <v>615</v>
      </c>
      <c r="F20" s="79" t="s">
        <v>618</v>
      </c>
      <c r="I20" s="79" t="s">
        <v>367</v>
      </c>
      <c r="L20" s="79" t="s">
        <v>618</v>
      </c>
      <c r="O20" s="79">
        <v>18</v>
      </c>
      <c r="P20">
        <v>9</v>
      </c>
      <c r="Q20" t="str">
        <f t="shared" si="0"/>
        <v>antigen processing and presentation of peptide antigen</v>
      </c>
      <c r="R20" t="str">
        <f t="shared" si="1"/>
        <v>cellular amino acid metabolic process</v>
      </c>
    </row>
    <row r="21" spans="1:18">
      <c r="A21" s="79">
        <v>20</v>
      </c>
      <c r="B21" s="79" t="s">
        <v>615</v>
      </c>
      <c r="C21" s="79" t="s">
        <v>519</v>
      </c>
      <c r="D21" s="79">
        <v>20</v>
      </c>
      <c r="E21" s="79" t="s">
        <v>615</v>
      </c>
      <c r="F21" s="79" t="s">
        <v>617</v>
      </c>
      <c r="I21" s="79" t="s">
        <v>519</v>
      </c>
      <c r="L21" s="79" t="s">
        <v>617</v>
      </c>
      <c r="O21" s="79">
        <v>18</v>
      </c>
      <c r="P21">
        <v>12</v>
      </c>
      <c r="Q21" t="str">
        <f t="shared" si="0"/>
        <v>antigen processing and presentation of peptide antigen</v>
      </c>
      <c r="R21" t="str">
        <f t="shared" si="1"/>
        <v>cellular amino acid metabolic process</v>
      </c>
    </row>
    <row r="22" spans="1:18">
      <c r="A22" s="79">
        <v>21</v>
      </c>
      <c r="B22" s="79" t="s">
        <v>615</v>
      </c>
      <c r="C22" s="79" t="s">
        <v>371</v>
      </c>
      <c r="D22" s="79">
        <v>21</v>
      </c>
      <c r="E22" s="79" t="s">
        <v>615</v>
      </c>
      <c r="F22" s="79" t="s">
        <v>616</v>
      </c>
      <c r="I22" s="79" t="s">
        <v>371</v>
      </c>
      <c r="L22" s="79" t="s">
        <v>616</v>
      </c>
      <c r="O22" s="79">
        <v>18</v>
      </c>
      <c r="P22">
        <v>14</v>
      </c>
      <c r="Q22" t="str">
        <f t="shared" si="0"/>
        <v>antigen processing and presentation of peptide antigen</v>
      </c>
      <c r="R22" t="str">
        <f t="shared" si="1"/>
        <v>cellular component organization</v>
      </c>
    </row>
    <row r="23" spans="1:18">
      <c r="A23" s="79">
        <v>22</v>
      </c>
      <c r="B23" s="79" t="s">
        <v>615</v>
      </c>
      <c r="C23" s="79" t="s">
        <v>308</v>
      </c>
      <c r="D23" s="79"/>
      <c r="E23" s="79"/>
      <c r="F23" s="79"/>
      <c r="I23" s="79" t="s">
        <v>308</v>
      </c>
      <c r="O23" s="79">
        <v>18</v>
      </c>
      <c r="P23">
        <v>15</v>
      </c>
      <c r="Q23" t="str">
        <f t="shared" si="0"/>
        <v>antigen processing and presentation of peptide antigen</v>
      </c>
      <c r="R23" t="str">
        <f t="shared" si="1"/>
        <v>cellular amino acid metabolic process</v>
      </c>
    </row>
    <row r="24" spans="1:18">
      <c r="A24" s="79">
        <v>23</v>
      </c>
      <c r="B24" s="79" t="s">
        <v>615</v>
      </c>
      <c r="C24" s="79" t="s">
        <v>266</v>
      </c>
      <c r="D24" s="79"/>
      <c r="E24" s="79"/>
      <c r="F24" s="79"/>
      <c r="I24" s="79" t="s">
        <v>266</v>
      </c>
      <c r="O24" s="79">
        <v>18</v>
      </c>
      <c r="P24">
        <v>28</v>
      </c>
      <c r="Q24" t="str">
        <f t="shared" si="0"/>
        <v>antigen processing and presentation of peptide antigen</v>
      </c>
      <c r="R24" t="str">
        <f t="shared" si="1"/>
        <v>RNA metabolic process</v>
      </c>
    </row>
    <row r="25" spans="1:18">
      <c r="A25" s="79">
        <v>24</v>
      </c>
      <c r="B25" s="79" t="s">
        <v>615</v>
      </c>
      <c r="C25" s="79" t="s">
        <v>266</v>
      </c>
      <c r="D25" s="79"/>
      <c r="E25" s="79"/>
      <c r="F25" s="79"/>
      <c r="I25" s="79" t="s">
        <v>266</v>
      </c>
      <c r="O25" s="79">
        <v>18</v>
      </c>
      <c r="P25">
        <v>32</v>
      </c>
      <c r="Q25" t="str">
        <f t="shared" si="0"/>
        <v>antigen processing and presentation of peptide antigen</v>
      </c>
      <c r="R25" t="str">
        <f t="shared" si="1"/>
        <v>regulation of multicellular organismal process</v>
      </c>
    </row>
    <row r="26" spans="1:18">
      <c r="A26" s="79">
        <v>25</v>
      </c>
      <c r="B26" s="79" t="s">
        <v>615</v>
      </c>
      <c r="C26" s="79" t="s">
        <v>420</v>
      </c>
      <c r="D26" s="79"/>
      <c r="E26" s="79"/>
      <c r="F26" s="79"/>
      <c r="I26" s="79" t="s">
        <v>420</v>
      </c>
      <c r="O26" s="79">
        <v>18</v>
      </c>
      <c r="P26">
        <v>36</v>
      </c>
      <c r="Q26" t="str">
        <f t="shared" si="0"/>
        <v>antigen processing and presentation of peptide antigen</v>
      </c>
      <c r="R26" t="str">
        <f t="shared" si="1"/>
        <v>carboxylic acid metabolic process</v>
      </c>
    </row>
    <row r="27" spans="1:18">
      <c r="A27" s="79">
        <v>26</v>
      </c>
      <c r="B27" s="79" t="s">
        <v>615</v>
      </c>
      <c r="C27" s="79" t="s">
        <v>288</v>
      </c>
      <c r="D27" s="79"/>
      <c r="E27" s="79"/>
      <c r="F27" s="79"/>
      <c r="I27" s="79" t="s">
        <v>288</v>
      </c>
      <c r="O27" s="79">
        <v>18</v>
      </c>
      <c r="P27">
        <v>48</v>
      </c>
      <c r="Q27" t="str">
        <f t="shared" si="0"/>
        <v>antigen processing and presentation of peptide antigen</v>
      </c>
      <c r="R27" t="str">
        <f t="shared" si="1"/>
        <v>cell motion</v>
      </c>
    </row>
    <row r="28" spans="1:18">
      <c r="A28" s="79">
        <v>27</v>
      </c>
      <c r="B28" s="79" t="s">
        <v>615</v>
      </c>
      <c r="C28" s="79" t="s">
        <v>526</v>
      </c>
      <c r="D28" s="79"/>
      <c r="E28" s="79"/>
      <c r="F28" s="79"/>
      <c r="I28" s="79" t="s">
        <v>526</v>
      </c>
      <c r="O28" s="79">
        <v>18</v>
      </c>
      <c r="P28">
        <v>35</v>
      </c>
      <c r="Q28" t="str">
        <f t="shared" si="0"/>
        <v>antigen processing and presentation of peptide antigen</v>
      </c>
      <c r="R28" t="str">
        <f t="shared" si="1"/>
        <v>antigen processing and presentation of peptide or polysaccharide antigen via MHC class II</v>
      </c>
    </row>
    <row r="29" spans="1:18">
      <c r="A29" s="79">
        <v>28</v>
      </c>
      <c r="B29" s="79" t="s">
        <v>615</v>
      </c>
      <c r="C29" s="79" t="s">
        <v>440</v>
      </c>
      <c r="D29" s="79"/>
      <c r="E29" s="79"/>
      <c r="F29" s="79"/>
      <c r="I29" s="79" t="s">
        <v>440</v>
      </c>
    </row>
    <row r="30" spans="1:18">
      <c r="A30" s="79">
        <v>29</v>
      </c>
      <c r="B30" s="79" t="s">
        <v>615</v>
      </c>
      <c r="C30" s="79" t="s">
        <v>448</v>
      </c>
      <c r="D30" s="79"/>
      <c r="E30" s="79"/>
      <c r="F30" s="79"/>
      <c r="I30" s="79" t="s">
        <v>448</v>
      </c>
    </row>
    <row r="31" spans="1:18">
      <c r="A31" s="79">
        <v>30</v>
      </c>
      <c r="B31" s="79" t="s">
        <v>615</v>
      </c>
      <c r="C31" s="79" t="s">
        <v>367</v>
      </c>
      <c r="D31" s="79"/>
      <c r="E31" s="79"/>
      <c r="F31" s="79"/>
      <c r="I31" s="79" t="s">
        <v>367</v>
      </c>
    </row>
    <row r="32" spans="1:18">
      <c r="A32" s="79">
        <v>31</v>
      </c>
      <c r="B32" s="79" t="s">
        <v>615</v>
      </c>
      <c r="C32" s="79" t="s">
        <v>565</v>
      </c>
      <c r="D32" s="79"/>
      <c r="E32" s="79"/>
      <c r="F32" s="79"/>
      <c r="I32" s="79" t="s">
        <v>565</v>
      </c>
    </row>
    <row r="33" spans="1:9">
      <c r="A33" s="79">
        <v>32</v>
      </c>
      <c r="B33" s="79" t="s">
        <v>615</v>
      </c>
      <c r="C33" s="79" t="s">
        <v>572</v>
      </c>
      <c r="D33" s="79"/>
      <c r="E33" s="79"/>
      <c r="F33" s="79"/>
      <c r="I33" s="79" t="s">
        <v>572</v>
      </c>
    </row>
    <row r="34" spans="1:9">
      <c r="A34" s="79">
        <v>33</v>
      </c>
      <c r="B34" s="79" t="s">
        <v>615</v>
      </c>
      <c r="C34" s="79" t="s">
        <v>367</v>
      </c>
      <c r="D34" s="79"/>
      <c r="E34" s="79"/>
      <c r="F34" s="79"/>
      <c r="I34" s="79" t="s">
        <v>367</v>
      </c>
    </row>
    <row r="35" spans="1:9">
      <c r="A35" s="79">
        <v>34</v>
      </c>
      <c r="B35" s="79" t="s">
        <v>615</v>
      </c>
      <c r="C35" s="79" t="s">
        <v>288</v>
      </c>
      <c r="D35" s="79"/>
      <c r="E35" s="79"/>
      <c r="F35" s="79"/>
      <c r="I35" s="79" t="s">
        <v>288</v>
      </c>
    </row>
    <row r="36" spans="1:9">
      <c r="A36" s="79">
        <v>35</v>
      </c>
      <c r="B36" s="79" t="s">
        <v>615</v>
      </c>
      <c r="C36" s="79" t="s">
        <v>387</v>
      </c>
      <c r="D36" s="79"/>
      <c r="E36" s="79"/>
      <c r="F36" s="79"/>
      <c r="I36" s="79" t="s">
        <v>387</v>
      </c>
    </row>
    <row r="37" spans="1:9">
      <c r="A37" s="79">
        <v>36</v>
      </c>
      <c r="B37" s="79" t="s">
        <v>615</v>
      </c>
      <c r="C37" s="79" t="s">
        <v>588</v>
      </c>
      <c r="D37" s="79"/>
      <c r="E37" s="79"/>
      <c r="F37" s="79"/>
      <c r="I37" s="79" t="s">
        <v>588</v>
      </c>
    </row>
    <row r="38" spans="1:9">
      <c r="A38" s="79">
        <v>37</v>
      </c>
      <c r="B38" s="79" t="s">
        <v>615</v>
      </c>
      <c r="C38" s="79" t="s">
        <v>266</v>
      </c>
      <c r="D38" s="79"/>
      <c r="E38" s="79"/>
      <c r="F38" s="79"/>
      <c r="I38" s="79" t="s">
        <v>266</v>
      </c>
    </row>
    <row r="39" spans="1:9">
      <c r="A39" s="79">
        <v>38</v>
      </c>
      <c r="B39" s="79" t="s">
        <v>615</v>
      </c>
      <c r="C39" s="79" t="s">
        <v>387</v>
      </c>
      <c r="D39" s="79"/>
      <c r="E39" s="79"/>
      <c r="F39" s="79"/>
      <c r="I39" s="79" t="s">
        <v>387</v>
      </c>
    </row>
    <row r="40" spans="1:9">
      <c r="A40" s="79">
        <v>39</v>
      </c>
      <c r="B40" s="79" t="s">
        <v>615</v>
      </c>
      <c r="C40" s="79" t="s">
        <v>352</v>
      </c>
      <c r="D40" s="79"/>
      <c r="E40" s="79"/>
      <c r="F40" s="79"/>
      <c r="I40" s="79" t="s">
        <v>352</v>
      </c>
    </row>
    <row r="41" spans="1:9">
      <c r="A41" s="79">
        <v>40</v>
      </c>
      <c r="B41" s="79" t="s">
        <v>615</v>
      </c>
      <c r="C41" s="79" t="s">
        <v>455</v>
      </c>
      <c r="D41" s="79"/>
      <c r="E41" s="79"/>
      <c r="F41" s="79"/>
      <c r="I41" s="79"/>
    </row>
    <row r="42" spans="1:9">
      <c r="A42" s="79">
        <v>41</v>
      </c>
      <c r="B42" s="79" t="s">
        <v>615</v>
      </c>
      <c r="C42" s="79" t="s">
        <v>483</v>
      </c>
      <c r="D42" s="79"/>
      <c r="E42" s="79"/>
      <c r="F42" s="79"/>
      <c r="I42" s="79" t="s">
        <v>483</v>
      </c>
    </row>
    <row r="43" spans="1:9">
      <c r="A43" s="79">
        <v>42</v>
      </c>
      <c r="B43" s="79" t="s">
        <v>615</v>
      </c>
      <c r="C43" s="79" t="s">
        <v>595</v>
      </c>
      <c r="D43" s="79"/>
      <c r="E43" s="79"/>
      <c r="F43" s="79"/>
      <c r="I43" s="79" t="s">
        <v>595</v>
      </c>
    </row>
    <row r="44" spans="1:9">
      <c r="A44" s="79">
        <v>43</v>
      </c>
      <c r="B44" s="79" t="s">
        <v>615</v>
      </c>
      <c r="C44" s="79" t="s">
        <v>362</v>
      </c>
      <c r="D44" s="79"/>
      <c r="E44" s="79"/>
      <c r="F44" s="79"/>
      <c r="I44" s="79" t="s">
        <v>362</v>
      </c>
    </row>
    <row r="45" spans="1:9">
      <c r="A45" s="79">
        <v>44</v>
      </c>
      <c r="B45" s="79" t="s">
        <v>615</v>
      </c>
      <c r="C45" s="79" t="s">
        <v>531</v>
      </c>
      <c r="D45" s="79"/>
      <c r="E45" s="79"/>
      <c r="F45" s="79"/>
      <c r="I45" s="79" t="s">
        <v>531</v>
      </c>
    </row>
    <row r="46" spans="1:9">
      <c r="A46" s="79">
        <v>45</v>
      </c>
      <c r="B46" s="79" t="s">
        <v>615</v>
      </c>
      <c r="C46" s="79" t="s">
        <v>367</v>
      </c>
      <c r="D46" s="79"/>
      <c r="E46" s="79"/>
      <c r="F46" s="79"/>
      <c r="I46" s="79" t="s">
        <v>367</v>
      </c>
    </row>
    <row r="47" spans="1:9">
      <c r="A47" s="79">
        <v>46</v>
      </c>
      <c r="B47" s="79" t="s">
        <v>615</v>
      </c>
      <c r="C47" s="79" t="s">
        <v>326</v>
      </c>
      <c r="D47" s="79"/>
      <c r="E47" s="79"/>
      <c r="F47" s="79"/>
      <c r="I47" s="79" t="s">
        <v>326</v>
      </c>
    </row>
    <row r="48" spans="1:9">
      <c r="A48" s="79">
        <v>47</v>
      </c>
      <c r="B48" s="79" t="s">
        <v>615</v>
      </c>
      <c r="C48" s="79" t="s">
        <v>492</v>
      </c>
      <c r="D48" s="79"/>
      <c r="E48" s="79"/>
      <c r="F48" s="79"/>
      <c r="I48" s="79"/>
    </row>
    <row r="49" spans="1:9">
      <c r="A49" s="79">
        <v>48</v>
      </c>
      <c r="B49" s="79" t="s">
        <v>615</v>
      </c>
      <c r="C49" s="79" t="s">
        <v>608</v>
      </c>
      <c r="D49" s="79"/>
      <c r="E49" s="79"/>
      <c r="F49" s="79"/>
      <c r="I49" s="79" t="s">
        <v>608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 enableFormatConditionsCalculation="0"/>
  <dimension ref="B1:AX164"/>
  <sheetViews>
    <sheetView zoomScale="60" zoomScaleNormal="60" zoomScalePageLayoutView="60" workbookViewId="0">
      <selection activeCell="B5" sqref="B5"/>
    </sheetView>
  </sheetViews>
  <sheetFormatPr baseColWidth="10" defaultColWidth="8.83203125" defaultRowHeight="14" x14ac:dyDescent="0"/>
  <cols>
    <col min="2" max="2" width="30.83203125" bestFit="1" customWidth="1"/>
    <col min="3" max="3" width="21.6640625" bestFit="1" customWidth="1"/>
    <col min="4" max="4" width="14" bestFit="1" customWidth="1"/>
    <col min="5" max="6" width="12" bestFit="1" customWidth="1"/>
    <col min="7" max="7" width="11.83203125" bestFit="1" customWidth="1"/>
    <col min="8" max="8" width="10.1640625" bestFit="1" customWidth="1"/>
    <col min="9" max="9" width="7" bestFit="1" customWidth="1"/>
    <col min="10" max="10" width="7.5" bestFit="1" customWidth="1"/>
    <col min="11" max="11" width="7.83203125" bestFit="1" customWidth="1"/>
    <col min="12" max="12" width="22.5" bestFit="1" customWidth="1"/>
    <col min="13" max="14" width="7.1640625" bestFit="1" customWidth="1"/>
    <col min="15" max="15" width="8.1640625" bestFit="1" customWidth="1"/>
    <col min="16" max="16" width="7.5" bestFit="1" customWidth="1"/>
    <col min="17" max="17" width="6.5" bestFit="1" customWidth="1"/>
    <col min="18" max="18" width="7.5" bestFit="1" customWidth="1"/>
    <col min="19" max="20" width="8.1640625" bestFit="1" customWidth="1"/>
    <col min="21" max="21" width="8.33203125" bestFit="1" customWidth="1"/>
    <col min="22" max="22" width="8.1640625" bestFit="1" customWidth="1"/>
    <col min="23" max="23" width="9.33203125" bestFit="1" customWidth="1"/>
    <col min="24" max="24" width="6.1640625" bestFit="1" customWidth="1"/>
    <col min="25" max="25" width="10.5" bestFit="1" customWidth="1"/>
    <col min="26" max="26" width="6.1640625" bestFit="1" customWidth="1"/>
    <col min="27" max="27" width="6.5" bestFit="1" customWidth="1"/>
    <col min="28" max="28" width="6.83203125" bestFit="1" customWidth="1"/>
    <col min="29" max="30" width="6.1640625" bestFit="1" customWidth="1"/>
    <col min="31" max="31" width="7.5" bestFit="1" customWidth="1"/>
    <col min="32" max="32" width="6.5" bestFit="1" customWidth="1"/>
    <col min="33" max="33" width="7.5" bestFit="1" customWidth="1"/>
    <col min="34" max="34" width="6.83203125" bestFit="1" customWidth="1"/>
    <col min="35" max="35" width="6.33203125" bestFit="1" customWidth="1"/>
    <col min="36" max="37" width="5.33203125" bestFit="1" customWidth="1"/>
    <col min="38" max="39" width="6.33203125" bestFit="1" customWidth="1"/>
    <col min="40" max="40" width="7.5" bestFit="1" customWidth="1"/>
    <col min="41" max="46" width="6.33203125" bestFit="1" customWidth="1"/>
    <col min="47" max="47" width="7.5" bestFit="1" customWidth="1"/>
    <col min="48" max="48" width="6.33203125" bestFit="1" customWidth="1"/>
    <col min="49" max="49" width="9.33203125" bestFit="1" customWidth="1"/>
    <col min="50" max="50" width="10.5" bestFit="1" customWidth="1"/>
  </cols>
  <sheetData>
    <row r="1" spans="2:13">
      <c r="B1" t="s">
        <v>0</v>
      </c>
      <c r="C1" t="s">
        <v>1</v>
      </c>
    </row>
    <row r="2" spans="2:13">
      <c r="B2" t="s">
        <v>614</v>
      </c>
    </row>
    <row r="3" spans="2:13"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</row>
    <row r="4" spans="2:13">
      <c r="B4">
        <v>15</v>
      </c>
      <c r="C4">
        <v>23</v>
      </c>
      <c r="D4">
        <v>0.52941176470588203</v>
      </c>
      <c r="E4">
        <v>0.11764705882352899</v>
      </c>
      <c r="F4">
        <v>0.58823529411764697</v>
      </c>
      <c r="G4" s="1">
        <v>1.0000000000000001E-5</v>
      </c>
    </row>
    <row r="5" spans="2:13">
      <c r="B5" s="77" t="s">
        <v>22</v>
      </c>
      <c r="C5" s="77" t="s">
        <v>144</v>
      </c>
      <c r="D5" s="77" t="s">
        <v>145</v>
      </c>
      <c r="E5" s="77" t="s">
        <v>146</v>
      </c>
      <c r="F5" s="77" t="s">
        <v>147</v>
      </c>
      <c r="G5" s="77" t="s">
        <v>148</v>
      </c>
      <c r="H5" s="77" t="s">
        <v>149</v>
      </c>
      <c r="I5" s="77" t="s">
        <v>150</v>
      </c>
      <c r="J5" s="77" t="s">
        <v>151</v>
      </c>
      <c r="K5" s="77"/>
      <c r="L5" s="77"/>
      <c r="M5" s="77"/>
    </row>
    <row r="6" spans="2:13">
      <c r="B6" s="77" t="s">
        <v>21</v>
      </c>
      <c r="C6" s="77" t="s">
        <v>176</v>
      </c>
      <c r="D6" s="77" t="s">
        <v>23</v>
      </c>
      <c r="E6" s="77" t="s">
        <v>145</v>
      </c>
      <c r="F6" s="77" t="s">
        <v>177</v>
      </c>
      <c r="G6" s="77" t="s">
        <v>146</v>
      </c>
      <c r="H6" s="77" t="s">
        <v>178</v>
      </c>
      <c r="I6" s="77" t="s">
        <v>179</v>
      </c>
      <c r="J6" s="77" t="s">
        <v>180</v>
      </c>
      <c r="K6" s="77" t="s">
        <v>181</v>
      </c>
      <c r="L6" s="77"/>
      <c r="M6" s="77"/>
    </row>
    <row r="7" spans="2:13">
      <c r="B7" s="77"/>
      <c r="C7" s="77"/>
      <c r="D7" s="77"/>
      <c r="E7" s="77"/>
      <c r="F7" s="77"/>
      <c r="G7" s="77"/>
      <c r="H7" s="77"/>
      <c r="I7" s="77"/>
      <c r="J7" s="77"/>
      <c r="K7" s="77"/>
      <c r="L7" s="77"/>
      <c r="M7" s="77"/>
    </row>
    <row r="8" spans="2:13">
      <c r="B8" s="77" t="s">
        <v>18</v>
      </c>
      <c r="C8" s="77"/>
      <c r="D8" s="77"/>
      <c r="E8" s="77"/>
      <c r="F8" s="77"/>
      <c r="G8" s="77"/>
      <c r="H8" s="77"/>
      <c r="I8" s="77"/>
      <c r="J8" s="77"/>
      <c r="K8" s="77"/>
      <c r="L8" s="77" t="s">
        <v>19</v>
      </c>
      <c r="M8" s="77"/>
    </row>
    <row r="9" spans="2:13">
      <c r="B9" s="77"/>
      <c r="C9" s="77"/>
      <c r="D9" s="77"/>
      <c r="E9" s="77"/>
      <c r="F9" s="77"/>
      <c r="G9" s="77"/>
      <c r="H9" s="77"/>
      <c r="I9" s="77"/>
      <c r="J9" s="77"/>
      <c r="K9" s="77"/>
      <c r="L9" s="77"/>
      <c r="M9" s="77"/>
    </row>
    <row r="10" spans="2:13">
      <c r="B10" s="77">
        <v>14</v>
      </c>
      <c r="C10" s="77">
        <v>24</v>
      </c>
      <c r="D10" s="77">
        <v>0.58823529411764697</v>
      </c>
      <c r="E10" s="77">
        <v>0.11764705882352899</v>
      </c>
      <c r="F10" s="77">
        <v>0.52941176470588203</v>
      </c>
      <c r="G10" s="78">
        <v>1.0000000000000001E-5</v>
      </c>
      <c r="H10" s="77"/>
      <c r="I10" s="77"/>
      <c r="J10" s="77"/>
      <c r="K10" s="77"/>
      <c r="L10" s="77"/>
      <c r="M10" s="77"/>
    </row>
    <row r="11" spans="2:13">
      <c r="B11" s="77" t="s">
        <v>12</v>
      </c>
      <c r="C11" s="77" t="s">
        <v>87</v>
      </c>
      <c r="D11" s="77" t="s">
        <v>88</v>
      </c>
      <c r="E11" s="77" t="s">
        <v>89</v>
      </c>
      <c r="F11" s="77" t="s">
        <v>90</v>
      </c>
      <c r="G11" s="77" t="s">
        <v>91</v>
      </c>
      <c r="H11" s="77" t="s">
        <v>92</v>
      </c>
      <c r="I11" s="77" t="s">
        <v>63</v>
      </c>
      <c r="J11" s="77" t="s">
        <v>74</v>
      </c>
      <c r="K11" s="77" t="s">
        <v>93</v>
      </c>
      <c r="L11" s="77"/>
      <c r="M11" s="77"/>
    </row>
    <row r="12" spans="2:13">
      <c r="B12" s="77" t="s">
        <v>12</v>
      </c>
      <c r="C12" s="77" t="s">
        <v>169</v>
      </c>
      <c r="D12" s="77" t="s">
        <v>182</v>
      </c>
      <c r="E12" s="77" t="s">
        <v>183</v>
      </c>
      <c r="F12" s="77" t="s">
        <v>70</v>
      </c>
      <c r="G12" s="77" t="s">
        <v>72</v>
      </c>
      <c r="H12" s="77" t="s">
        <v>74</v>
      </c>
      <c r="I12" s="77" t="s">
        <v>67</v>
      </c>
      <c r="J12" s="77" t="s">
        <v>184</v>
      </c>
      <c r="K12" s="77"/>
      <c r="L12" s="77"/>
      <c r="M12" s="77"/>
    </row>
    <row r="13" spans="2:13">
      <c r="B13" s="77"/>
      <c r="C13" s="77"/>
      <c r="D13" s="77"/>
      <c r="E13" s="77"/>
      <c r="F13" s="77"/>
      <c r="G13" s="77"/>
      <c r="H13" s="77"/>
      <c r="I13" s="77"/>
      <c r="J13" s="77"/>
      <c r="K13" s="77"/>
      <c r="L13" s="77"/>
      <c r="M13" s="77"/>
    </row>
    <row r="14" spans="2:13">
      <c r="B14" s="77" t="s">
        <v>18</v>
      </c>
      <c r="C14" s="77"/>
      <c r="D14" s="77"/>
      <c r="E14" s="77"/>
      <c r="F14" s="77"/>
      <c r="G14" s="77"/>
      <c r="H14" s="77"/>
      <c r="I14" s="77"/>
      <c r="J14" s="77"/>
      <c r="K14" s="77"/>
      <c r="L14" s="77" t="s">
        <v>19</v>
      </c>
      <c r="M14" s="77"/>
    </row>
    <row r="15" spans="2:13">
      <c r="B15" s="77"/>
      <c r="C15" s="77"/>
      <c r="D15" s="77"/>
      <c r="E15" s="77"/>
      <c r="F15" s="77"/>
      <c r="G15" s="77"/>
      <c r="H15" s="77"/>
      <c r="I15" s="77"/>
      <c r="J15" s="77"/>
      <c r="K15" s="77"/>
      <c r="L15" s="77"/>
      <c r="M15" s="77"/>
    </row>
    <row r="16" spans="2:13">
      <c r="B16" s="77">
        <v>14</v>
      </c>
      <c r="C16" s="77">
        <v>25</v>
      </c>
      <c r="D16" s="77">
        <v>0.58823529411764697</v>
      </c>
      <c r="E16" s="77">
        <v>0.11764705882352899</v>
      </c>
      <c r="F16" s="77">
        <v>0.52941176470588203</v>
      </c>
      <c r="G16" s="78">
        <v>1.0000000000000001E-5</v>
      </c>
      <c r="H16" s="77"/>
      <c r="I16" s="77"/>
      <c r="J16" s="77"/>
      <c r="K16" s="77"/>
      <c r="L16" s="77"/>
      <c r="M16" s="77"/>
    </row>
    <row r="17" spans="2:34">
      <c r="B17" s="77" t="s">
        <v>12</v>
      </c>
      <c r="C17" s="77" t="s">
        <v>87</v>
      </c>
      <c r="D17" s="77" t="s">
        <v>88</v>
      </c>
      <c r="E17" s="77" t="s">
        <v>89</v>
      </c>
      <c r="F17" s="77" t="s">
        <v>90</v>
      </c>
      <c r="G17" s="77" t="s">
        <v>91</v>
      </c>
      <c r="H17" s="77" t="s">
        <v>92</v>
      </c>
      <c r="I17" s="77" t="s">
        <v>63</v>
      </c>
      <c r="J17" s="77" t="s">
        <v>74</v>
      </c>
      <c r="K17" s="77" t="s">
        <v>93</v>
      </c>
      <c r="L17" s="77"/>
      <c r="M17" s="77"/>
    </row>
    <row r="18" spans="2:34">
      <c r="B18" s="77" t="s">
        <v>12</v>
      </c>
      <c r="C18" s="77" t="s">
        <v>87</v>
      </c>
      <c r="D18" s="77" t="s">
        <v>135</v>
      </c>
      <c r="E18" s="77" t="s">
        <v>170</v>
      </c>
      <c r="F18" s="77" t="s">
        <v>171</v>
      </c>
      <c r="G18" s="77" t="s">
        <v>172</v>
      </c>
      <c r="H18" s="77" t="s">
        <v>173</v>
      </c>
      <c r="I18" s="77" t="s">
        <v>174</v>
      </c>
      <c r="J18" s="77" t="s">
        <v>175</v>
      </c>
      <c r="K18" s="77"/>
      <c r="L18" s="77"/>
      <c r="M18" s="77"/>
    </row>
    <row r="19" spans="2:34">
      <c r="B19" s="77"/>
      <c r="C19" s="77"/>
      <c r="D19" s="77"/>
      <c r="E19" s="77"/>
      <c r="F19" s="77"/>
      <c r="G19" s="77"/>
      <c r="H19" s="77"/>
      <c r="I19" s="77"/>
      <c r="J19" s="77"/>
      <c r="K19" s="77"/>
      <c r="L19" s="77"/>
      <c r="M19" s="77"/>
    </row>
    <row r="20" spans="2:34">
      <c r="B20" s="77" t="s">
        <v>18</v>
      </c>
      <c r="C20" s="77"/>
      <c r="D20" s="77"/>
      <c r="E20" s="77"/>
      <c r="F20" s="77"/>
      <c r="G20" s="77"/>
      <c r="H20" s="77"/>
      <c r="I20" s="77"/>
      <c r="J20" s="77"/>
      <c r="K20" s="77"/>
      <c r="L20" s="77" t="s">
        <v>19</v>
      </c>
      <c r="M20" s="77"/>
    </row>
    <row r="21" spans="2:34">
      <c r="B21" s="77"/>
      <c r="C21" s="77"/>
      <c r="D21" s="77"/>
      <c r="E21" s="77"/>
      <c r="F21" s="77"/>
      <c r="G21" s="77"/>
      <c r="H21" s="77"/>
      <c r="I21" s="77"/>
      <c r="J21" s="77"/>
      <c r="K21" s="77"/>
      <c r="L21" s="77"/>
      <c r="M21" s="77"/>
    </row>
    <row r="22" spans="2:34">
      <c r="B22" s="77">
        <v>14</v>
      </c>
      <c r="C22" s="77">
        <v>28</v>
      </c>
      <c r="D22" s="77">
        <v>0.58823529411764697</v>
      </c>
      <c r="E22" s="77">
        <v>0.11764705882352899</v>
      </c>
      <c r="F22" s="77">
        <v>0.52941176470588203</v>
      </c>
      <c r="G22" s="78">
        <v>1.0000000000000001E-5</v>
      </c>
      <c r="H22" s="77"/>
      <c r="I22" s="77"/>
      <c r="J22" s="77"/>
      <c r="K22" s="77"/>
      <c r="L22" s="77"/>
      <c r="M22" s="77"/>
    </row>
    <row r="23" spans="2:34">
      <c r="B23" s="77" t="s">
        <v>12</v>
      </c>
      <c r="C23" s="77" t="s">
        <v>87</v>
      </c>
      <c r="D23" s="77" t="s">
        <v>88</v>
      </c>
      <c r="E23" s="77" t="s">
        <v>89</v>
      </c>
      <c r="F23" s="77" t="s">
        <v>90</v>
      </c>
      <c r="G23" s="77" t="s">
        <v>91</v>
      </c>
      <c r="H23" s="77" t="s">
        <v>92</v>
      </c>
      <c r="I23" s="77" t="s">
        <v>63</v>
      </c>
      <c r="J23" s="77" t="s">
        <v>74</v>
      </c>
      <c r="K23" s="77" t="s">
        <v>93</v>
      </c>
      <c r="L23" s="77"/>
      <c r="M23" s="77"/>
    </row>
    <row r="24" spans="2:34">
      <c r="B24" s="77" t="s">
        <v>12</v>
      </c>
      <c r="C24" s="77" t="s">
        <v>87</v>
      </c>
      <c r="D24" s="77" t="s">
        <v>163</v>
      </c>
      <c r="E24" s="77" t="s">
        <v>164</v>
      </c>
      <c r="F24" s="77" t="s">
        <v>165</v>
      </c>
      <c r="G24" s="77" t="s">
        <v>166</v>
      </c>
      <c r="H24" s="77" t="s">
        <v>162</v>
      </c>
      <c r="I24" s="77" t="s">
        <v>167</v>
      </c>
      <c r="J24" s="77" t="s">
        <v>168</v>
      </c>
      <c r="K24" s="77"/>
      <c r="L24" s="77"/>
      <c r="M24" s="77"/>
    </row>
    <row r="25" spans="2:34">
      <c r="B25" s="77"/>
      <c r="C25" s="77"/>
      <c r="D25" s="77"/>
      <c r="E25" s="77"/>
      <c r="F25" s="77"/>
      <c r="G25" s="77"/>
      <c r="H25" s="77"/>
      <c r="I25" s="77"/>
      <c r="J25" s="77"/>
      <c r="K25" s="77"/>
      <c r="L25" s="77"/>
      <c r="M25" s="77"/>
    </row>
    <row r="26" spans="2:34">
      <c r="B26" s="77" t="s">
        <v>18</v>
      </c>
      <c r="C26" s="77"/>
      <c r="D26" s="77"/>
      <c r="E26" s="77"/>
      <c r="F26" s="77"/>
      <c r="G26" s="77"/>
      <c r="H26" s="77"/>
      <c r="I26" s="77"/>
      <c r="J26" s="77"/>
      <c r="K26" s="77"/>
      <c r="L26" s="77" t="s">
        <v>19</v>
      </c>
      <c r="M26" s="77"/>
    </row>
    <row r="27" spans="2:34">
      <c r="B27" s="77"/>
      <c r="C27" s="77"/>
      <c r="D27" s="77"/>
      <c r="E27" s="77"/>
      <c r="F27" s="77"/>
      <c r="G27" s="77"/>
      <c r="H27" s="77"/>
      <c r="I27" s="77"/>
      <c r="J27" s="77"/>
      <c r="K27" s="77"/>
      <c r="L27" s="77"/>
      <c r="M27" s="77"/>
    </row>
    <row r="28" spans="2:34">
      <c r="B28" s="77">
        <v>5</v>
      </c>
      <c r="C28" s="77">
        <v>4</v>
      </c>
      <c r="D28" s="77">
        <v>0.50980392156862697</v>
      </c>
      <c r="E28" s="77">
        <v>0.15686274509803899</v>
      </c>
      <c r="F28" s="77">
        <v>0.64705882352941102</v>
      </c>
      <c r="G28" s="77">
        <v>0</v>
      </c>
      <c r="H28" s="77"/>
      <c r="I28" s="77"/>
      <c r="J28" s="77"/>
      <c r="K28" s="77"/>
      <c r="L28" s="77"/>
      <c r="M28" s="77"/>
    </row>
    <row r="29" spans="2:34">
      <c r="B29" s="77" t="s">
        <v>26</v>
      </c>
      <c r="C29" s="77" t="s">
        <v>99</v>
      </c>
      <c r="D29" s="77" t="s">
        <v>100</v>
      </c>
      <c r="E29" s="77" t="s">
        <v>101</v>
      </c>
      <c r="F29" s="77" t="s">
        <v>102</v>
      </c>
      <c r="G29" s="77" t="s">
        <v>103</v>
      </c>
      <c r="H29" s="77" t="s">
        <v>104</v>
      </c>
      <c r="I29" s="77" t="s">
        <v>105</v>
      </c>
      <c r="J29" s="77" t="s">
        <v>106</v>
      </c>
      <c r="K29" s="77" t="s">
        <v>107</v>
      </c>
      <c r="L29" s="77" t="s">
        <v>108</v>
      </c>
      <c r="M29" s="77" t="s">
        <v>109</v>
      </c>
      <c r="N29" s="77" t="s">
        <v>110</v>
      </c>
      <c r="O29" s="77" t="s">
        <v>111</v>
      </c>
      <c r="P29" s="77" t="s">
        <v>112</v>
      </c>
      <c r="Q29" s="77" t="s">
        <v>113</v>
      </c>
      <c r="R29" s="77" t="s">
        <v>114</v>
      </c>
      <c r="S29" s="77" t="s">
        <v>115</v>
      </c>
      <c r="T29" s="77" t="s">
        <v>116</v>
      </c>
      <c r="U29" s="77" t="s">
        <v>117</v>
      </c>
      <c r="V29" s="77" t="s">
        <v>118</v>
      </c>
      <c r="W29" s="77" t="s">
        <v>119</v>
      </c>
      <c r="X29" s="77" t="s">
        <v>120</v>
      </c>
      <c r="Y29" s="77" t="s">
        <v>121</v>
      </c>
      <c r="Z29" s="77" t="s">
        <v>122</v>
      </c>
      <c r="AA29" s="77" t="s">
        <v>123</v>
      </c>
      <c r="AB29" s="77"/>
      <c r="AC29" s="77"/>
      <c r="AD29" s="77"/>
      <c r="AE29" s="77"/>
      <c r="AF29" s="77"/>
      <c r="AG29" s="77"/>
      <c r="AH29" s="77"/>
    </row>
    <row r="30" spans="2:34">
      <c r="B30" s="77" t="s">
        <v>193</v>
      </c>
      <c r="C30" s="77" t="s">
        <v>194</v>
      </c>
      <c r="D30" s="77" t="s">
        <v>195</v>
      </c>
      <c r="E30" s="77" t="s">
        <v>196</v>
      </c>
      <c r="F30" s="77" t="s">
        <v>105</v>
      </c>
      <c r="G30" s="77" t="s">
        <v>106</v>
      </c>
      <c r="H30" s="77" t="s">
        <v>197</v>
      </c>
      <c r="I30" s="77" t="s">
        <v>198</v>
      </c>
      <c r="J30" s="77" t="s">
        <v>199</v>
      </c>
      <c r="K30" s="77" t="s">
        <v>200</v>
      </c>
      <c r="L30" s="77" t="s">
        <v>201</v>
      </c>
      <c r="M30" s="77" t="s">
        <v>202</v>
      </c>
      <c r="N30" s="77" t="s">
        <v>203</v>
      </c>
      <c r="O30" s="77" t="s">
        <v>115</v>
      </c>
      <c r="P30" s="77" t="s">
        <v>204</v>
      </c>
      <c r="Q30" s="77" t="s">
        <v>205</v>
      </c>
      <c r="R30" s="77" t="s">
        <v>206</v>
      </c>
      <c r="S30" s="77" t="s">
        <v>207</v>
      </c>
      <c r="T30" s="77" t="s">
        <v>118</v>
      </c>
      <c r="U30" s="77" t="s">
        <v>208</v>
      </c>
      <c r="V30" s="77" t="s">
        <v>209</v>
      </c>
      <c r="W30" s="77" t="s">
        <v>210</v>
      </c>
      <c r="X30" s="77" t="s">
        <v>211</v>
      </c>
      <c r="Y30" s="77" t="s">
        <v>212</v>
      </c>
      <c r="Z30" s="77" t="s">
        <v>120</v>
      </c>
      <c r="AA30" s="77" t="s">
        <v>213</v>
      </c>
      <c r="AB30" s="77" t="s">
        <v>121</v>
      </c>
      <c r="AC30" s="77" t="s">
        <v>122</v>
      </c>
      <c r="AD30" s="77" t="s">
        <v>214</v>
      </c>
      <c r="AE30" s="77" t="s">
        <v>215</v>
      </c>
      <c r="AF30" s="77" t="s">
        <v>123</v>
      </c>
      <c r="AG30" s="77" t="s">
        <v>216</v>
      </c>
      <c r="AH30" s="77" t="s">
        <v>217</v>
      </c>
    </row>
    <row r="31" spans="2:34">
      <c r="B31" s="77"/>
      <c r="C31" s="77"/>
      <c r="D31" s="77"/>
      <c r="E31" s="77"/>
      <c r="F31" s="77"/>
      <c r="G31" s="77"/>
      <c r="H31" s="77"/>
      <c r="I31" s="77"/>
      <c r="J31" s="77"/>
      <c r="K31" s="77"/>
      <c r="L31" s="77"/>
      <c r="M31" s="77"/>
    </row>
    <row r="32" spans="2:34">
      <c r="B32" s="77" t="s">
        <v>18</v>
      </c>
      <c r="C32" s="77"/>
      <c r="D32" s="77"/>
      <c r="E32" s="77"/>
      <c r="F32" s="77"/>
      <c r="G32" s="77"/>
      <c r="H32" s="77"/>
      <c r="I32" s="77"/>
      <c r="J32" s="77"/>
      <c r="K32" s="77"/>
      <c r="L32" s="77" t="s">
        <v>19</v>
      </c>
      <c r="M32" s="77"/>
    </row>
    <row r="33" spans="2:50">
      <c r="B33" s="77"/>
      <c r="C33" s="77"/>
      <c r="D33" s="77"/>
      <c r="E33" s="77"/>
      <c r="F33" s="77"/>
      <c r="G33" s="77"/>
      <c r="H33" s="77"/>
      <c r="I33" s="77"/>
      <c r="J33" s="77"/>
      <c r="K33" s="77"/>
      <c r="L33" s="77"/>
      <c r="M33" s="77"/>
    </row>
    <row r="34" spans="2:50">
      <c r="B34" s="77">
        <v>2</v>
      </c>
      <c r="C34" s="77">
        <v>9</v>
      </c>
      <c r="D34" s="77">
        <v>0.83050847457627097</v>
      </c>
      <c r="E34" s="77">
        <v>0.169491525423728</v>
      </c>
      <c r="F34" s="77">
        <v>0.338983050847457</v>
      </c>
      <c r="G34" s="77">
        <v>0</v>
      </c>
      <c r="H34" s="77"/>
      <c r="I34" s="77"/>
      <c r="J34" s="77"/>
      <c r="K34" s="77"/>
      <c r="L34" s="77"/>
      <c r="M34" s="77"/>
    </row>
    <row r="35" spans="2:50">
      <c r="B35" s="77" t="s">
        <v>33</v>
      </c>
      <c r="C35" s="77" t="s">
        <v>34</v>
      </c>
      <c r="D35" s="77" t="s">
        <v>35</v>
      </c>
      <c r="E35" s="77" t="s">
        <v>36</v>
      </c>
      <c r="F35" s="77" t="s">
        <v>37</v>
      </c>
      <c r="G35" s="77" t="s">
        <v>38</v>
      </c>
      <c r="H35" s="77" t="s">
        <v>39</v>
      </c>
      <c r="I35" s="77" t="s">
        <v>40</v>
      </c>
      <c r="J35" s="77" t="s">
        <v>41</v>
      </c>
      <c r="K35" s="77" t="s">
        <v>42</v>
      </c>
      <c r="L35" s="77" t="s">
        <v>43</v>
      </c>
      <c r="M35" s="77" t="s">
        <v>44</v>
      </c>
      <c r="N35" t="s">
        <v>45</v>
      </c>
      <c r="O35" t="s">
        <v>46</v>
      </c>
      <c r="P35" t="s">
        <v>47</v>
      </c>
      <c r="Q35" t="s">
        <v>48</v>
      </c>
      <c r="R35" t="s">
        <v>49</v>
      </c>
      <c r="S35" t="s">
        <v>50</v>
      </c>
      <c r="T35" t="s">
        <v>51</v>
      </c>
      <c r="U35" t="s">
        <v>52</v>
      </c>
      <c r="V35" t="s">
        <v>53</v>
      </c>
      <c r="W35" t="s">
        <v>54</v>
      </c>
      <c r="X35" t="s">
        <v>55</v>
      </c>
      <c r="Y35" t="s">
        <v>56</v>
      </c>
      <c r="Z35" t="s">
        <v>57</v>
      </c>
      <c r="AA35" t="s">
        <v>58</v>
      </c>
      <c r="AB35" t="s">
        <v>59</v>
      </c>
      <c r="AC35" t="s">
        <v>60</v>
      </c>
      <c r="AD35" t="s">
        <v>61</v>
      </c>
      <c r="AE35" t="s">
        <v>62</v>
      </c>
      <c r="AF35" t="s">
        <v>63</v>
      </c>
      <c r="AG35" t="s">
        <v>64</v>
      </c>
      <c r="AH35" t="s">
        <v>65</v>
      </c>
      <c r="AI35" t="s">
        <v>66</v>
      </c>
      <c r="AJ35" t="s">
        <v>67</v>
      </c>
      <c r="AK35" t="s">
        <v>68</v>
      </c>
      <c r="AL35" t="s">
        <v>69</v>
      </c>
      <c r="AM35" t="s">
        <v>70</v>
      </c>
      <c r="AN35" t="s">
        <v>71</v>
      </c>
      <c r="AO35" t="s">
        <v>72</v>
      </c>
      <c r="AP35" t="s">
        <v>73</v>
      </c>
      <c r="AQ35" t="s">
        <v>74</v>
      </c>
      <c r="AR35" t="s">
        <v>75</v>
      </c>
      <c r="AS35" t="s">
        <v>76</v>
      </c>
      <c r="AT35" t="s">
        <v>77</v>
      </c>
      <c r="AU35" t="s">
        <v>78</v>
      </c>
      <c r="AV35" t="s">
        <v>79</v>
      </c>
      <c r="AW35" t="s">
        <v>80</v>
      </c>
      <c r="AX35" t="s">
        <v>81</v>
      </c>
    </row>
    <row r="36" spans="2:50">
      <c r="B36" s="77" t="s">
        <v>176</v>
      </c>
      <c r="C36" s="77" t="s">
        <v>27</v>
      </c>
      <c r="D36" s="77" t="s">
        <v>185</v>
      </c>
      <c r="E36" s="77" t="s">
        <v>43</v>
      </c>
      <c r="F36" s="77" t="s">
        <v>46</v>
      </c>
      <c r="G36" s="77" t="s">
        <v>51</v>
      </c>
      <c r="H36" s="77" t="s">
        <v>53</v>
      </c>
      <c r="I36" s="77" t="s">
        <v>58</v>
      </c>
      <c r="J36" s="77" t="s">
        <v>60</v>
      </c>
      <c r="K36" s="77" t="s">
        <v>64</v>
      </c>
      <c r="L36" s="77" t="s">
        <v>186</v>
      </c>
      <c r="M36" s="77" t="s">
        <v>187</v>
      </c>
      <c r="N36" t="s">
        <v>188</v>
      </c>
      <c r="O36" t="s">
        <v>189</v>
      </c>
      <c r="P36" t="s">
        <v>71</v>
      </c>
      <c r="Q36" t="s">
        <v>77</v>
      </c>
      <c r="R36" t="s">
        <v>78</v>
      </c>
      <c r="S36" t="s">
        <v>190</v>
      </c>
      <c r="T36" t="s">
        <v>191</v>
      </c>
      <c r="U36" t="s">
        <v>192</v>
      </c>
    </row>
    <row r="37" spans="2:50">
      <c r="B37" s="77"/>
      <c r="C37" s="77"/>
      <c r="D37" s="77"/>
      <c r="E37" s="77"/>
      <c r="F37" s="77"/>
      <c r="G37" s="77"/>
      <c r="H37" s="77"/>
      <c r="I37" s="77"/>
      <c r="J37" s="77"/>
      <c r="K37" s="77"/>
      <c r="L37" s="77"/>
      <c r="M37" s="77"/>
    </row>
    <row r="38" spans="2:50">
      <c r="B38" s="77" t="s">
        <v>18</v>
      </c>
      <c r="C38" s="77"/>
      <c r="D38" s="77"/>
      <c r="E38" s="77"/>
      <c r="F38" s="77"/>
      <c r="G38" s="77"/>
      <c r="H38" s="77"/>
      <c r="I38" s="77"/>
      <c r="J38" s="77"/>
      <c r="K38" s="77"/>
      <c r="L38" s="77" t="s">
        <v>19</v>
      </c>
      <c r="M38" s="77"/>
    </row>
    <row r="40" spans="2:50">
      <c r="B40">
        <v>2</v>
      </c>
      <c r="C40">
        <v>24</v>
      </c>
      <c r="D40">
        <v>0.907407407407407</v>
      </c>
      <c r="E40">
        <v>7.4074074074074001E-2</v>
      </c>
      <c r="F40">
        <v>0.16666666666666599</v>
      </c>
      <c r="G40">
        <v>0</v>
      </c>
    </row>
    <row r="41" spans="2:50">
      <c r="B41" s="77" t="s">
        <v>33</v>
      </c>
      <c r="C41" s="77" t="s">
        <v>34</v>
      </c>
      <c r="D41" s="77" t="s">
        <v>35</v>
      </c>
      <c r="E41" s="77" t="s">
        <v>36</v>
      </c>
      <c r="F41" s="77" t="s">
        <v>37</v>
      </c>
      <c r="G41" s="77" t="s">
        <v>38</v>
      </c>
      <c r="H41" s="77" t="s">
        <v>39</v>
      </c>
      <c r="I41" s="77" t="s">
        <v>40</v>
      </c>
      <c r="J41" s="77" t="s">
        <v>41</v>
      </c>
      <c r="K41" s="77" t="s">
        <v>42</v>
      </c>
      <c r="L41" s="77" t="s">
        <v>43</v>
      </c>
      <c r="M41" s="77" t="s">
        <v>44</v>
      </c>
      <c r="N41" t="s">
        <v>45</v>
      </c>
      <c r="O41" t="s">
        <v>46</v>
      </c>
      <c r="P41" t="s">
        <v>47</v>
      </c>
      <c r="Q41" t="s">
        <v>48</v>
      </c>
      <c r="R41" t="s">
        <v>49</v>
      </c>
      <c r="S41" t="s">
        <v>50</v>
      </c>
      <c r="T41" t="s">
        <v>51</v>
      </c>
      <c r="U41" t="s">
        <v>52</v>
      </c>
      <c r="V41" t="s">
        <v>53</v>
      </c>
      <c r="W41" t="s">
        <v>54</v>
      </c>
      <c r="X41" t="s">
        <v>55</v>
      </c>
      <c r="Y41" t="s">
        <v>56</v>
      </c>
      <c r="Z41" t="s">
        <v>57</v>
      </c>
      <c r="AA41" t="s">
        <v>58</v>
      </c>
      <c r="AB41" t="s">
        <v>59</v>
      </c>
      <c r="AC41" t="s">
        <v>60</v>
      </c>
      <c r="AD41" t="s">
        <v>61</v>
      </c>
      <c r="AE41" t="s">
        <v>62</v>
      </c>
      <c r="AF41" t="s">
        <v>63</v>
      </c>
      <c r="AG41" t="s">
        <v>64</v>
      </c>
      <c r="AH41" t="s">
        <v>65</v>
      </c>
      <c r="AI41" t="s">
        <v>66</v>
      </c>
      <c r="AJ41" t="s">
        <v>67</v>
      </c>
      <c r="AK41" t="s">
        <v>68</v>
      </c>
      <c r="AL41" t="s">
        <v>69</v>
      </c>
      <c r="AM41" t="s">
        <v>70</v>
      </c>
      <c r="AN41" t="s">
        <v>71</v>
      </c>
      <c r="AO41" t="s">
        <v>72</v>
      </c>
      <c r="AP41" t="s">
        <v>73</v>
      </c>
      <c r="AQ41" t="s">
        <v>74</v>
      </c>
      <c r="AR41" t="s">
        <v>75</v>
      </c>
      <c r="AS41" t="s">
        <v>76</v>
      </c>
      <c r="AT41" t="s">
        <v>77</v>
      </c>
      <c r="AU41" t="s">
        <v>78</v>
      </c>
      <c r="AV41" t="s">
        <v>79</v>
      </c>
      <c r="AW41" t="s">
        <v>80</v>
      </c>
      <c r="AX41" t="s">
        <v>81</v>
      </c>
    </row>
    <row r="42" spans="2:50">
      <c r="B42" s="77" t="s">
        <v>12</v>
      </c>
      <c r="C42" s="77" t="s">
        <v>169</v>
      </c>
      <c r="D42" s="77" t="s">
        <v>182</v>
      </c>
      <c r="E42" s="77" t="s">
        <v>183</v>
      </c>
      <c r="F42" s="77" t="s">
        <v>70</v>
      </c>
      <c r="G42" s="77" t="s">
        <v>72</v>
      </c>
      <c r="H42" s="77" t="s">
        <v>74</v>
      </c>
      <c r="I42" s="77" t="s">
        <v>67</v>
      </c>
      <c r="J42" s="77" t="s">
        <v>184</v>
      </c>
      <c r="K42" s="77"/>
      <c r="L42" s="77"/>
      <c r="M42" s="77"/>
    </row>
    <row r="44" spans="2:50">
      <c r="B44" t="s">
        <v>18</v>
      </c>
      <c r="L44" t="s">
        <v>19</v>
      </c>
    </row>
    <row r="46" spans="2:50">
      <c r="B46">
        <v>21</v>
      </c>
      <c r="C46">
        <v>25</v>
      </c>
      <c r="D46">
        <v>0.58333333333333304</v>
      </c>
      <c r="E46">
        <v>0.33333333333333298</v>
      </c>
      <c r="F46">
        <v>0.75</v>
      </c>
      <c r="G46">
        <v>0</v>
      </c>
    </row>
    <row r="47" spans="2:50">
      <c r="B47" s="77" t="s">
        <v>11</v>
      </c>
      <c r="C47" s="77" t="s">
        <v>12</v>
      </c>
      <c r="D47" s="77" t="s">
        <v>29</v>
      </c>
      <c r="E47" s="77" t="s">
        <v>170</v>
      </c>
      <c r="F47" s="77" t="s">
        <v>171</v>
      </c>
      <c r="G47" s="77" t="s">
        <v>172</v>
      </c>
      <c r="H47" s="77" t="s">
        <v>218</v>
      </c>
      <c r="I47" s="77"/>
      <c r="J47" s="77"/>
    </row>
    <row r="48" spans="2:50">
      <c r="B48" s="77" t="s">
        <v>12</v>
      </c>
      <c r="C48" s="77" t="s">
        <v>87</v>
      </c>
      <c r="D48" s="77" t="s">
        <v>135</v>
      </c>
      <c r="E48" s="77" t="s">
        <v>170</v>
      </c>
      <c r="F48" s="77" t="s">
        <v>171</v>
      </c>
      <c r="G48" s="77" t="s">
        <v>172</v>
      </c>
      <c r="H48" s="77" t="s">
        <v>173</v>
      </c>
      <c r="I48" s="77" t="s">
        <v>174</v>
      </c>
      <c r="J48" s="77" t="s">
        <v>175</v>
      </c>
    </row>
    <row r="50" spans="2:12">
      <c r="B50" t="s">
        <v>18</v>
      </c>
      <c r="L50" t="s">
        <v>19</v>
      </c>
    </row>
    <row r="52" spans="2:12">
      <c r="B52">
        <v>19</v>
      </c>
      <c r="C52">
        <v>35</v>
      </c>
      <c r="D52">
        <v>0.58333333333333304</v>
      </c>
      <c r="E52">
        <v>0.16666666666666599</v>
      </c>
      <c r="F52">
        <v>0.58333333333333304</v>
      </c>
      <c r="G52">
        <v>0</v>
      </c>
    </row>
    <row r="53" spans="2:12">
      <c r="B53" s="77" t="s">
        <v>11</v>
      </c>
      <c r="C53" s="77" t="s">
        <v>12</v>
      </c>
      <c r="D53" s="77" t="s">
        <v>8</v>
      </c>
      <c r="E53" s="77" t="s">
        <v>9</v>
      </c>
      <c r="F53" s="77" t="s">
        <v>24</v>
      </c>
      <c r="G53" s="77" t="s">
        <v>25</v>
      </c>
      <c r="H53" s="77" t="s">
        <v>10</v>
      </c>
    </row>
    <row r="54" spans="2:12">
      <c r="B54" s="77" t="s">
        <v>11</v>
      </c>
      <c r="C54" s="77" t="s">
        <v>12</v>
      </c>
      <c r="D54" s="77" t="s">
        <v>152</v>
      </c>
      <c r="E54" s="77" t="s">
        <v>153</v>
      </c>
      <c r="F54" s="77" t="s">
        <v>154</v>
      </c>
      <c r="G54" s="77" t="s">
        <v>155</v>
      </c>
      <c r="H54" s="77" t="s">
        <v>156</v>
      </c>
    </row>
    <row r="56" spans="2:12">
      <c r="B56" t="s">
        <v>18</v>
      </c>
      <c r="L56" t="s">
        <v>19</v>
      </c>
    </row>
    <row r="58" spans="2:12">
      <c r="B58">
        <v>21</v>
      </c>
      <c r="C58">
        <v>35</v>
      </c>
      <c r="D58">
        <v>0.58333333333333304</v>
      </c>
      <c r="E58">
        <v>0.16666666666666599</v>
      </c>
      <c r="F58">
        <v>0.58333333333333304</v>
      </c>
      <c r="G58">
        <v>0</v>
      </c>
    </row>
    <row r="59" spans="2:12">
      <c r="B59" s="77" t="s">
        <v>11</v>
      </c>
      <c r="C59" s="77" t="s">
        <v>12</v>
      </c>
      <c r="D59" s="77" t="s">
        <v>29</v>
      </c>
      <c r="E59" s="77" t="s">
        <v>170</v>
      </c>
      <c r="F59" s="77" t="s">
        <v>171</v>
      </c>
      <c r="G59" s="77" t="s">
        <v>172</v>
      </c>
      <c r="H59" s="77" t="s">
        <v>218</v>
      </c>
    </row>
    <row r="60" spans="2:12">
      <c r="B60" s="77" t="s">
        <v>11</v>
      </c>
      <c r="C60" s="77" t="s">
        <v>12</v>
      </c>
      <c r="D60" s="77" t="s">
        <v>152</v>
      </c>
      <c r="E60" s="77" t="s">
        <v>153</v>
      </c>
      <c r="F60" s="77" t="s">
        <v>154</v>
      </c>
      <c r="G60" s="77" t="s">
        <v>155</v>
      </c>
      <c r="H60" s="77" t="s">
        <v>156</v>
      </c>
    </row>
    <row r="62" spans="2:12">
      <c r="B62" t="s">
        <v>18</v>
      </c>
      <c r="L62" t="s">
        <v>19</v>
      </c>
    </row>
    <row r="64" spans="2:12">
      <c r="B64">
        <v>19</v>
      </c>
      <c r="C64">
        <v>36</v>
      </c>
      <c r="D64">
        <v>0.58333333333333304</v>
      </c>
      <c r="E64">
        <v>0.16666666666666599</v>
      </c>
      <c r="F64">
        <v>0.58333333333333304</v>
      </c>
      <c r="G64">
        <v>0</v>
      </c>
    </row>
    <row r="65" spans="2:12">
      <c r="B65" s="77" t="s">
        <v>11</v>
      </c>
      <c r="C65" s="77" t="s">
        <v>12</v>
      </c>
      <c r="D65" s="77" t="s">
        <v>8</v>
      </c>
      <c r="E65" s="77" t="s">
        <v>9</v>
      </c>
      <c r="F65" s="77" t="s">
        <v>24</v>
      </c>
      <c r="G65" s="77" t="s">
        <v>25</v>
      </c>
      <c r="H65" s="77" t="s">
        <v>10</v>
      </c>
    </row>
    <row r="66" spans="2:12">
      <c r="B66" s="77" t="s">
        <v>11</v>
      </c>
      <c r="C66" s="77" t="s">
        <v>12</v>
      </c>
      <c r="D66" s="77" t="s">
        <v>157</v>
      </c>
      <c r="E66" s="77" t="s">
        <v>158</v>
      </c>
      <c r="F66" s="77" t="s">
        <v>159</v>
      </c>
      <c r="G66" s="77" t="s">
        <v>160</v>
      </c>
      <c r="H66" s="77" t="s">
        <v>161</v>
      </c>
    </row>
    <row r="68" spans="2:12">
      <c r="B68" t="s">
        <v>18</v>
      </c>
      <c r="L68" t="s">
        <v>19</v>
      </c>
    </row>
    <row r="70" spans="2:12">
      <c r="B70">
        <v>21</v>
      </c>
      <c r="C70">
        <v>36</v>
      </c>
      <c r="D70">
        <v>0.58333333333333304</v>
      </c>
      <c r="E70">
        <v>0.16666666666666599</v>
      </c>
      <c r="F70">
        <v>0.58333333333333304</v>
      </c>
      <c r="G70">
        <v>0</v>
      </c>
    </row>
    <row r="71" spans="2:12">
      <c r="B71" s="77" t="s">
        <v>11</v>
      </c>
      <c r="C71" s="77" t="s">
        <v>12</v>
      </c>
      <c r="D71" s="77" t="s">
        <v>29</v>
      </c>
      <c r="E71" s="77" t="s">
        <v>170</v>
      </c>
      <c r="F71" s="77" t="s">
        <v>171</v>
      </c>
      <c r="G71" s="77" t="s">
        <v>172</v>
      </c>
      <c r="H71" s="77" t="s">
        <v>218</v>
      </c>
    </row>
    <row r="72" spans="2:12">
      <c r="B72" s="77" t="s">
        <v>11</v>
      </c>
      <c r="C72" s="77" t="s">
        <v>12</v>
      </c>
      <c r="D72" s="77" t="s">
        <v>157</v>
      </c>
      <c r="E72" s="77" t="s">
        <v>158</v>
      </c>
      <c r="F72" s="77" t="s">
        <v>159</v>
      </c>
      <c r="G72" s="77" t="s">
        <v>160</v>
      </c>
      <c r="H72" s="77" t="s">
        <v>161</v>
      </c>
    </row>
    <row r="73" spans="2:12">
      <c r="B73" s="77"/>
      <c r="C73" s="77"/>
      <c r="D73" s="77"/>
      <c r="E73" s="77"/>
      <c r="F73" s="77"/>
      <c r="G73" s="77"/>
      <c r="H73" s="77"/>
    </row>
    <row r="74" spans="2:12">
      <c r="B74" t="s">
        <v>18</v>
      </c>
      <c r="L74" t="s">
        <v>19</v>
      </c>
    </row>
    <row r="76" spans="2:12">
      <c r="B76">
        <v>19</v>
      </c>
      <c r="C76">
        <v>37</v>
      </c>
      <c r="D76">
        <v>0.58333333333333304</v>
      </c>
      <c r="E76">
        <v>0.16666666666666599</v>
      </c>
      <c r="F76">
        <v>0.58333333333333304</v>
      </c>
      <c r="G76">
        <v>0</v>
      </c>
    </row>
    <row r="77" spans="2:12">
      <c r="B77" s="77" t="s">
        <v>11</v>
      </c>
      <c r="C77" s="77" t="s">
        <v>12</v>
      </c>
      <c r="D77" s="77" t="s">
        <v>8</v>
      </c>
      <c r="E77" s="77" t="s">
        <v>9</v>
      </c>
      <c r="F77" s="77" t="s">
        <v>24</v>
      </c>
      <c r="G77" s="77" t="s">
        <v>25</v>
      </c>
      <c r="H77" s="77" t="s">
        <v>10</v>
      </c>
    </row>
    <row r="78" spans="2:12">
      <c r="B78" s="77" t="s">
        <v>11</v>
      </c>
      <c r="C78" s="77" t="s">
        <v>12</v>
      </c>
      <c r="D78" s="77" t="s">
        <v>141</v>
      </c>
      <c r="E78" s="77" t="s">
        <v>142</v>
      </c>
      <c r="F78" s="77">
        <v>42068</v>
      </c>
      <c r="G78" s="77" t="s">
        <v>124</v>
      </c>
      <c r="H78" s="77" t="s">
        <v>143</v>
      </c>
    </row>
    <row r="80" spans="2:12">
      <c r="B80" t="s">
        <v>18</v>
      </c>
      <c r="L80" t="s">
        <v>19</v>
      </c>
    </row>
    <row r="82" spans="2:12">
      <c r="B82">
        <v>21</v>
      </c>
      <c r="C82">
        <v>37</v>
      </c>
      <c r="D82">
        <v>0.58333333333333304</v>
      </c>
      <c r="E82">
        <v>0.16666666666666599</v>
      </c>
      <c r="F82">
        <v>0.58333333333333304</v>
      </c>
      <c r="G82">
        <v>0</v>
      </c>
    </row>
    <row r="83" spans="2:12">
      <c r="B83" s="77" t="s">
        <v>11</v>
      </c>
      <c r="C83" s="77" t="s">
        <v>12</v>
      </c>
      <c r="D83" s="77" t="s">
        <v>29</v>
      </c>
      <c r="E83" s="77" t="s">
        <v>170</v>
      </c>
      <c r="F83" s="77" t="s">
        <v>171</v>
      </c>
      <c r="G83" s="77" t="s">
        <v>172</v>
      </c>
      <c r="H83" s="77" t="s">
        <v>218</v>
      </c>
    </row>
    <row r="84" spans="2:12">
      <c r="B84" s="77" t="s">
        <v>11</v>
      </c>
      <c r="C84" s="77" t="s">
        <v>12</v>
      </c>
      <c r="D84" s="77" t="s">
        <v>141</v>
      </c>
      <c r="E84" s="77" t="s">
        <v>142</v>
      </c>
      <c r="F84" s="77">
        <v>42068</v>
      </c>
      <c r="G84" s="77" t="s">
        <v>124</v>
      </c>
      <c r="H84" s="77" t="s">
        <v>143</v>
      </c>
    </row>
    <row r="86" spans="2:12">
      <c r="B86" t="s">
        <v>18</v>
      </c>
      <c r="L86" t="s">
        <v>19</v>
      </c>
    </row>
    <row r="88" spans="2:12">
      <c r="B88">
        <v>19</v>
      </c>
      <c r="C88">
        <v>38</v>
      </c>
      <c r="D88">
        <v>0.58333333333333304</v>
      </c>
      <c r="E88">
        <v>0.16666666666666599</v>
      </c>
      <c r="F88">
        <v>0.58333333333333304</v>
      </c>
      <c r="G88">
        <v>0</v>
      </c>
    </row>
    <row r="89" spans="2:12">
      <c r="B89" s="77" t="s">
        <v>11</v>
      </c>
      <c r="C89" s="77" t="s">
        <v>12</v>
      </c>
      <c r="D89" s="77" t="s">
        <v>8</v>
      </c>
      <c r="E89" s="77" t="s">
        <v>9</v>
      </c>
      <c r="F89" s="77" t="s">
        <v>24</v>
      </c>
      <c r="G89" s="77" t="s">
        <v>25</v>
      </c>
      <c r="H89" s="77" t="s">
        <v>10</v>
      </c>
    </row>
    <row r="90" spans="2:12">
      <c r="B90" s="77" t="s">
        <v>11</v>
      </c>
      <c r="C90" s="77" t="s">
        <v>12</v>
      </c>
      <c r="D90" s="77" t="s">
        <v>136</v>
      </c>
      <c r="E90" s="77" t="s">
        <v>137</v>
      </c>
      <c r="F90" s="77" t="s">
        <v>138</v>
      </c>
      <c r="G90" s="77" t="s">
        <v>139</v>
      </c>
      <c r="H90" s="77" t="s">
        <v>140</v>
      </c>
    </row>
    <row r="92" spans="2:12">
      <c r="B92" t="s">
        <v>18</v>
      </c>
      <c r="L92" t="s">
        <v>19</v>
      </c>
    </row>
    <row r="94" spans="2:12">
      <c r="B94">
        <v>21</v>
      </c>
      <c r="C94">
        <v>38</v>
      </c>
      <c r="D94">
        <v>0.58333333333333304</v>
      </c>
      <c r="E94">
        <v>0.16666666666666599</v>
      </c>
      <c r="F94">
        <v>0.58333333333333304</v>
      </c>
      <c r="G94">
        <v>0</v>
      </c>
    </row>
    <row r="95" spans="2:12">
      <c r="B95" s="77" t="s">
        <v>11</v>
      </c>
      <c r="C95" s="77" t="s">
        <v>12</v>
      </c>
      <c r="D95" s="77" t="s">
        <v>29</v>
      </c>
      <c r="E95" s="77" t="s">
        <v>170</v>
      </c>
      <c r="F95" s="77" t="s">
        <v>171</v>
      </c>
      <c r="G95" s="77" t="s">
        <v>172</v>
      </c>
      <c r="H95" s="77" t="s">
        <v>218</v>
      </c>
    </row>
    <row r="96" spans="2:12">
      <c r="B96" s="77" t="s">
        <v>11</v>
      </c>
      <c r="C96" s="77" t="s">
        <v>12</v>
      </c>
      <c r="D96" s="77" t="s">
        <v>136</v>
      </c>
      <c r="E96" s="77" t="s">
        <v>137</v>
      </c>
      <c r="F96" s="77" t="s">
        <v>138</v>
      </c>
      <c r="G96" s="77" t="s">
        <v>139</v>
      </c>
      <c r="H96" s="77" t="s">
        <v>140</v>
      </c>
    </row>
    <row r="98" spans="2:12">
      <c r="B98" t="s">
        <v>18</v>
      </c>
      <c r="L98" t="s">
        <v>19</v>
      </c>
    </row>
    <row r="100" spans="2:12">
      <c r="B100">
        <v>19</v>
      </c>
      <c r="C100">
        <v>39</v>
      </c>
      <c r="D100">
        <v>0.58333333333333304</v>
      </c>
      <c r="E100">
        <v>0.16666666666666599</v>
      </c>
      <c r="F100">
        <v>0.58333333333333304</v>
      </c>
      <c r="G100">
        <v>0</v>
      </c>
    </row>
    <row r="101" spans="2:12">
      <c r="B101" s="77" t="s">
        <v>11</v>
      </c>
      <c r="C101" s="77" t="s">
        <v>12</v>
      </c>
      <c r="D101" s="77" t="s">
        <v>8</v>
      </c>
      <c r="E101" s="77" t="s">
        <v>9</v>
      </c>
      <c r="F101" s="77" t="s">
        <v>24</v>
      </c>
      <c r="G101" s="77" t="s">
        <v>25</v>
      </c>
      <c r="H101" s="77" t="s">
        <v>10</v>
      </c>
    </row>
    <row r="102" spans="2:12">
      <c r="B102" s="77" t="s">
        <v>11</v>
      </c>
      <c r="C102" s="77" t="s">
        <v>12</v>
      </c>
      <c r="D102" s="77" t="s">
        <v>125</v>
      </c>
      <c r="E102" s="77" t="s">
        <v>126</v>
      </c>
      <c r="F102" s="77" t="s">
        <v>127</v>
      </c>
      <c r="G102" s="77" t="s">
        <v>128</v>
      </c>
      <c r="H102" s="77" t="s">
        <v>129</v>
      </c>
    </row>
    <row r="104" spans="2:12">
      <c r="B104" t="s">
        <v>18</v>
      </c>
      <c r="L104" t="s">
        <v>19</v>
      </c>
    </row>
    <row r="106" spans="2:12">
      <c r="B106">
        <v>21</v>
      </c>
      <c r="C106">
        <v>39</v>
      </c>
      <c r="D106">
        <v>0.58333333333333304</v>
      </c>
      <c r="E106">
        <v>0.16666666666666599</v>
      </c>
      <c r="F106">
        <v>0.58333333333333304</v>
      </c>
      <c r="G106">
        <v>0</v>
      </c>
    </row>
    <row r="107" spans="2:12">
      <c r="B107" s="77" t="s">
        <v>11</v>
      </c>
      <c r="C107" s="77" t="s">
        <v>12</v>
      </c>
      <c r="D107" s="77" t="s">
        <v>29</v>
      </c>
      <c r="E107" s="77" t="s">
        <v>170</v>
      </c>
      <c r="F107" s="77" t="s">
        <v>171</v>
      </c>
      <c r="G107" s="77" t="s">
        <v>172</v>
      </c>
      <c r="H107" s="77" t="s">
        <v>218</v>
      </c>
    </row>
    <row r="108" spans="2:12">
      <c r="B108" s="77" t="s">
        <v>11</v>
      </c>
      <c r="C108" s="77" t="s">
        <v>12</v>
      </c>
      <c r="D108" s="77" t="s">
        <v>125</v>
      </c>
      <c r="E108" s="77" t="s">
        <v>126</v>
      </c>
      <c r="F108" s="77" t="s">
        <v>127</v>
      </c>
      <c r="G108" s="77" t="s">
        <v>128</v>
      </c>
      <c r="H108" s="77" t="s">
        <v>129</v>
      </c>
    </row>
    <row r="110" spans="2:12">
      <c r="B110" t="s">
        <v>18</v>
      </c>
      <c r="L110" t="s">
        <v>19</v>
      </c>
    </row>
    <row r="112" spans="2:12">
      <c r="B112">
        <v>19</v>
      </c>
      <c r="C112">
        <v>40</v>
      </c>
      <c r="D112">
        <v>0.58333333333333304</v>
      </c>
      <c r="E112">
        <v>0.16666666666666599</v>
      </c>
      <c r="F112">
        <v>0.58333333333333304</v>
      </c>
      <c r="G112">
        <v>0</v>
      </c>
    </row>
    <row r="113" spans="2:12">
      <c r="B113" s="77" t="s">
        <v>11</v>
      </c>
      <c r="C113" s="77" t="s">
        <v>12</v>
      </c>
      <c r="D113" s="77" t="s">
        <v>8</v>
      </c>
      <c r="E113" s="77" t="s">
        <v>9</v>
      </c>
      <c r="F113" s="77" t="s">
        <v>24</v>
      </c>
      <c r="G113" s="77" t="s">
        <v>25</v>
      </c>
      <c r="H113" s="77" t="s">
        <v>10</v>
      </c>
    </row>
    <row r="114" spans="2:12">
      <c r="B114" s="77" t="s">
        <v>11</v>
      </c>
      <c r="C114" s="77" t="s">
        <v>12</v>
      </c>
      <c r="D114" s="77" t="s">
        <v>130</v>
      </c>
      <c r="E114" s="77" t="s">
        <v>131</v>
      </c>
      <c r="F114" s="77" t="s">
        <v>132</v>
      </c>
      <c r="G114" s="77" t="s">
        <v>133</v>
      </c>
      <c r="H114" s="77" t="s">
        <v>134</v>
      </c>
    </row>
    <row r="116" spans="2:12">
      <c r="B116" t="s">
        <v>18</v>
      </c>
      <c r="L116" t="s">
        <v>19</v>
      </c>
    </row>
    <row r="118" spans="2:12">
      <c r="B118">
        <v>21</v>
      </c>
      <c r="C118">
        <v>40</v>
      </c>
      <c r="D118">
        <v>0.58333333333333304</v>
      </c>
      <c r="E118">
        <v>0.16666666666666599</v>
      </c>
      <c r="F118">
        <v>0.58333333333333304</v>
      </c>
      <c r="G118">
        <v>0</v>
      </c>
    </row>
    <row r="119" spans="2:12">
      <c r="B119" s="77" t="s">
        <v>11</v>
      </c>
      <c r="C119" s="77" t="s">
        <v>12</v>
      </c>
      <c r="D119" s="77" t="s">
        <v>29</v>
      </c>
      <c r="E119" s="77" t="s">
        <v>170</v>
      </c>
      <c r="F119" s="77" t="s">
        <v>171</v>
      </c>
      <c r="G119" s="77" t="s">
        <v>172</v>
      </c>
      <c r="H119" s="77" t="s">
        <v>218</v>
      </c>
    </row>
    <row r="120" spans="2:12">
      <c r="B120" s="77" t="s">
        <v>11</v>
      </c>
      <c r="C120" s="77" t="s">
        <v>12</v>
      </c>
      <c r="D120" s="77" t="s">
        <v>130</v>
      </c>
      <c r="E120" s="77" t="s">
        <v>131</v>
      </c>
      <c r="F120" s="77" t="s">
        <v>132</v>
      </c>
      <c r="G120" s="77" t="s">
        <v>133</v>
      </c>
      <c r="H120" s="77" t="s">
        <v>134</v>
      </c>
    </row>
    <row r="122" spans="2:12">
      <c r="B122" t="s">
        <v>18</v>
      </c>
      <c r="L122" t="s">
        <v>19</v>
      </c>
    </row>
    <row r="124" spans="2:12">
      <c r="B124">
        <v>19</v>
      </c>
      <c r="C124">
        <v>42</v>
      </c>
      <c r="D124">
        <v>0.58333333333333304</v>
      </c>
      <c r="E124">
        <v>0.16666666666666599</v>
      </c>
      <c r="F124">
        <v>0.58333333333333304</v>
      </c>
      <c r="G124">
        <v>0</v>
      </c>
    </row>
    <row r="125" spans="2:12">
      <c r="B125" s="77" t="s">
        <v>11</v>
      </c>
      <c r="C125" s="77" t="s">
        <v>12</v>
      </c>
      <c r="D125" s="77" t="s">
        <v>8</v>
      </c>
      <c r="E125" s="77" t="s">
        <v>9</v>
      </c>
      <c r="F125" s="77" t="s">
        <v>24</v>
      </c>
      <c r="G125" s="77" t="s">
        <v>25</v>
      </c>
      <c r="H125" s="77" t="s">
        <v>10</v>
      </c>
    </row>
    <row r="126" spans="2:12">
      <c r="B126" s="77" t="s">
        <v>11</v>
      </c>
      <c r="C126" s="77" t="s">
        <v>12</v>
      </c>
      <c r="D126" s="77" t="s">
        <v>94</v>
      </c>
      <c r="E126" s="77" t="s">
        <v>95</v>
      </c>
      <c r="F126" s="77" t="s">
        <v>96</v>
      </c>
      <c r="G126" s="77" t="s">
        <v>97</v>
      </c>
      <c r="H126" s="77" t="s">
        <v>98</v>
      </c>
    </row>
    <row r="128" spans="2:12">
      <c r="B128" t="s">
        <v>18</v>
      </c>
      <c r="L128" t="s">
        <v>19</v>
      </c>
    </row>
    <row r="130" spans="2:12">
      <c r="B130">
        <v>21</v>
      </c>
      <c r="C130">
        <v>42</v>
      </c>
      <c r="D130">
        <v>0.58333333333333304</v>
      </c>
      <c r="E130">
        <v>0.16666666666666599</v>
      </c>
      <c r="F130">
        <v>0.58333333333333304</v>
      </c>
      <c r="G130">
        <v>0</v>
      </c>
    </row>
    <row r="131" spans="2:12">
      <c r="B131" s="77" t="s">
        <v>11</v>
      </c>
      <c r="C131" s="77" t="s">
        <v>12</v>
      </c>
      <c r="D131" s="77" t="s">
        <v>29</v>
      </c>
      <c r="E131" s="77" t="s">
        <v>170</v>
      </c>
      <c r="F131" s="77" t="s">
        <v>171</v>
      </c>
      <c r="G131" s="77" t="s">
        <v>172</v>
      </c>
      <c r="H131" s="77" t="s">
        <v>218</v>
      </c>
    </row>
    <row r="132" spans="2:12">
      <c r="B132" s="77" t="s">
        <v>11</v>
      </c>
      <c r="C132" s="77" t="s">
        <v>12</v>
      </c>
      <c r="D132" s="77" t="s">
        <v>94</v>
      </c>
      <c r="E132" s="77" t="s">
        <v>95</v>
      </c>
      <c r="F132" s="77" t="s">
        <v>96</v>
      </c>
      <c r="G132" s="77" t="s">
        <v>97</v>
      </c>
      <c r="H132" s="77" t="s">
        <v>98</v>
      </c>
    </row>
    <row r="133" spans="2:12">
      <c r="B133" s="77"/>
      <c r="C133" s="77"/>
      <c r="D133" s="77"/>
      <c r="E133" s="77"/>
      <c r="F133" s="77"/>
      <c r="G133" s="77"/>
      <c r="H133" s="77"/>
    </row>
    <row r="134" spans="2:12">
      <c r="B134" t="s">
        <v>18</v>
      </c>
      <c r="L134" t="s">
        <v>19</v>
      </c>
    </row>
    <row r="136" spans="2:12">
      <c r="B136">
        <v>21</v>
      </c>
      <c r="C136">
        <v>44</v>
      </c>
      <c r="D136">
        <v>0.58333333333333304</v>
      </c>
      <c r="E136">
        <v>0.16666666666666599</v>
      </c>
      <c r="F136">
        <v>0.58333333333333304</v>
      </c>
      <c r="G136">
        <v>0</v>
      </c>
    </row>
    <row r="137" spans="2:12">
      <c r="B137" s="77" t="s">
        <v>11</v>
      </c>
      <c r="C137" s="77" t="s">
        <v>12</v>
      </c>
      <c r="D137" s="77" t="s">
        <v>29</v>
      </c>
      <c r="E137" s="77" t="s">
        <v>170</v>
      </c>
      <c r="F137" s="77" t="s">
        <v>171</v>
      </c>
      <c r="G137" s="77" t="s">
        <v>172</v>
      </c>
      <c r="H137" s="77" t="s">
        <v>218</v>
      </c>
    </row>
    <row r="138" spans="2:12">
      <c r="B138" s="77" t="s">
        <v>11</v>
      </c>
      <c r="C138" s="77" t="s">
        <v>20</v>
      </c>
      <c r="D138" s="77" t="s">
        <v>28</v>
      </c>
      <c r="E138" s="77" t="s">
        <v>29</v>
      </c>
      <c r="F138" s="77" t="s">
        <v>30</v>
      </c>
      <c r="G138" s="77" t="s">
        <v>31</v>
      </c>
      <c r="H138" s="77" t="s">
        <v>32</v>
      </c>
    </row>
    <row r="140" spans="2:12">
      <c r="B140" t="s">
        <v>18</v>
      </c>
      <c r="L140" t="s">
        <v>19</v>
      </c>
    </row>
    <row r="142" spans="2:12">
      <c r="B142">
        <v>19</v>
      </c>
      <c r="C142">
        <v>45</v>
      </c>
      <c r="D142">
        <v>0.58333333333333304</v>
      </c>
      <c r="E142">
        <v>0.16666666666666599</v>
      </c>
      <c r="F142">
        <v>0.58333333333333304</v>
      </c>
      <c r="G142">
        <v>0</v>
      </c>
    </row>
    <row r="143" spans="2:12">
      <c r="B143" s="77" t="s">
        <v>11</v>
      </c>
      <c r="C143" s="77" t="s">
        <v>12</v>
      </c>
      <c r="D143" s="77" t="s">
        <v>8</v>
      </c>
      <c r="E143" s="77" t="s">
        <v>9</v>
      </c>
      <c r="F143" s="77" t="s">
        <v>24</v>
      </c>
      <c r="G143" s="77" t="s">
        <v>25</v>
      </c>
      <c r="H143" s="77" t="s">
        <v>10</v>
      </c>
    </row>
    <row r="144" spans="2:12">
      <c r="B144" s="77" t="s">
        <v>11</v>
      </c>
      <c r="C144" s="77" t="s">
        <v>12</v>
      </c>
      <c r="D144" s="77" t="s">
        <v>82</v>
      </c>
      <c r="E144" s="77" t="s">
        <v>83</v>
      </c>
      <c r="F144" s="77" t="s">
        <v>84</v>
      </c>
      <c r="G144" s="77" t="s">
        <v>85</v>
      </c>
      <c r="H144" s="77" t="s">
        <v>86</v>
      </c>
    </row>
    <row r="146" spans="2:12">
      <c r="B146" t="s">
        <v>18</v>
      </c>
      <c r="L146" t="s">
        <v>19</v>
      </c>
    </row>
    <row r="148" spans="2:12">
      <c r="B148">
        <v>21</v>
      </c>
      <c r="C148">
        <v>45</v>
      </c>
      <c r="D148">
        <v>0.58333333333333304</v>
      </c>
      <c r="E148">
        <v>0.16666666666666599</v>
      </c>
      <c r="F148">
        <v>0.58333333333333304</v>
      </c>
      <c r="G148">
        <v>0</v>
      </c>
    </row>
    <row r="149" spans="2:12">
      <c r="B149" s="77" t="s">
        <v>11</v>
      </c>
      <c r="C149" s="77" t="s">
        <v>12</v>
      </c>
      <c r="D149" s="77" t="s">
        <v>29</v>
      </c>
      <c r="E149" s="77" t="s">
        <v>170</v>
      </c>
      <c r="F149" s="77" t="s">
        <v>171</v>
      </c>
      <c r="G149" s="77" t="s">
        <v>172</v>
      </c>
      <c r="H149" s="77" t="s">
        <v>218</v>
      </c>
    </row>
    <row r="150" spans="2:12">
      <c r="B150" s="77" t="s">
        <v>11</v>
      </c>
      <c r="C150" s="77" t="s">
        <v>12</v>
      </c>
      <c r="D150" s="77" t="s">
        <v>82</v>
      </c>
      <c r="E150" s="77" t="s">
        <v>83</v>
      </c>
      <c r="F150" s="77" t="s">
        <v>84</v>
      </c>
      <c r="G150" s="77" t="s">
        <v>85</v>
      </c>
      <c r="H150" s="77" t="s">
        <v>86</v>
      </c>
    </row>
    <row r="152" spans="2:12">
      <c r="B152" t="s">
        <v>18</v>
      </c>
      <c r="L152" t="s">
        <v>19</v>
      </c>
    </row>
    <row r="154" spans="2:12">
      <c r="B154">
        <v>19</v>
      </c>
      <c r="C154">
        <v>48</v>
      </c>
      <c r="D154">
        <v>0.58333333333333304</v>
      </c>
      <c r="E154">
        <v>0.16666666666666599</v>
      </c>
      <c r="F154">
        <v>0.58333333333333304</v>
      </c>
      <c r="G154">
        <v>0</v>
      </c>
    </row>
    <row r="155" spans="2:12">
      <c r="B155" s="77" t="s">
        <v>11</v>
      </c>
      <c r="C155" s="77" t="s">
        <v>12</v>
      </c>
      <c r="D155" s="77" t="s">
        <v>8</v>
      </c>
      <c r="E155" s="77" t="s">
        <v>9</v>
      </c>
      <c r="F155" s="77" t="s">
        <v>24</v>
      </c>
      <c r="G155" s="77" t="s">
        <v>25</v>
      </c>
      <c r="H155" s="77" t="s">
        <v>10</v>
      </c>
    </row>
    <row r="156" spans="2:12">
      <c r="B156" s="77" t="s">
        <v>11</v>
      </c>
      <c r="C156" s="77" t="s">
        <v>12</v>
      </c>
      <c r="D156" s="77" t="s">
        <v>13</v>
      </c>
      <c r="E156" s="77" t="s">
        <v>14</v>
      </c>
      <c r="F156" s="77" t="s">
        <v>15</v>
      </c>
      <c r="G156" s="77" t="s">
        <v>16</v>
      </c>
      <c r="H156" s="77" t="s">
        <v>17</v>
      </c>
    </row>
    <row r="158" spans="2:12">
      <c r="B158" t="s">
        <v>18</v>
      </c>
      <c r="L158" t="s">
        <v>19</v>
      </c>
    </row>
    <row r="160" spans="2:12">
      <c r="B160">
        <v>21</v>
      </c>
      <c r="C160">
        <v>48</v>
      </c>
      <c r="D160">
        <v>0.58333333333333304</v>
      </c>
      <c r="E160">
        <v>0.16666666666666599</v>
      </c>
      <c r="F160">
        <v>0.58333333333333304</v>
      </c>
      <c r="G160">
        <v>0</v>
      </c>
    </row>
    <row r="161" spans="2:12">
      <c r="B161" s="77" t="s">
        <v>11</v>
      </c>
      <c r="C161" s="77" t="s">
        <v>12</v>
      </c>
      <c r="D161" s="77" t="s">
        <v>29</v>
      </c>
      <c r="E161" s="77" t="s">
        <v>170</v>
      </c>
      <c r="F161" s="77" t="s">
        <v>171</v>
      </c>
      <c r="G161" s="77" t="s">
        <v>172</v>
      </c>
      <c r="H161" s="77" t="s">
        <v>218</v>
      </c>
    </row>
    <row r="162" spans="2:12">
      <c r="B162" s="77" t="s">
        <v>11</v>
      </c>
      <c r="C162" s="77" t="s">
        <v>12</v>
      </c>
      <c r="D162" s="77" t="s">
        <v>13</v>
      </c>
      <c r="E162" s="77" t="s">
        <v>14</v>
      </c>
      <c r="F162" s="77" t="s">
        <v>15</v>
      </c>
      <c r="G162" s="77" t="s">
        <v>16</v>
      </c>
      <c r="H162" s="77" t="s">
        <v>17</v>
      </c>
    </row>
    <row r="164" spans="2:12">
      <c r="B164" t="s">
        <v>18</v>
      </c>
      <c r="L164" t="s">
        <v>19</v>
      </c>
    </row>
  </sheetData>
  <conditionalFormatting sqref="B35:AX35 B73:H73 B133:H133">
    <cfRule type="expression" dxfId="80" priority="81">
      <formula>COUNTIF($B36:$AX36,B35)=1</formula>
    </cfRule>
  </conditionalFormatting>
  <conditionalFormatting sqref="B36:AX36">
    <cfRule type="expression" dxfId="79" priority="79">
      <formula>COUNTIF($B35:$AX35,B36)=1</formula>
    </cfRule>
    <cfRule type="expression" dxfId="78" priority="80">
      <formula>COUNTIF($B37:$AX37,B36)=1</formula>
    </cfRule>
  </conditionalFormatting>
  <conditionalFormatting sqref="B41:AX41">
    <cfRule type="expression" dxfId="77" priority="78">
      <formula>COUNTIF($B42:$AX42,B41)=1</formula>
    </cfRule>
  </conditionalFormatting>
  <conditionalFormatting sqref="B42:AX42">
    <cfRule type="expression" dxfId="76" priority="76">
      <formula>COUNTIF($B41:$AX41,B42)=1</formula>
    </cfRule>
    <cfRule type="expression" dxfId="75" priority="77">
      <formula>COUNTIF($B43:$AX43,B42)=1</formula>
    </cfRule>
  </conditionalFormatting>
  <conditionalFormatting sqref="B47:J47">
    <cfRule type="expression" dxfId="74" priority="75">
      <formula>COUNTIF($B48:$AX48,B47)=1</formula>
    </cfRule>
  </conditionalFormatting>
  <conditionalFormatting sqref="B48:J48">
    <cfRule type="expression" dxfId="73" priority="73">
      <formula>COUNTIF($B47:$AX47,B48)=1</formula>
    </cfRule>
    <cfRule type="expression" dxfId="72" priority="74">
      <formula>COUNTIF($B49:$AX49,B48)=1</formula>
    </cfRule>
  </conditionalFormatting>
  <conditionalFormatting sqref="B53:H53">
    <cfRule type="expression" dxfId="71" priority="72">
      <formula>COUNTIF($B54:$AX54,B53)=1</formula>
    </cfRule>
  </conditionalFormatting>
  <conditionalFormatting sqref="B54:H54">
    <cfRule type="expression" dxfId="70" priority="70">
      <formula>COUNTIF($B53:$AX53,B54)=1</formula>
    </cfRule>
    <cfRule type="expression" dxfId="69" priority="71">
      <formula>COUNTIF($B55:$AX55,B54)=1</formula>
    </cfRule>
  </conditionalFormatting>
  <conditionalFormatting sqref="B59:H59">
    <cfRule type="expression" dxfId="68" priority="69">
      <formula>COUNTIF($B60:$AX60,B59)=1</formula>
    </cfRule>
  </conditionalFormatting>
  <conditionalFormatting sqref="B60:H60">
    <cfRule type="expression" dxfId="67" priority="67">
      <formula>COUNTIF($B59:$AX59,B60)=1</formula>
    </cfRule>
    <cfRule type="expression" dxfId="66" priority="68">
      <formula>COUNTIF($B61:$AX61,B60)=1</formula>
    </cfRule>
  </conditionalFormatting>
  <conditionalFormatting sqref="B65:H65">
    <cfRule type="expression" dxfId="65" priority="66">
      <formula>COUNTIF($B66:$AX66,B65)=1</formula>
    </cfRule>
  </conditionalFormatting>
  <conditionalFormatting sqref="B66:H66">
    <cfRule type="expression" dxfId="64" priority="64">
      <formula>COUNTIF($B65:$AX65,B66)=1</formula>
    </cfRule>
    <cfRule type="expression" dxfId="63" priority="65">
      <formula>COUNTIF($B67:$AX67,B66)=1</formula>
    </cfRule>
  </conditionalFormatting>
  <conditionalFormatting sqref="B71:H71">
    <cfRule type="expression" dxfId="62" priority="63">
      <formula>COUNTIF($B72:$AX72,B71)=1</formula>
    </cfRule>
  </conditionalFormatting>
  <conditionalFormatting sqref="B72:H72">
    <cfRule type="expression" dxfId="61" priority="61">
      <formula>COUNTIF($B71:$AX71,B72)=1</formula>
    </cfRule>
    <cfRule type="expression" dxfId="60" priority="62">
      <formula>COUNTIF($B73:$AX73,B72)=1</formula>
    </cfRule>
  </conditionalFormatting>
  <conditionalFormatting sqref="B77:H77">
    <cfRule type="expression" dxfId="59" priority="60">
      <formula>COUNTIF($B78:$AX78,B77)=1</formula>
    </cfRule>
  </conditionalFormatting>
  <conditionalFormatting sqref="B78:H78">
    <cfRule type="expression" dxfId="58" priority="58">
      <formula>COUNTIF($B77:$AX77,B78)=1</formula>
    </cfRule>
    <cfRule type="expression" dxfId="57" priority="59">
      <formula>COUNTIF($B79:$AX79,B78)=1</formula>
    </cfRule>
  </conditionalFormatting>
  <conditionalFormatting sqref="B83:H83">
    <cfRule type="expression" dxfId="56" priority="57">
      <formula>COUNTIF($B84:$AX84,B83)=1</formula>
    </cfRule>
  </conditionalFormatting>
  <conditionalFormatting sqref="B84:H84">
    <cfRule type="expression" dxfId="55" priority="55">
      <formula>COUNTIF($B83:$AX83,B84)=1</formula>
    </cfRule>
    <cfRule type="expression" dxfId="54" priority="56">
      <formula>COUNTIF($B85:$AX85,B84)=1</formula>
    </cfRule>
  </conditionalFormatting>
  <conditionalFormatting sqref="B89:H89">
    <cfRule type="expression" dxfId="53" priority="54">
      <formula>COUNTIF($B90:$AX90,B89)=1</formula>
    </cfRule>
  </conditionalFormatting>
  <conditionalFormatting sqref="B90:H90">
    <cfRule type="expression" dxfId="52" priority="52">
      <formula>COUNTIF($B89:$AX89,B90)=1</formula>
    </cfRule>
    <cfRule type="expression" dxfId="51" priority="53">
      <formula>COUNTIF($B91:$AX91,B90)=1</formula>
    </cfRule>
  </conditionalFormatting>
  <conditionalFormatting sqref="B95:H95">
    <cfRule type="expression" dxfId="50" priority="51">
      <formula>COUNTIF($B96:$AX96,B95)=1</formula>
    </cfRule>
  </conditionalFormatting>
  <conditionalFormatting sqref="B96:H96">
    <cfRule type="expression" dxfId="49" priority="49">
      <formula>COUNTIF($B95:$AX95,B96)=1</formula>
    </cfRule>
    <cfRule type="expression" dxfId="48" priority="50">
      <formula>COUNTIF($B97:$AX97,B96)=1</formula>
    </cfRule>
  </conditionalFormatting>
  <conditionalFormatting sqref="B101:H101">
    <cfRule type="expression" dxfId="47" priority="48">
      <formula>COUNTIF($B102:$AX102,B101)=1</formula>
    </cfRule>
  </conditionalFormatting>
  <conditionalFormatting sqref="B102:H102">
    <cfRule type="expression" dxfId="46" priority="46">
      <formula>COUNTIF($B101:$AX101,B102)=1</formula>
    </cfRule>
    <cfRule type="expression" dxfId="45" priority="47">
      <formula>COUNTIF($B103:$AX103,B102)=1</formula>
    </cfRule>
  </conditionalFormatting>
  <conditionalFormatting sqref="B107:H107">
    <cfRule type="expression" dxfId="44" priority="45">
      <formula>COUNTIF($B108:$AX108,B107)=1</formula>
    </cfRule>
  </conditionalFormatting>
  <conditionalFormatting sqref="B108:H108">
    <cfRule type="expression" dxfId="43" priority="43">
      <formula>COUNTIF($B107:$AX107,B108)=1</formula>
    </cfRule>
    <cfRule type="expression" dxfId="42" priority="44">
      <formula>COUNTIF($B109:$AX109,B108)=1</formula>
    </cfRule>
  </conditionalFormatting>
  <conditionalFormatting sqref="B113:H113">
    <cfRule type="expression" dxfId="41" priority="42">
      <formula>COUNTIF($B114:$AX114,B113)=1</formula>
    </cfRule>
  </conditionalFormatting>
  <conditionalFormatting sqref="B114:H114">
    <cfRule type="expression" dxfId="40" priority="40">
      <formula>COUNTIF($B113:$AX113,B114)=1</formula>
    </cfRule>
    <cfRule type="expression" dxfId="39" priority="41">
      <formula>COUNTIF($B115:$AX115,B114)=1</formula>
    </cfRule>
  </conditionalFormatting>
  <conditionalFormatting sqref="B119:H119">
    <cfRule type="expression" dxfId="38" priority="39">
      <formula>COUNTIF($B120:$AX120,B119)=1</formula>
    </cfRule>
  </conditionalFormatting>
  <conditionalFormatting sqref="B120:H120">
    <cfRule type="expression" dxfId="37" priority="37">
      <formula>COUNTIF($B119:$AX119,B120)=1</formula>
    </cfRule>
    <cfRule type="expression" dxfId="36" priority="38">
      <formula>COUNTIF($B121:$AX121,B120)=1</formula>
    </cfRule>
  </conditionalFormatting>
  <conditionalFormatting sqref="B125:H125">
    <cfRule type="expression" dxfId="35" priority="36">
      <formula>COUNTIF($B126:$AX126,B125)=1</formula>
    </cfRule>
  </conditionalFormatting>
  <conditionalFormatting sqref="B126:H126">
    <cfRule type="expression" dxfId="34" priority="34">
      <formula>COUNTIF($B125:$AX125,B126)=1</formula>
    </cfRule>
    <cfRule type="expression" dxfId="33" priority="35">
      <formula>COUNTIF($B127:$AX127,B126)=1</formula>
    </cfRule>
  </conditionalFormatting>
  <conditionalFormatting sqref="B131:H131">
    <cfRule type="expression" dxfId="32" priority="33">
      <formula>COUNTIF($B132:$AX132,B131)=1</formula>
    </cfRule>
  </conditionalFormatting>
  <conditionalFormatting sqref="B132:H132">
    <cfRule type="expression" dxfId="31" priority="31">
      <formula>COUNTIF($B131:$AX131,B132)=1</formula>
    </cfRule>
    <cfRule type="expression" dxfId="30" priority="32">
      <formula>COUNTIF($B133:$AX133,B132)=1</formula>
    </cfRule>
  </conditionalFormatting>
  <conditionalFormatting sqref="B137:H137">
    <cfRule type="expression" dxfId="29" priority="30">
      <formula>COUNTIF($B138:$AX138,B137)=1</formula>
    </cfRule>
  </conditionalFormatting>
  <conditionalFormatting sqref="B138:H138">
    <cfRule type="expression" dxfId="28" priority="28">
      <formula>COUNTIF($B137:$AX137,B138)=1</formula>
    </cfRule>
    <cfRule type="expression" dxfId="27" priority="29">
      <formula>COUNTIF($B139:$AX139,B138)=1</formula>
    </cfRule>
  </conditionalFormatting>
  <conditionalFormatting sqref="B143:H143">
    <cfRule type="expression" dxfId="26" priority="27">
      <formula>COUNTIF($B144:$AX144,B143)=1</formula>
    </cfRule>
  </conditionalFormatting>
  <conditionalFormatting sqref="B144:H144">
    <cfRule type="expression" dxfId="25" priority="25">
      <formula>COUNTIF($B143:$AX143,B144)=1</formula>
    </cfRule>
    <cfRule type="expression" dxfId="24" priority="26">
      <formula>COUNTIF($B145:$AX145,B144)=1</formula>
    </cfRule>
  </conditionalFormatting>
  <conditionalFormatting sqref="B149:H149">
    <cfRule type="expression" dxfId="23" priority="24">
      <formula>COUNTIF($B150:$AX150,B149)=1</formula>
    </cfRule>
  </conditionalFormatting>
  <conditionalFormatting sqref="B150:H150">
    <cfRule type="expression" dxfId="22" priority="22">
      <formula>COUNTIF($B149:$AX149,B150)=1</formula>
    </cfRule>
    <cfRule type="expression" dxfId="21" priority="23">
      <formula>COUNTIF($B151:$AX151,B150)=1</formula>
    </cfRule>
  </conditionalFormatting>
  <conditionalFormatting sqref="B155:H155">
    <cfRule type="expression" dxfId="20" priority="21">
      <formula>COUNTIF($B156:$AX156,B155)=1</formula>
    </cfRule>
  </conditionalFormatting>
  <conditionalFormatting sqref="B156:H156">
    <cfRule type="expression" dxfId="19" priority="19">
      <formula>COUNTIF($B155:$AX155,B156)=1</formula>
    </cfRule>
    <cfRule type="expression" dxfId="18" priority="20">
      <formula>COUNTIF($B157:$AX157,B156)=1</formula>
    </cfRule>
  </conditionalFormatting>
  <conditionalFormatting sqref="B161:H161">
    <cfRule type="expression" dxfId="17" priority="18">
      <formula>COUNTIF($B162:$AX162,B161)=1</formula>
    </cfRule>
  </conditionalFormatting>
  <conditionalFormatting sqref="B162:H162">
    <cfRule type="expression" dxfId="16" priority="16">
      <formula>COUNTIF($B161:$AX161,B162)=1</formula>
    </cfRule>
    <cfRule type="expression" dxfId="15" priority="17">
      <formula>COUNTIF($B163:$AX163,B162)=1</formula>
    </cfRule>
  </conditionalFormatting>
  <conditionalFormatting sqref="B29:AH29">
    <cfRule type="expression" dxfId="14" priority="15">
      <formula>COUNTIF($B30:$AX30,B29)=1</formula>
    </cfRule>
  </conditionalFormatting>
  <conditionalFormatting sqref="B30:AH30">
    <cfRule type="expression" dxfId="13" priority="13">
      <formula>COUNTIF($B29:$AX29,B30)=1</formula>
    </cfRule>
    <cfRule type="expression" dxfId="12" priority="14">
      <formula>COUNTIF($B31:$AX31,B30)=1</formula>
    </cfRule>
  </conditionalFormatting>
  <conditionalFormatting sqref="B23:K23">
    <cfRule type="expression" dxfId="11" priority="12">
      <formula>COUNTIF($B24:$AX24,B23)=1</formula>
    </cfRule>
  </conditionalFormatting>
  <conditionalFormatting sqref="B24:K24">
    <cfRule type="expression" dxfId="10" priority="10">
      <formula>COUNTIF($B23:$AX23,B24)=1</formula>
    </cfRule>
    <cfRule type="expression" dxfId="9" priority="11">
      <formula>COUNTIF($B25:$AX25,B24)=1</formula>
    </cfRule>
  </conditionalFormatting>
  <conditionalFormatting sqref="B17:K17">
    <cfRule type="expression" dxfId="8" priority="9">
      <formula>COUNTIF($B18:$AX18,B17)=1</formula>
    </cfRule>
  </conditionalFormatting>
  <conditionalFormatting sqref="B18:K18">
    <cfRule type="expression" dxfId="7" priority="7">
      <formula>COUNTIF($B17:$AX17,B18)=1</formula>
    </cfRule>
    <cfRule type="expression" dxfId="6" priority="8">
      <formula>COUNTIF($B19:$AX19,B18)=1</formula>
    </cfRule>
  </conditionalFormatting>
  <conditionalFormatting sqref="B11:K11">
    <cfRule type="expression" dxfId="5" priority="6">
      <formula>COUNTIF($B12:$AX12,B11)=1</formula>
    </cfRule>
  </conditionalFormatting>
  <conditionalFormatting sqref="B12:K12">
    <cfRule type="expression" dxfId="4" priority="4">
      <formula>COUNTIF($B11:$AX11,B12)=1</formula>
    </cfRule>
    <cfRule type="expression" dxfId="3" priority="5">
      <formula>COUNTIF($B13:$AX13,B12)=1</formula>
    </cfRule>
  </conditionalFormatting>
  <conditionalFormatting sqref="B5:K5">
    <cfRule type="expression" dxfId="2" priority="3">
      <formula>COUNTIF($B6:$AX6,B5)=1</formula>
    </cfRule>
  </conditionalFormatting>
  <conditionalFormatting sqref="B6:K6">
    <cfRule type="expression" dxfId="1" priority="1">
      <formula>COUNTIF($B5:$AX5,B6)=1</formula>
    </cfRule>
    <cfRule type="expression" dxfId="0" priority="2">
      <formula>COUNTIF($B7:$AX7,B6)=1</formula>
    </cfRule>
  </conditionalFormatting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 enableFormatConditionsCalculation="0"/>
  <dimension ref="A1:AY160"/>
  <sheetViews>
    <sheetView zoomScale="70" zoomScaleNormal="70" zoomScalePageLayoutView="70" workbookViewId="0">
      <selection activeCell="AY14" sqref="AY14"/>
    </sheetView>
  </sheetViews>
  <sheetFormatPr baseColWidth="10" defaultColWidth="8.83203125" defaultRowHeight="14" x14ac:dyDescent="0"/>
  <sheetData>
    <row r="1" spans="1:51">
      <c r="A1" t="s">
        <v>26</v>
      </c>
      <c r="B1" t="s">
        <v>802</v>
      </c>
      <c r="C1" t="s">
        <v>803</v>
      </c>
      <c r="D1" t="s">
        <v>804</v>
      </c>
      <c r="E1" t="s">
        <v>805</v>
      </c>
      <c r="F1" t="s">
        <v>806</v>
      </c>
      <c r="G1" t="s">
        <v>807</v>
      </c>
      <c r="H1" t="s">
        <v>808</v>
      </c>
      <c r="I1" t="s">
        <v>809</v>
      </c>
      <c r="J1" t="s">
        <v>810</v>
      </c>
      <c r="K1" t="s">
        <v>811</v>
      </c>
      <c r="L1" t="s">
        <v>812</v>
      </c>
      <c r="M1" t="s">
        <v>813</v>
      </c>
      <c r="N1" t="s">
        <v>814</v>
      </c>
      <c r="O1" t="s">
        <v>815</v>
      </c>
      <c r="P1" t="s">
        <v>816</v>
      </c>
      <c r="Q1" t="s">
        <v>817</v>
      </c>
      <c r="R1" t="s">
        <v>818</v>
      </c>
      <c r="S1" t="s">
        <v>819</v>
      </c>
      <c r="T1" t="s">
        <v>820</v>
      </c>
      <c r="U1" t="s">
        <v>821</v>
      </c>
      <c r="V1" t="s">
        <v>822</v>
      </c>
      <c r="W1" t="s">
        <v>823</v>
      </c>
      <c r="X1" t="s">
        <v>824</v>
      </c>
      <c r="Y1" t="s">
        <v>825</v>
      </c>
      <c r="Z1" t="s">
        <v>826</v>
      </c>
    </row>
    <row r="2" spans="1:51">
      <c r="A2" t="str">
        <f>IF(COUNTIF($A4:$AW4,A1)=1,A1,"")</f>
        <v/>
      </c>
      <c r="B2" t="str">
        <f t="shared" ref="B2:AW2" si="0">IF(COUNTIF($A4:$AW4,B1)=1,B1,"")</f>
        <v/>
      </c>
      <c r="C2" t="str">
        <f t="shared" si="0"/>
        <v/>
      </c>
      <c r="D2" t="str">
        <f t="shared" si="0"/>
        <v/>
      </c>
      <c r="E2" t="str">
        <f t="shared" si="0"/>
        <v/>
      </c>
      <c r="F2" t="str">
        <f t="shared" si="0"/>
        <v/>
      </c>
      <c r="G2" t="str">
        <f t="shared" si="0"/>
        <v/>
      </c>
      <c r="H2" t="str">
        <f t="shared" si="0"/>
        <v xml:space="preserve"> CDK1</v>
      </c>
      <c r="I2" t="str">
        <f t="shared" si="0"/>
        <v xml:space="preserve"> CDK2</v>
      </c>
      <c r="J2" t="str">
        <f t="shared" si="0"/>
        <v/>
      </c>
      <c r="K2" t="str">
        <f t="shared" si="0"/>
        <v/>
      </c>
      <c r="L2" t="str">
        <f t="shared" si="0"/>
        <v/>
      </c>
      <c r="M2" t="str">
        <f t="shared" si="0"/>
        <v/>
      </c>
      <c r="N2" t="str">
        <f t="shared" si="0"/>
        <v/>
      </c>
      <c r="O2" t="str">
        <f t="shared" si="0"/>
        <v/>
      </c>
      <c r="P2" t="str">
        <f t="shared" si="0"/>
        <v/>
      </c>
      <c r="Q2" t="str">
        <f t="shared" si="0"/>
        <v/>
      </c>
      <c r="R2" t="str">
        <f t="shared" si="0"/>
        <v xml:space="preserve"> MAD2L1</v>
      </c>
      <c r="S2" t="str">
        <f t="shared" si="0"/>
        <v/>
      </c>
      <c r="T2" t="str">
        <f t="shared" si="0"/>
        <v/>
      </c>
      <c r="U2" t="str">
        <f t="shared" si="0"/>
        <v xml:space="preserve"> NUSAP1</v>
      </c>
      <c r="V2" t="str">
        <f t="shared" si="0"/>
        <v/>
      </c>
      <c r="W2" t="str">
        <f t="shared" si="0"/>
        <v xml:space="preserve"> RRM2</v>
      </c>
      <c r="X2" t="str">
        <f t="shared" si="0"/>
        <v xml:space="preserve"> TOP2A</v>
      </c>
      <c r="Y2" t="str">
        <f t="shared" si="0"/>
        <v xml:space="preserve"> TPX2</v>
      </c>
      <c r="Z2" t="str">
        <f t="shared" si="0"/>
        <v xml:space="preserve"> UBE2T</v>
      </c>
      <c r="AA2" t="str">
        <f t="shared" si="0"/>
        <v/>
      </c>
      <c r="AB2" t="str">
        <f t="shared" si="0"/>
        <v/>
      </c>
      <c r="AC2" t="str">
        <f t="shared" si="0"/>
        <v/>
      </c>
      <c r="AD2" t="str">
        <f t="shared" si="0"/>
        <v/>
      </c>
      <c r="AE2" t="str">
        <f t="shared" si="0"/>
        <v/>
      </c>
      <c r="AF2" t="str">
        <f t="shared" si="0"/>
        <v/>
      </c>
      <c r="AG2" t="str">
        <f t="shared" si="0"/>
        <v/>
      </c>
      <c r="AH2" t="str">
        <f t="shared" si="0"/>
        <v/>
      </c>
      <c r="AI2" t="str">
        <f t="shared" si="0"/>
        <v/>
      </c>
      <c r="AJ2" t="str">
        <f t="shared" si="0"/>
        <v/>
      </c>
      <c r="AK2" t="str">
        <f t="shared" si="0"/>
        <v/>
      </c>
      <c r="AL2" t="str">
        <f t="shared" si="0"/>
        <v/>
      </c>
      <c r="AM2" t="str">
        <f t="shared" si="0"/>
        <v/>
      </c>
      <c r="AN2" t="str">
        <f t="shared" si="0"/>
        <v/>
      </c>
      <c r="AO2" t="str">
        <f t="shared" si="0"/>
        <v/>
      </c>
      <c r="AP2" t="str">
        <f t="shared" si="0"/>
        <v/>
      </c>
      <c r="AQ2" t="str">
        <f t="shared" si="0"/>
        <v/>
      </c>
      <c r="AR2" t="str">
        <f t="shared" si="0"/>
        <v/>
      </c>
      <c r="AS2" t="str">
        <f t="shared" si="0"/>
        <v/>
      </c>
      <c r="AT2" t="str">
        <f t="shared" si="0"/>
        <v/>
      </c>
      <c r="AU2" t="str">
        <f t="shared" si="0"/>
        <v/>
      </c>
      <c r="AV2" t="str">
        <f t="shared" si="0"/>
        <v/>
      </c>
      <c r="AW2" t="str">
        <f t="shared" si="0"/>
        <v/>
      </c>
      <c r="AX2">
        <f>49-COUNTBLANK(A2:AW2)</f>
        <v>8</v>
      </c>
      <c r="AY2" t="s">
        <v>1006</v>
      </c>
    </row>
    <row r="4" spans="1:51">
      <c r="A4" t="s">
        <v>193</v>
      </c>
      <c r="B4" t="s">
        <v>827</v>
      </c>
      <c r="C4" t="s">
        <v>828</v>
      </c>
      <c r="D4" t="s">
        <v>829</v>
      </c>
      <c r="E4" t="s">
        <v>808</v>
      </c>
      <c r="F4" t="s">
        <v>809</v>
      </c>
      <c r="G4" t="s">
        <v>830</v>
      </c>
      <c r="H4" t="s">
        <v>831</v>
      </c>
      <c r="I4" t="s">
        <v>832</v>
      </c>
      <c r="J4" t="s">
        <v>833</v>
      </c>
      <c r="K4" t="s">
        <v>834</v>
      </c>
      <c r="L4" t="s">
        <v>835</v>
      </c>
      <c r="M4" t="s">
        <v>836</v>
      </c>
      <c r="N4" t="s">
        <v>818</v>
      </c>
      <c r="O4" t="s">
        <v>837</v>
      </c>
      <c r="P4" t="s">
        <v>838</v>
      </c>
      <c r="Q4" t="s">
        <v>839</v>
      </c>
      <c r="R4" t="s">
        <v>840</v>
      </c>
      <c r="S4" t="s">
        <v>821</v>
      </c>
      <c r="T4" t="s">
        <v>841</v>
      </c>
      <c r="U4" t="s">
        <v>842</v>
      </c>
      <c r="V4" t="s">
        <v>843</v>
      </c>
      <c r="W4" t="s">
        <v>844</v>
      </c>
      <c r="X4" t="s">
        <v>845</v>
      </c>
      <c r="Y4" t="s">
        <v>823</v>
      </c>
      <c r="Z4" t="s">
        <v>846</v>
      </c>
      <c r="AA4" t="s">
        <v>824</v>
      </c>
      <c r="AB4" t="s">
        <v>825</v>
      </c>
      <c r="AC4" t="s">
        <v>847</v>
      </c>
      <c r="AD4" t="s">
        <v>848</v>
      </c>
      <c r="AE4" t="s">
        <v>826</v>
      </c>
      <c r="AF4" t="s">
        <v>849</v>
      </c>
      <c r="AG4" t="s">
        <v>850</v>
      </c>
    </row>
    <row r="7" spans="1:51">
      <c r="A7" t="s">
        <v>33</v>
      </c>
      <c r="B7" t="s">
        <v>851</v>
      </c>
      <c r="C7" t="s">
        <v>852</v>
      </c>
      <c r="D7" t="s">
        <v>853</v>
      </c>
      <c r="E7" t="s">
        <v>854</v>
      </c>
      <c r="F7" t="s">
        <v>855</v>
      </c>
      <c r="G7" t="s">
        <v>856</v>
      </c>
      <c r="H7" t="s">
        <v>857</v>
      </c>
      <c r="I7" t="s">
        <v>858</v>
      </c>
      <c r="J7" t="s">
        <v>859</v>
      </c>
      <c r="K7" t="s">
        <v>860</v>
      </c>
      <c r="L7" t="s">
        <v>861</v>
      </c>
      <c r="M7" t="s">
        <v>862</v>
      </c>
      <c r="N7" t="s">
        <v>863</v>
      </c>
      <c r="O7" t="s">
        <v>864</v>
      </c>
      <c r="P7" t="s">
        <v>865</v>
      </c>
      <c r="Q7" t="s">
        <v>866</v>
      </c>
      <c r="R7" t="s">
        <v>867</v>
      </c>
      <c r="S7" t="s">
        <v>868</v>
      </c>
      <c r="T7" t="s">
        <v>869</v>
      </c>
      <c r="U7" t="s">
        <v>870</v>
      </c>
      <c r="V7" t="s">
        <v>871</v>
      </c>
      <c r="W7" t="s">
        <v>872</v>
      </c>
      <c r="X7" t="s">
        <v>873</v>
      </c>
      <c r="Y7" t="s">
        <v>874</v>
      </c>
      <c r="Z7" t="s">
        <v>875</v>
      </c>
      <c r="AA7" t="s">
        <v>876</v>
      </c>
      <c r="AB7" t="s">
        <v>877</v>
      </c>
      <c r="AC7" t="s">
        <v>878</v>
      </c>
      <c r="AD7" t="s">
        <v>879</v>
      </c>
      <c r="AE7" t="s">
        <v>880</v>
      </c>
      <c r="AF7" t="s">
        <v>881</v>
      </c>
      <c r="AG7" t="s">
        <v>882</v>
      </c>
      <c r="AH7" t="s">
        <v>883</v>
      </c>
      <c r="AI7" t="s">
        <v>884</v>
      </c>
      <c r="AJ7" t="s">
        <v>885</v>
      </c>
      <c r="AK7" t="s">
        <v>886</v>
      </c>
      <c r="AL7" t="s">
        <v>887</v>
      </c>
      <c r="AM7" t="s">
        <v>888</v>
      </c>
      <c r="AN7" t="s">
        <v>889</v>
      </c>
      <c r="AO7" t="s">
        <v>890</v>
      </c>
      <c r="AP7" t="s">
        <v>891</v>
      </c>
      <c r="AQ7" t="s">
        <v>892</v>
      </c>
      <c r="AR7" t="s">
        <v>893</v>
      </c>
      <c r="AS7" t="s">
        <v>894</v>
      </c>
      <c r="AT7" t="s">
        <v>895</v>
      </c>
      <c r="AU7" t="s">
        <v>896</v>
      </c>
      <c r="AV7" t="s">
        <v>897</v>
      </c>
      <c r="AW7" t="s">
        <v>898</v>
      </c>
    </row>
    <row r="8" spans="1:51">
      <c r="A8" t="str">
        <f>IF(COUNTIF($A10:$AW10,A7)=1,A7,"")</f>
        <v/>
      </c>
      <c r="B8" t="str">
        <f t="shared" ref="B8:AW8" si="1">IF(COUNTIF($A10:$AW10,B7)=1,B7,"")</f>
        <v/>
      </c>
      <c r="C8" t="str">
        <f t="shared" si="1"/>
        <v/>
      </c>
      <c r="D8" t="str">
        <f t="shared" si="1"/>
        <v/>
      </c>
      <c r="E8" t="str">
        <f t="shared" si="1"/>
        <v/>
      </c>
      <c r="F8" t="str">
        <f t="shared" si="1"/>
        <v/>
      </c>
      <c r="G8" t="str">
        <f t="shared" si="1"/>
        <v/>
      </c>
      <c r="H8" t="str">
        <f t="shared" si="1"/>
        <v/>
      </c>
      <c r="I8" t="str">
        <f t="shared" si="1"/>
        <v/>
      </c>
      <c r="J8" t="str">
        <f t="shared" si="1"/>
        <v/>
      </c>
      <c r="K8" t="str">
        <f t="shared" si="1"/>
        <v xml:space="preserve"> RPL10</v>
      </c>
      <c r="L8" t="str">
        <f t="shared" si="1"/>
        <v/>
      </c>
      <c r="M8" t="str">
        <f t="shared" si="1"/>
        <v/>
      </c>
      <c r="N8" t="str">
        <f t="shared" si="1"/>
        <v xml:space="preserve"> RPL17</v>
      </c>
      <c r="O8" t="str">
        <f t="shared" si="1"/>
        <v/>
      </c>
      <c r="P8" t="str">
        <f t="shared" si="1"/>
        <v/>
      </c>
      <c r="Q8" t="str">
        <f t="shared" si="1"/>
        <v/>
      </c>
      <c r="R8" t="str">
        <f t="shared" si="1"/>
        <v/>
      </c>
      <c r="S8" t="str">
        <f t="shared" si="1"/>
        <v xml:space="preserve"> RPL24</v>
      </c>
      <c r="T8" t="str">
        <f t="shared" si="1"/>
        <v/>
      </c>
      <c r="U8" t="str">
        <f t="shared" si="1"/>
        <v xml:space="preserve"> RPL27</v>
      </c>
      <c r="V8" t="str">
        <f t="shared" si="1"/>
        <v/>
      </c>
      <c r="W8" t="str">
        <f t="shared" si="1"/>
        <v/>
      </c>
      <c r="X8" t="str">
        <f t="shared" si="1"/>
        <v/>
      </c>
      <c r="Y8" t="str">
        <f t="shared" si="1"/>
        <v/>
      </c>
      <c r="Z8" t="str">
        <f t="shared" si="1"/>
        <v xml:space="preserve"> RPL31</v>
      </c>
      <c r="AA8" t="str">
        <f t="shared" si="1"/>
        <v/>
      </c>
      <c r="AB8" t="str">
        <f t="shared" si="1"/>
        <v xml:space="preserve"> RPL34</v>
      </c>
      <c r="AC8" t="str">
        <f t="shared" si="1"/>
        <v/>
      </c>
      <c r="AD8" t="str">
        <f t="shared" si="1"/>
        <v/>
      </c>
      <c r="AE8" t="str">
        <f t="shared" si="1"/>
        <v/>
      </c>
      <c r="AF8" t="str">
        <f t="shared" si="1"/>
        <v xml:space="preserve"> RPL37A</v>
      </c>
      <c r="AG8" t="str">
        <f t="shared" si="1"/>
        <v/>
      </c>
      <c r="AH8" t="str">
        <f t="shared" si="1"/>
        <v/>
      </c>
      <c r="AI8" t="str">
        <f t="shared" si="1"/>
        <v/>
      </c>
      <c r="AJ8" t="str">
        <f t="shared" si="1"/>
        <v/>
      </c>
      <c r="AK8" t="str">
        <f t="shared" si="1"/>
        <v/>
      </c>
      <c r="AL8" t="str">
        <f t="shared" si="1"/>
        <v/>
      </c>
      <c r="AM8" t="str">
        <f t="shared" si="1"/>
        <v xml:space="preserve"> RPS15A</v>
      </c>
      <c r="AN8" t="str">
        <f t="shared" si="1"/>
        <v/>
      </c>
      <c r="AO8" t="str">
        <f t="shared" si="1"/>
        <v/>
      </c>
      <c r="AP8" t="str">
        <f t="shared" si="1"/>
        <v/>
      </c>
      <c r="AQ8" t="str">
        <f t="shared" si="1"/>
        <v/>
      </c>
      <c r="AR8" t="str">
        <f t="shared" si="1"/>
        <v/>
      </c>
      <c r="AS8" t="str">
        <f t="shared" si="1"/>
        <v xml:space="preserve"> RPS27</v>
      </c>
      <c r="AT8" t="str">
        <f t="shared" si="1"/>
        <v xml:space="preserve"> RPS27A</v>
      </c>
      <c r="AU8" t="str">
        <f t="shared" si="1"/>
        <v/>
      </c>
      <c r="AV8" t="str">
        <f t="shared" si="1"/>
        <v/>
      </c>
      <c r="AW8" t="str">
        <f t="shared" si="1"/>
        <v/>
      </c>
      <c r="AX8">
        <f t="shared" ref="AX8" si="2">49-COUNTBLANK(A8:AW8)</f>
        <v>10</v>
      </c>
      <c r="AY8" t="s">
        <v>1007</v>
      </c>
    </row>
    <row r="10" spans="1:51">
      <c r="A10" t="s">
        <v>176</v>
      </c>
      <c r="B10" t="s">
        <v>899</v>
      </c>
      <c r="C10" t="s">
        <v>900</v>
      </c>
      <c r="D10" t="s">
        <v>860</v>
      </c>
      <c r="E10" t="s">
        <v>863</v>
      </c>
      <c r="F10" t="s">
        <v>868</v>
      </c>
      <c r="G10" t="s">
        <v>870</v>
      </c>
      <c r="H10" t="s">
        <v>875</v>
      </c>
      <c r="I10" t="s">
        <v>877</v>
      </c>
      <c r="J10" t="s">
        <v>881</v>
      </c>
      <c r="K10" t="s">
        <v>901</v>
      </c>
      <c r="L10" t="s">
        <v>902</v>
      </c>
      <c r="M10" t="s">
        <v>903</v>
      </c>
      <c r="N10" t="s">
        <v>904</v>
      </c>
      <c r="O10" t="s">
        <v>888</v>
      </c>
      <c r="P10" t="s">
        <v>894</v>
      </c>
      <c r="Q10" t="s">
        <v>895</v>
      </c>
      <c r="R10" t="s">
        <v>905</v>
      </c>
      <c r="S10" t="s">
        <v>906</v>
      </c>
      <c r="T10" t="s">
        <v>907</v>
      </c>
    </row>
    <row r="13" spans="1:51">
      <c r="A13" t="s">
        <v>22</v>
      </c>
      <c r="B13" t="s">
        <v>908</v>
      </c>
      <c r="C13" t="s">
        <v>909</v>
      </c>
      <c r="D13" t="s">
        <v>910</v>
      </c>
      <c r="E13" t="s">
        <v>911</v>
      </c>
      <c r="F13" t="s">
        <v>912</v>
      </c>
      <c r="G13" t="s">
        <v>913</v>
      </c>
      <c r="H13" t="s">
        <v>914</v>
      </c>
      <c r="I13" t="s">
        <v>915</v>
      </c>
    </row>
    <row r="14" spans="1:51">
      <c r="A14" t="str">
        <f>IF(COUNTIF($A16:$AW16,A13)=1,A13,"")</f>
        <v/>
      </c>
      <c r="B14" t="str">
        <f t="shared" ref="B14" si="3">IF(COUNTIF($A16:$AW16,B13)=1,B13,"")</f>
        <v/>
      </c>
      <c r="C14" t="str">
        <f t="shared" ref="C14" si="4">IF(COUNTIF($A16:$AW16,C13)=1,C13,"")</f>
        <v xml:space="preserve"> CALR</v>
      </c>
      <c r="D14" t="str">
        <f t="shared" ref="D14" si="5">IF(COUNTIF($A16:$AW16,D13)=1,D13,"")</f>
        <v xml:space="preserve"> HSPA5</v>
      </c>
      <c r="E14" t="str">
        <f t="shared" ref="E14" si="6">IF(COUNTIF($A16:$AW16,E13)=1,E13,"")</f>
        <v/>
      </c>
      <c r="F14" t="str">
        <f t="shared" ref="F14" si="7">IF(COUNTIF($A16:$AW16,F13)=1,F13,"")</f>
        <v/>
      </c>
      <c r="G14" t="str">
        <f t="shared" ref="G14" si="8">IF(COUNTIF($A16:$AW16,G13)=1,G13,"")</f>
        <v/>
      </c>
      <c r="H14" t="str">
        <f t="shared" ref="H14" si="9">IF(COUNTIF($A16:$AW16,H13)=1,H13,"")</f>
        <v/>
      </c>
      <c r="I14" t="str">
        <f t="shared" ref="I14" si="10">IF(COUNTIF($A16:$AW16,I13)=1,I13,"")</f>
        <v/>
      </c>
      <c r="J14" t="str">
        <f t="shared" ref="J14" si="11">IF(COUNTIF($A16:$AW16,J13)=1,J13,"")</f>
        <v/>
      </c>
      <c r="K14" t="str">
        <f t="shared" ref="K14" si="12">IF(COUNTIF($A16:$AW16,K13)=1,K13,"")</f>
        <v/>
      </c>
      <c r="L14" t="str">
        <f t="shared" ref="L14" si="13">IF(COUNTIF($A16:$AW16,L13)=1,L13,"")</f>
        <v/>
      </c>
      <c r="M14" t="str">
        <f t="shared" ref="M14" si="14">IF(COUNTIF($A16:$AW16,M13)=1,M13,"")</f>
        <v/>
      </c>
      <c r="N14" t="str">
        <f t="shared" ref="N14" si="15">IF(COUNTIF($A16:$AW16,N13)=1,N13,"")</f>
        <v/>
      </c>
      <c r="O14" t="str">
        <f t="shared" ref="O14" si="16">IF(COUNTIF($A16:$AW16,O13)=1,O13,"")</f>
        <v/>
      </c>
      <c r="P14" t="str">
        <f t="shared" ref="P14" si="17">IF(COUNTIF($A16:$AW16,P13)=1,P13,"")</f>
        <v/>
      </c>
      <c r="Q14" t="str">
        <f t="shared" ref="Q14" si="18">IF(COUNTIF($A16:$AW16,Q13)=1,Q13,"")</f>
        <v/>
      </c>
      <c r="R14" t="str">
        <f t="shared" ref="R14" si="19">IF(COUNTIF($A16:$AW16,R13)=1,R13,"")</f>
        <v/>
      </c>
      <c r="S14" t="str">
        <f t="shared" ref="S14" si="20">IF(COUNTIF($A16:$AW16,S13)=1,S13,"")</f>
        <v/>
      </c>
      <c r="T14" t="str">
        <f t="shared" ref="T14" si="21">IF(COUNTIF($A16:$AW16,T13)=1,T13,"")</f>
        <v/>
      </c>
      <c r="U14" t="str">
        <f t="shared" ref="U14" si="22">IF(COUNTIF($A16:$AW16,U13)=1,U13,"")</f>
        <v/>
      </c>
      <c r="V14" t="str">
        <f t="shared" ref="V14" si="23">IF(COUNTIF($A16:$AW16,V13)=1,V13,"")</f>
        <v/>
      </c>
      <c r="W14" t="str">
        <f t="shared" ref="W14" si="24">IF(COUNTIF($A16:$AW16,W13)=1,W13,"")</f>
        <v/>
      </c>
      <c r="X14" t="str">
        <f t="shared" ref="X14" si="25">IF(COUNTIF($A16:$AW16,X13)=1,X13,"")</f>
        <v/>
      </c>
      <c r="Y14" t="str">
        <f t="shared" ref="Y14" si="26">IF(COUNTIF($A16:$AW16,Y13)=1,Y13,"")</f>
        <v/>
      </c>
      <c r="Z14" t="str">
        <f t="shared" ref="Z14" si="27">IF(COUNTIF($A16:$AW16,Z13)=1,Z13,"")</f>
        <v/>
      </c>
      <c r="AA14" t="str">
        <f t="shared" ref="AA14" si="28">IF(COUNTIF($A16:$AW16,AA13)=1,AA13,"")</f>
        <v/>
      </c>
      <c r="AB14" t="str">
        <f t="shared" ref="AB14" si="29">IF(COUNTIF($A16:$AW16,AB13)=1,AB13,"")</f>
        <v/>
      </c>
      <c r="AC14" t="str">
        <f t="shared" ref="AC14" si="30">IF(COUNTIF($A16:$AW16,AC13)=1,AC13,"")</f>
        <v/>
      </c>
      <c r="AD14" t="str">
        <f t="shared" ref="AD14" si="31">IF(COUNTIF($A16:$AW16,AD13)=1,AD13,"")</f>
        <v/>
      </c>
      <c r="AE14" t="str">
        <f t="shared" ref="AE14" si="32">IF(COUNTIF($A16:$AW16,AE13)=1,AE13,"")</f>
        <v/>
      </c>
      <c r="AF14" t="str">
        <f t="shared" ref="AF14" si="33">IF(COUNTIF($A16:$AW16,AF13)=1,AF13,"")</f>
        <v/>
      </c>
      <c r="AG14" t="str">
        <f t="shared" ref="AG14" si="34">IF(COUNTIF($A16:$AW16,AG13)=1,AG13,"")</f>
        <v/>
      </c>
      <c r="AH14" t="str">
        <f t="shared" ref="AH14" si="35">IF(COUNTIF($A16:$AW16,AH13)=1,AH13,"")</f>
        <v/>
      </c>
      <c r="AI14" t="str">
        <f t="shared" ref="AI14" si="36">IF(COUNTIF($A16:$AW16,AI13)=1,AI13,"")</f>
        <v/>
      </c>
      <c r="AJ14" t="str">
        <f t="shared" ref="AJ14" si="37">IF(COUNTIF($A16:$AW16,AJ13)=1,AJ13,"")</f>
        <v/>
      </c>
      <c r="AK14" t="str">
        <f t="shared" ref="AK14" si="38">IF(COUNTIF($A16:$AW16,AK13)=1,AK13,"")</f>
        <v/>
      </c>
      <c r="AL14" t="str">
        <f t="shared" ref="AL14" si="39">IF(COUNTIF($A16:$AW16,AL13)=1,AL13,"")</f>
        <v/>
      </c>
      <c r="AM14" t="str">
        <f t="shared" ref="AM14" si="40">IF(COUNTIF($A16:$AW16,AM13)=1,AM13,"")</f>
        <v/>
      </c>
      <c r="AN14" t="str">
        <f t="shared" ref="AN14" si="41">IF(COUNTIF($A16:$AW16,AN13)=1,AN13,"")</f>
        <v/>
      </c>
      <c r="AO14" t="str">
        <f t="shared" ref="AO14" si="42">IF(COUNTIF($A16:$AW16,AO13)=1,AO13,"")</f>
        <v/>
      </c>
      <c r="AP14" t="str">
        <f t="shared" ref="AP14" si="43">IF(COUNTIF($A16:$AW16,AP13)=1,AP13,"")</f>
        <v/>
      </c>
      <c r="AQ14" t="str">
        <f t="shared" ref="AQ14" si="44">IF(COUNTIF($A16:$AW16,AQ13)=1,AQ13,"")</f>
        <v/>
      </c>
      <c r="AR14" t="str">
        <f t="shared" ref="AR14" si="45">IF(COUNTIF($A16:$AW16,AR13)=1,AR13,"")</f>
        <v/>
      </c>
      <c r="AS14" t="str">
        <f t="shared" ref="AS14" si="46">IF(COUNTIF($A16:$AW16,AS13)=1,AS13,"")</f>
        <v/>
      </c>
      <c r="AT14" t="str">
        <f t="shared" ref="AT14" si="47">IF(COUNTIF($A16:$AW16,AT13)=1,AT13,"")</f>
        <v/>
      </c>
      <c r="AU14" t="str">
        <f t="shared" ref="AU14" si="48">IF(COUNTIF($A16:$AW16,AU13)=1,AU13,"")</f>
        <v/>
      </c>
      <c r="AV14" t="str">
        <f t="shared" ref="AV14" si="49">IF(COUNTIF($A16:$AW16,AV13)=1,AV13,"")</f>
        <v/>
      </c>
      <c r="AW14" t="str">
        <f t="shared" ref="AW14" si="50">IF(COUNTIF($A16:$AW16,AW13)=1,AW13,"")</f>
        <v/>
      </c>
      <c r="AX14">
        <f t="shared" ref="AX14" si="51">49-COUNTBLANK(A14:AW14)</f>
        <v>2</v>
      </c>
      <c r="AY14" t="s">
        <v>1023</v>
      </c>
    </row>
    <row r="16" spans="1:51">
      <c r="A16" t="s">
        <v>21</v>
      </c>
      <c r="B16" t="s">
        <v>916</v>
      </c>
      <c r="C16" t="s">
        <v>917</v>
      </c>
      <c r="D16" t="s">
        <v>909</v>
      </c>
      <c r="E16" t="s">
        <v>918</v>
      </c>
      <c r="F16" t="s">
        <v>910</v>
      </c>
      <c r="G16" t="s">
        <v>919</v>
      </c>
      <c r="H16" t="s">
        <v>920</v>
      </c>
      <c r="I16" t="s">
        <v>921</v>
      </c>
      <c r="J16" t="s">
        <v>922</v>
      </c>
    </row>
    <row r="19" spans="1:51">
      <c r="A19" t="s">
        <v>33</v>
      </c>
      <c r="B19" t="s">
        <v>851</v>
      </c>
      <c r="C19" t="s">
        <v>852</v>
      </c>
      <c r="D19" t="s">
        <v>853</v>
      </c>
      <c r="E19" t="s">
        <v>854</v>
      </c>
      <c r="F19" t="s">
        <v>855</v>
      </c>
      <c r="G19" t="s">
        <v>856</v>
      </c>
      <c r="H19" t="s">
        <v>857</v>
      </c>
      <c r="I19" t="s">
        <v>858</v>
      </c>
      <c r="J19" t="s">
        <v>859</v>
      </c>
      <c r="K19" t="s">
        <v>860</v>
      </c>
      <c r="L19" t="s">
        <v>861</v>
      </c>
      <c r="M19" t="s">
        <v>862</v>
      </c>
      <c r="N19" t="s">
        <v>863</v>
      </c>
      <c r="O19" t="s">
        <v>864</v>
      </c>
      <c r="P19" t="s">
        <v>865</v>
      </c>
      <c r="Q19" t="s">
        <v>866</v>
      </c>
      <c r="R19" t="s">
        <v>867</v>
      </c>
      <c r="S19" t="s">
        <v>868</v>
      </c>
      <c r="T19" t="s">
        <v>869</v>
      </c>
      <c r="U19" t="s">
        <v>870</v>
      </c>
      <c r="V19" t="s">
        <v>871</v>
      </c>
      <c r="W19" t="s">
        <v>872</v>
      </c>
      <c r="X19" t="s">
        <v>873</v>
      </c>
      <c r="Y19" t="s">
        <v>874</v>
      </c>
      <c r="Z19" t="s">
        <v>875</v>
      </c>
      <c r="AA19" t="s">
        <v>876</v>
      </c>
      <c r="AB19" t="s">
        <v>877</v>
      </c>
      <c r="AC19" t="s">
        <v>878</v>
      </c>
      <c r="AD19" t="s">
        <v>879</v>
      </c>
      <c r="AE19" t="s">
        <v>880</v>
      </c>
      <c r="AF19" t="s">
        <v>881</v>
      </c>
      <c r="AG19" t="s">
        <v>882</v>
      </c>
      <c r="AH19" t="s">
        <v>883</v>
      </c>
      <c r="AI19" t="s">
        <v>884</v>
      </c>
      <c r="AJ19" t="s">
        <v>885</v>
      </c>
      <c r="AK19" t="s">
        <v>886</v>
      </c>
      <c r="AL19" t="s">
        <v>887</v>
      </c>
      <c r="AM19" t="s">
        <v>888</v>
      </c>
      <c r="AN19" t="s">
        <v>889</v>
      </c>
      <c r="AO19" t="s">
        <v>890</v>
      </c>
      <c r="AP19" t="s">
        <v>891</v>
      </c>
      <c r="AQ19" t="s">
        <v>892</v>
      </c>
      <c r="AR19" t="s">
        <v>893</v>
      </c>
      <c r="AS19" t="s">
        <v>894</v>
      </c>
      <c r="AT19" t="s">
        <v>895</v>
      </c>
      <c r="AU19" t="s">
        <v>896</v>
      </c>
      <c r="AV19" t="s">
        <v>897</v>
      </c>
      <c r="AW19" t="s">
        <v>898</v>
      </c>
    </row>
    <row r="20" spans="1:51">
      <c r="A20" t="str">
        <f>IF(COUNTIF($A22:$AW22,A19)=1,A19,"")</f>
        <v/>
      </c>
      <c r="B20" t="str">
        <f t="shared" ref="B20" si="52">IF(COUNTIF($A22:$AW22,B19)=1,B19,"")</f>
        <v/>
      </c>
      <c r="C20" t="str">
        <f t="shared" ref="C20" si="53">IF(COUNTIF($A22:$AW22,C19)=1,C19,"")</f>
        <v/>
      </c>
      <c r="D20" t="str">
        <f t="shared" ref="D20" si="54">IF(COUNTIF($A22:$AW22,D19)=1,D19,"")</f>
        <v/>
      </c>
      <c r="E20" t="str">
        <f t="shared" ref="E20" si="55">IF(COUNTIF($A22:$AW22,E19)=1,E19,"")</f>
        <v/>
      </c>
      <c r="F20" t="str">
        <f t="shared" ref="F20" si="56">IF(COUNTIF($A22:$AW22,F19)=1,F19,"")</f>
        <v/>
      </c>
      <c r="G20" t="str">
        <f t="shared" ref="G20" si="57">IF(COUNTIF($A22:$AW22,G19)=1,G19,"")</f>
        <v/>
      </c>
      <c r="H20" t="str">
        <f t="shared" ref="H20" si="58">IF(COUNTIF($A22:$AW22,H19)=1,H19,"")</f>
        <v/>
      </c>
      <c r="I20" t="str">
        <f t="shared" ref="I20" si="59">IF(COUNTIF($A22:$AW22,I19)=1,I19,"")</f>
        <v/>
      </c>
      <c r="J20" t="str">
        <f t="shared" ref="J20" si="60">IF(COUNTIF($A22:$AW22,J19)=1,J19,"")</f>
        <v/>
      </c>
      <c r="K20" t="str">
        <f t="shared" ref="K20" si="61">IF(COUNTIF($A22:$AW22,K19)=1,K19,"")</f>
        <v/>
      </c>
      <c r="L20" t="str">
        <f t="shared" ref="L20" si="62">IF(COUNTIF($A22:$AW22,L19)=1,L19,"")</f>
        <v/>
      </c>
      <c r="M20" t="str">
        <f t="shared" ref="M20" si="63">IF(COUNTIF($A22:$AW22,M19)=1,M19,"")</f>
        <v/>
      </c>
      <c r="N20" t="str">
        <f t="shared" ref="N20" si="64">IF(COUNTIF($A22:$AW22,N19)=1,N19,"")</f>
        <v/>
      </c>
      <c r="O20" t="str">
        <f t="shared" ref="O20" si="65">IF(COUNTIF($A22:$AW22,O19)=1,O19,"")</f>
        <v/>
      </c>
      <c r="P20" t="str">
        <f t="shared" ref="P20" si="66">IF(COUNTIF($A22:$AW22,P19)=1,P19,"")</f>
        <v/>
      </c>
      <c r="Q20" t="str">
        <f t="shared" ref="Q20" si="67">IF(COUNTIF($A22:$AW22,Q19)=1,Q19,"")</f>
        <v/>
      </c>
      <c r="R20" t="str">
        <f t="shared" ref="R20" si="68">IF(COUNTIF($A22:$AW22,R19)=1,R19,"")</f>
        <v/>
      </c>
      <c r="S20" t="str">
        <f t="shared" ref="S20" si="69">IF(COUNTIF($A22:$AW22,S19)=1,S19,"")</f>
        <v/>
      </c>
      <c r="T20" t="str">
        <f t="shared" ref="T20" si="70">IF(COUNTIF($A22:$AW22,T19)=1,T19,"")</f>
        <v/>
      </c>
      <c r="U20" t="str">
        <f t="shared" ref="U20" si="71">IF(COUNTIF($A22:$AW22,U19)=1,U19,"")</f>
        <v/>
      </c>
      <c r="V20" t="str">
        <f t="shared" ref="V20" si="72">IF(COUNTIF($A22:$AW22,V19)=1,V19,"")</f>
        <v/>
      </c>
      <c r="W20" t="str">
        <f t="shared" ref="W20" si="73">IF(COUNTIF($A22:$AW22,W19)=1,W19,"")</f>
        <v/>
      </c>
      <c r="X20" t="str">
        <f t="shared" ref="X20" si="74">IF(COUNTIF($A22:$AW22,X19)=1,X19,"")</f>
        <v/>
      </c>
      <c r="Y20" t="str">
        <f t="shared" ref="Y20" si="75">IF(COUNTIF($A22:$AW22,Y19)=1,Y19,"")</f>
        <v/>
      </c>
      <c r="Z20" t="str">
        <f t="shared" ref="Z20" si="76">IF(COUNTIF($A22:$AW22,Z19)=1,Z19,"")</f>
        <v/>
      </c>
      <c r="AA20" t="str">
        <f t="shared" ref="AA20" si="77">IF(COUNTIF($A22:$AW22,AA19)=1,AA19,"")</f>
        <v/>
      </c>
      <c r="AB20" t="str">
        <f t="shared" ref="AB20" si="78">IF(COUNTIF($A22:$AW22,AB19)=1,AB19,"")</f>
        <v/>
      </c>
      <c r="AC20" t="str">
        <f t="shared" ref="AC20" si="79">IF(COUNTIF($A22:$AW22,AC19)=1,AC19,"")</f>
        <v/>
      </c>
      <c r="AD20" t="str">
        <f t="shared" ref="AD20" si="80">IF(COUNTIF($A22:$AW22,AD19)=1,AD19,"")</f>
        <v/>
      </c>
      <c r="AE20" t="str">
        <f t="shared" ref="AE20" si="81">IF(COUNTIF($A22:$AW22,AE19)=1,AE19,"")</f>
        <v/>
      </c>
      <c r="AF20" t="str">
        <f t="shared" ref="AF20" si="82">IF(COUNTIF($A22:$AW22,AF19)=1,AF19,"")</f>
        <v/>
      </c>
      <c r="AG20" t="str">
        <f t="shared" ref="AG20" si="83">IF(COUNTIF($A22:$AW22,AG19)=1,AG19,"")</f>
        <v/>
      </c>
      <c r="AH20" t="str">
        <f t="shared" ref="AH20" si="84">IF(COUNTIF($A22:$AW22,AH19)=1,AH19,"")</f>
        <v/>
      </c>
      <c r="AI20" t="str">
        <f t="shared" ref="AI20" si="85">IF(COUNTIF($A22:$AW22,AI19)=1,AI19,"")</f>
        <v xml:space="preserve"> RPS5</v>
      </c>
      <c r="AJ20" t="str">
        <f t="shared" ref="AJ20" si="86">IF(COUNTIF($A22:$AW22,AJ19)=1,AJ19,"")</f>
        <v/>
      </c>
      <c r="AK20" t="str">
        <f t="shared" ref="AK20" si="87">IF(COUNTIF($A22:$AW22,AK19)=1,AK19,"")</f>
        <v/>
      </c>
      <c r="AL20" t="str">
        <f t="shared" ref="AL20" si="88">IF(COUNTIF($A22:$AW22,AL19)=1,AL19,"")</f>
        <v xml:space="preserve"> RPS15</v>
      </c>
      <c r="AM20" t="str">
        <f t="shared" ref="AM20" si="89">IF(COUNTIF($A22:$AW22,AM19)=1,AM19,"")</f>
        <v/>
      </c>
      <c r="AN20" t="str">
        <f t="shared" ref="AN20" si="90">IF(COUNTIF($A22:$AW22,AN19)=1,AN19,"")</f>
        <v xml:space="preserve"> RPS16</v>
      </c>
      <c r="AO20" t="str">
        <f t="shared" ref="AO20" si="91">IF(COUNTIF($A22:$AW22,AO19)=1,AO19,"")</f>
        <v/>
      </c>
      <c r="AP20" t="str">
        <f t="shared" ref="AP20" si="92">IF(COUNTIF($A22:$AW22,AP19)=1,AP19,"")</f>
        <v xml:space="preserve"> RPS19</v>
      </c>
      <c r="AQ20" t="str">
        <f t="shared" ref="AQ20" si="93">IF(COUNTIF($A22:$AW22,AQ19)=1,AQ19,"")</f>
        <v/>
      </c>
      <c r="AR20" t="str">
        <f t="shared" ref="AR20" si="94">IF(COUNTIF($A22:$AW22,AR19)=1,AR19,"")</f>
        <v/>
      </c>
      <c r="AS20" t="str">
        <f t="shared" ref="AS20" si="95">IF(COUNTIF($A22:$AW22,AS19)=1,AS19,"")</f>
        <v/>
      </c>
      <c r="AT20" t="str">
        <f t="shared" ref="AT20" si="96">IF(COUNTIF($A22:$AW22,AT19)=1,AT19,"")</f>
        <v/>
      </c>
      <c r="AU20" t="str">
        <f t="shared" ref="AU20" si="97">IF(COUNTIF($A22:$AW22,AU19)=1,AU19,"")</f>
        <v/>
      </c>
      <c r="AV20" t="str">
        <f t="shared" ref="AV20" si="98">IF(COUNTIF($A22:$AW22,AV19)=1,AV19,"")</f>
        <v/>
      </c>
      <c r="AW20" t="str">
        <f t="shared" ref="AW20" si="99">IF(COUNTIF($A22:$AW22,AW19)=1,AW19,"")</f>
        <v/>
      </c>
      <c r="AX20">
        <f t="shared" ref="AX20" si="100">49-COUNTBLANK(A20:AW20)</f>
        <v>4</v>
      </c>
      <c r="AY20" t="s">
        <v>1008</v>
      </c>
    </row>
    <row r="22" spans="1:51">
      <c r="A22" t="s">
        <v>12</v>
      </c>
      <c r="B22" t="s">
        <v>923</v>
      </c>
      <c r="C22" t="s">
        <v>924</v>
      </c>
      <c r="D22" t="s">
        <v>925</v>
      </c>
      <c r="E22" t="s">
        <v>887</v>
      </c>
      <c r="F22" t="s">
        <v>889</v>
      </c>
      <c r="G22" t="s">
        <v>891</v>
      </c>
      <c r="H22" t="s">
        <v>884</v>
      </c>
      <c r="I22" t="s">
        <v>926</v>
      </c>
    </row>
    <row r="25" spans="1:51">
      <c r="A25" t="s">
        <v>12</v>
      </c>
      <c r="B25" t="s">
        <v>927</v>
      </c>
      <c r="C25" t="s">
        <v>928</v>
      </c>
      <c r="D25" t="s">
        <v>929</v>
      </c>
      <c r="E25" t="s">
        <v>930</v>
      </c>
      <c r="F25" t="s">
        <v>931</v>
      </c>
      <c r="G25" t="s">
        <v>932</v>
      </c>
      <c r="H25" t="s">
        <v>880</v>
      </c>
      <c r="I25" t="s">
        <v>891</v>
      </c>
      <c r="J25" t="s">
        <v>933</v>
      </c>
    </row>
    <row r="26" spans="1:51">
      <c r="A26" t="str">
        <f>IF(COUNTIF($A28:$AW28,A25)=1,A25,"")</f>
        <v>AASS</v>
      </c>
      <c r="B26" t="str">
        <f t="shared" ref="B26" si="101">IF(COUNTIF($A28:$AW28,B25)=1,B25,"")</f>
        <v/>
      </c>
      <c r="C26" t="str">
        <f t="shared" ref="C26" si="102">IF(COUNTIF($A28:$AW28,C25)=1,C25,"")</f>
        <v/>
      </c>
      <c r="D26" t="str">
        <f t="shared" ref="D26" si="103">IF(COUNTIF($A28:$AW28,D25)=1,D25,"")</f>
        <v/>
      </c>
      <c r="E26" t="str">
        <f t="shared" ref="E26" si="104">IF(COUNTIF($A28:$AW28,E25)=1,E25,"")</f>
        <v/>
      </c>
      <c r="F26" t="str">
        <f t="shared" ref="F26" si="105">IF(COUNTIF($A28:$AW28,F25)=1,F25,"")</f>
        <v/>
      </c>
      <c r="G26" t="str">
        <f t="shared" ref="G26" si="106">IF(COUNTIF($A28:$AW28,G25)=1,G25,"")</f>
        <v/>
      </c>
      <c r="H26" t="str">
        <f t="shared" ref="H26" si="107">IF(COUNTIF($A28:$AW28,H25)=1,H25,"")</f>
        <v/>
      </c>
      <c r="I26" t="str">
        <f t="shared" ref="I26" si="108">IF(COUNTIF($A28:$AW28,I25)=1,I25,"")</f>
        <v xml:space="preserve"> RPS19</v>
      </c>
      <c r="J26" t="str">
        <f t="shared" ref="J26" si="109">IF(COUNTIF($A28:$AW28,J25)=1,J25,"")</f>
        <v/>
      </c>
      <c r="K26" t="str">
        <f t="shared" ref="K26" si="110">IF(COUNTIF($A28:$AW28,K25)=1,K25,"")</f>
        <v/>
      </c>
      <c r="L26" t="str">
        <f t="shared" ref="L26" si="111">IF(COUNTIF($A28:$AW28,L25)=1,L25,"")</f>
        <v/>
      </c>
      <c r="M26" t="str">
        <f t="shared" ref="M26" si="112">IF(COUNTIF($A28:$AW28,M25)=1,M25,"")</f>
        <v/>
      </c>
      <c r="N26" t="str">
        <f t="shared" ref="N26" si="113">IF(COUNTIF($A28:$AW28,N25)=1,N25,"")</f>
        <v/>
      </c>
      <c r="O26" t="str">
        <f t="shared" ref="O26" si="114">IF(COUNTIF($A28:$AW28,O25)=1,O25,"")</f>
        <v/>
      </c>
      <c r="P26" t="str">
        <f t="shared" ref="P26" si="115">IF(COUNTIF($A28:$AW28,P25)=1,P25,"")</f>
        <v/>
      </c>
      <c r="Q26" t="str">
        <f t="shared" ref="Q26" si="116">IF(COUNTIF($A28:$AW28,Q25)=1,Q25,"")</f>
        <v/>
      </c>
      <c r="R26" t="str">
        <f t="shared" ref="R26" si="117">IF(COUNTIF($A28:$AW28,R25)=1,R25,"")</f>
        <v/>
      </c>
      <c r="S26" t="str">
        <f t="shared" ref="S26" si="118">IF(COUNTIF($A28:$AW28,S25)=1,S25,"")</f>
        <v/>
      </c>
      <c r="T26" t="str">
        <f t="shared" ref="T26" si="119">IF(COUNTIF($A28:$AW28,T25)=1,T25,"")</f>
        <v/>
      </c>
      <c r="U26" t="str">
        <f t="shared" ref="U26" si="120">IF(COUNTIF($A28:$AW28,U25)=1,U25,"")</f>
        <v/>
      </c>
      <c r="V26" t="str">
        <f t="shared" ref="V26" si="121">IF(COUNTIF($A28:$AW28,V25)=1,V25,"")</f>
        <v/>
      </c>
      <c r="W26" t="str">
        <f t="shared" ref="W26" si="122">IF(COUNTIF($A28:$AW28,W25)=1,W25,"")</f>
        <v/>
      </c>
      <c r="X26" t="str">
        <f t="shared" ref="X26" si="123">IF(COUNTIF($A28:$AW28,X25)=1,X25,"")</f>
        <v/>
      </c>
      <c r="Y26" t="str">
        <f t="shared" ref="Y26" si="124">IF(COUNTIF($A28:$AW28,Y25)=1,Y25,"")</f>
        <v/>
      </c>
      <c r="Z26" t="str">
        <f t="shared" ref="Z26" si="125">IF(COUNTIF($A28:$AW28,Z25)=1,Z25,"")</f>
        <v/>
      </c>
      <c r="AA26" t="str">
        <f t="shared" ref="AA26" si="126">IF(COUNTIF($A28:$AW28,AA25)=1,AA25,"")</f>
        <v/>
      </c>
      <c r="AB26" t="str">
        <f t="shared" ref="AB26" si="127">IF(COUNTIF($A28:$AW28,AB25)=1,AB25,"")</f>
        <v/>
      </c>
      <c r="AC26" t="str">
        <f t="shared" ref="AC26" si="128">IF(COUNTIF($A28:$AW28,AC25)=1,AC25,"")</f>
        <v/>
      </c>
      <c r="AD26" t="str">
        <f t="shared" ref="AD26" si="129">IF(COUNTIF($A28:$AW28,AD25)=1,AD25,"")</f>
        <v/>
      </c>
      <c r="AE26" t="str">
        <f t="shared" ref="AE26" si="130">IF(COUNTIF($A28:$AW28,AE25)=1,AE25,"")</f>
        <v/>
      </c>
      <c r="AF26" t="str">
        <f t="shared" ref="AF26" si="131">IF(COUNTIF($A28:$AW28,AF25)=1,AF25,"")</f>
        <v/>
      </c>
      <c r="AG26" t="str">
        <f t="shared" ref="AG26" si="132">IF(COUNTIF($A28:$AW28,AG25)=1,AG25,"")</f>
        <v/>
      </c>
      <c r="AH26" t="str">
        <f t="shared" ref="AH26" si="133">IF(COUNTIF($A28:$AW28,AH25)=1,AH25,"")</f>
        <v/>
      </c>
      <c r="AI26" t="str">
        <f t="shared" ref="AI26" si="134">IF(COUNTIF($A28:$AW28,AI25)=1,AI25,"")</f>
        <v/>
      </c>
      <c r="AJ26" t="str">
        <f t="shared" ref="AJ26" si="135">IF(COUNTIF($A28:$AW28,AJ25)=1,AJ25,"")</f>
        <v/>
      </c>
      <c r="AK26" t="str">
        <f t="shared" ref="AK26" si="136">IF(COUNTIF($A28:$AW28,AK25)=1,AK25,"")</f>
        <v/>
      </c>
      <c r="AL26" t="str">
        <f t="shared" ref="AL26" si="137">IF(COUNTIF($A28:$AW28,AL25)=1,AL25,"")</f>
        <v/>
      </c>
      <c r="AM26" t="str">
        <f t="shared" ref="AM26" si="138">IF(COUNTIF($A28:$AW28,AM25)=1,AM25,"")</f>
        <v/>
      </c>
      <c r="AN26" t="str">
        <f t="shared" ref="AN26" si="139">IF(COUNTIF($A28:$AW28,AN25)=1,AN25,"")</f>
        <v/>
      </c>
      <c r="AO26" t="str">
        <f t="shared" ref="AO26" si="140">IF(COUNTIF($A28:$AW28,AO25)=1,AO25,"")</f>
        <v/>
      </c>
      <c r="AP26" t="str">
        <f t="shared" ref="AP26" si="141">IF(COUNTIF($A28:$AW28,AP25)=1,AP25,"")</f>
        <v/>
      </c>
      <c r="AQ26" t="str">
        <f t="shared" ref="AQ26" si="142">IF(COUNTIF($A28:$AW28,AQ25)=1,AQ25,"")</f>
        <v/>
      </c>
      <c r="AR26" t="str">
        <f t="shared" ref="AR26" si="143">IF(COUNTIF($A28:$AW28,AR25)=1,AR25,"")</f>
        <v/>
      </c>
      <c r="AS26" t="str">
        <f t="shared" ref="AS26" si="144">IF(COUNTIF($A28:$AW28,AS25)=1,AS25,"")</f>
        <v/>
      </c>
      <c r="AT26" t="str">
        <f t="shared" ref="AT26" si="145">IF(COUNTIF($A28:$AW28,AT25)=1,AT25,"")</f>
        <v/>
      </c>
      <c r="AU26" t="str">
        <f t="shared" ref="AU26" si="146">IF(COUNTIF($A28:$AW28,AU25)=1,AU25,"")</f>
        <v/>
      </c>
      <c r="AV26" t="str">
        <f t="shared" ref="AV26" si="147">IF(COUNTIF($A28:$AW28,AV25)=1,AV25,"")</f>
        <v/>
      </c>
      <c r="AW26" t="str">
        <f t="shared" ref="AW26" si="148">IF(COUNTIF($A28:$AW28,AW25)=1,AW25,"")</f>
        <v/>
      </c>
      <c r="AX26">
        <f t="shared" ref="AX26" si="149">49-COUNTBLANK(A26:AW26)</f>
        <v>2</v>
      </c>
      <c r="AY26" t="s">
        <v>1009</v>
      </c>
    </row>
    <row r="28" spans="1:51">
      <c r="A28" t="s">
        <v>12</v>
      </c>
      <c r="B28" t="s">
        <v>923</v>
      </c>
      <c r="C28" t="s">
        <v>924</v>
      </c>
      <c r="D28" t="s">
        <v>925</v>
      </c>
      <c r="E28" t="s">
        <v>887</v>
      </c>
      <c r="F28" t="s">
        <v>889</v>
      </c>
      <c r="G28" t="s">
        <v>891</v>
      </c>
      <c r="H28" t="s">
        <v>884</v>
      </c>
      <c r="I28" t="s">
        <v>926</v>
      </c>
    </row>
    <row r="31" spans="1:51">
      <c r="A31" t="s">
        <v>12</v>
      </c>
      <c r="B31" t="s">
        <v>927</v>
      </c>
      <c r="C31" t="s">
        <v>928</v>
      </c>
      <c r="D31" t="s">
        <v>929</v>
      </c>
      <c r="E31" t="s">
        <v>930</v>
      </c>
      <c r="F31" t="s">
        <v>931</v>
      </c>
      <c r="G31" t="s">
        <v>932</v>
      </c>
      <c r="H31" t="s">
        <v>880</v>
      </c>
      <c r="I31" t="s">
        <v>891</v>
      </c>
      <c r="J31" t="s">
        <v>933</v>
      </c>
    </row>
    <row r="32" spans="1:51">
      <c r="A32" t="str">
        <f>IF(COUNTIF($A34:$AW34,A31)=1,A31,"")</f>
        <v>AASS</v>
      </c>
      <c r="B32" t="str">
        <f t="shared" ref="B32" si="150">IF(COUNTIF($A34:$AW34,B31)=1,B31,"")</f>
        <v xml:space="preserve"> ABCD3</v>
      </c>
      <c r="C32" t="str">
        <f t="shared" ref="C32" si="151">IF(COUNTIF($A34:$AW34,C31)=1,C31,"")</f>
        <v/>
      </c>
      <c r="D32" t="str">
        <f t="shared" ref="D32" si="152">IF(COUNTIF($A34:$AW34,D31)=1,D31,"")</f>
        <v/>
      </c>
      <c r="E32" t="str">
        <f t="shared" ref="E32" si="153">IF(COUNTIF($A34:$AW34,E31)=1,E31,"")</f>
        <v/>
      </c>
      <c r="F32" t="str">
        <f t="shared" ref="F32" si="154">IF(COUNTIF($A34:$AW34,F31)=1,F31,"")</f>
        <v/>
      </c>
      <c r="G32" t="str">
        <f t="shared" ref="G32" si="155">IF(COUNTIF($A34:$AW34,G31)=1,G31,"")</f>
        <v/>
      </c>
      <c r="H32" t="str">
        <f t="shared" ref="H32" si="156">IF(COUNTIF($A34:$AW34,H31)=1,H31,"")</f>
        <v/>
      </c>
      <c r="I32" t="str">
        <f t="shared" ref="I32" si="157">IF(COUNTIF($A34:$AW34,I31)=1,I31,"")</f>
        <v/>
      </c>
      <c r="J32" t="str">
        <f t="shared" ref="J32" si="158">IF(COUNTIF($A34:$AW34,J31)=1,J31,"")</f>
        <v/>
      </c>
      <c r="K32" t="str">
        <f t="shared" ref="K32" si="159">IF(COUNTIF($A34:$AW34,K31)=1,K31,"")</f>
        <v/>
      </c>
      <c r="L32" t="str">
        <f t="shared" ref="L32" si="160">IF(COUNTIF($A34:$AW34,L31)=1,L31,"")</f>
        <v/>
      </c>
      <c r="M32" t="str">
        <f t="shared" ref="M32" si="161">IF(COUNTIF($A34:$AW34,M31)=1,M31,"")</f>
        <v/>
      </c>
      <c r="N32" t="str">
        <f t="shared" ref="N32" si="162">IF(COUNTIF($A34:$AW34,N31)=1,N31,"")</f>
        <v/>
      </c>
      <c r="O32" t="str">
        <f t="shared" ref="O32" si="163">IF(COUNTIF($A34:$AW34,O31)=1,O31,"")</f>
        <v/>
      </c>
      <c r="P32" t="str">
        <f t="shared" ref="P32" si="164">IF(COUNTIF($A34:$AW34,P31)=1,P31,"")</f>
        <v/>
      </c>
      <c r="Q32" t="str">
        <f t="shared" ref="Q32" si="165">IF(COUNTIF($A34:$AW34,Q31)=1,Q31,"")</f>
        <v/>
      </c>
      <c r="R32" t="str">
        <f t="shared" ref="R32" si="166">IF(COUNTIF($A34:$AW34,R31)=1,R31,"")</f>
        <v/>
      </c>
      <c r="S32" t="str">
        <f t="shared" ref="S32" si="167">IF(COUNTIF($A34:$AW34,S31)=1,S31,"")</f>
        <v/>
      </c>
      <c r="T32" t="str">
        <f t="shared" ref="T32" si="168">IF(COUNTIF($A34:$AW34,T31)=1,T31,"")</f>
        <v/>
      </c>
      <c r="U32" t="str">
        <f t="shared" ref="U32" si="169">IF(COUNTIF($A34:$AW34,U31)=1,U31,"")</f>
        <v/>
      </c>
      <c r="V32" t="str">
        <f t="shared" ref="V32" si="170">IF(COUNTIF($A34:$AW34,V31)=1,V31,"")</f>
        <v/>
      </c>
      <c r="W32" t="str">
        <f t="shared" ref="W32" si="171">IF(COUNTIF($A34:$AW34,W31)=1,W31,"")</f>
        <v/>
      </c>
      <c r="X32" t="str">
        <f t="shared" ref="X32" si="172">IF(COUNTIF($A34:$AW34,X31)=1,X31,"")</f>
        <v/>
      </c>
      <c r="Y32" t="str">
        <f t="shared" ref="Y32" si="173">IF(COUNTIF($A34:$AW34,Y31)=1,Y31,"")</f>
        <v/>
      </c>
      <c r="Z32" t="str">
        <f t="shared" ref="Z32" si="174">IF(COUNTIF($A34:$AW34,Z31)=1,Z31,"")</f>
        <v/>
      </c>
      <c r="AA32" t="str">
        <f t="shared" ref="AA32" si="175">IF(COUNTIF($A34:$AW34,AA31)=1,AA31,"")</f>
        <v/>
      </c>
      <c r="AB32" t="str">
        <f t="shared" ref="AB32" si="176">IF(COUNTIF($A34:$AW34,AB31)=1,AB31,"")</f>
        <v/>
      </c>
      <c r="AC32" t="str">
        <f t="shared" ref="AC32" si="177">IF(COUNTIF($A34:$AW34,AC31)=1,AC31,"")</f>
        <v/>
      </c>
      <c r="AD32" t="str">
        <f t="shared" ref="AD32" si="178">IF(COUNTIF($A34:$AW34,AD31)=1,AD31,"")</f>
        <v/>
      </c>
      <c r="AE32" t="str">
        <f t="shared" ref="AE32" si="179">IF(COUNTIF($A34:$AW34,AE31)=1,AE31,"")</f>
        <v/>
      </c>
      <c r="AF32" t="str">
        <f t="shared" ref="AF32" si="180">IF(COUNTIF($A34:$AW34,AF31)=1,AF31,"")</f>
        <v/>
      </c>
      <c r="AG32" t="str">
        <f t="shared" ref="AG32" si="181">IF(COUNTIF($A34:$AW34,AG31)=1,AG31,"")</f>
        <v/>
      </c>
      <c r="AH32" t="str">
        <f t="shared" ref="AH32" si="182">IF(COUNTIF($A34:$AW34,AH31)=1,AH31,"")</f>
        <v/>
      </c>
      <c r="AI32" t="str">
        <f t="shared" ref="AI32" si="183">IF(COUNTIF($A34:$AW34,AI31)=1,AI31,"")</f>
        <v/>
      </c>
      <c r="AJ32" t="str">
        <f t="shared" ref="AJ32" si="184">IF(COUNTIF($A34:$AW34,AJ31)=1,AJ31,"")</f>
        <v/>
      </c>
      <c r="AK32" t="str">
        <f t="shared" ref="AK32" si="185">IF(COUNTIF($A34:$AW34,AK31)=1,AK31,"")</f>
        <v/>
      </c>
      <c r="AL32" t="str">
        <f t="shared" ref="AL32" si="186">IF(COUNTIF($A34:$AW34,AL31)=1,AL31,"")</f>
        <v/>
      </c>
      <c r="AM32" t="str">
        <f t="shared" ref="AM32" si="187">IF(COUNTIF($A34:$AW34,AM31)=1,AM31,"")</f>
        <v/>
      </c>
      <c r="AN32" t="str">
        <f t="shared" ref="AN32" si="188">IF(COUNTIF($A34:$AW34,AN31)=1,AN31,"")</f>
        <v/>
      </c>
      <c r="AO32" t="str">
        <f t="shared" ref="AO32" si="189">IF(COUNTIF($A34:$AW34,AO31)=1,AO31,"")</f>
        <v/>
      </c>
      <c r="AP32" t="str">
        <f t="shared" ref="AP32" si="190">IF(COUNTIF($A34:$AW34,AP31)=1,AP31,"")</f>
        <v/>
      </c>
      <c r="AQ32" t="str">
        <f t="shared" ref="AQ32" si="191">IF(COUNTIF($A34:$AW34,AQ31)=1,AQ31,"")</f>
        <v/>
      </c>
      <c r="AR32" t="str">
        <f t="shared" ref="AR32" si="192">IF(COUNTIF($A34:$AW34,AR31)=1,AR31,"")</f>
        <v/>
      </c>
      <c r="AS32" t="str">
        <f t="shared" ref="AS32" si="193">IF(COUNTIF($A34:$AW34,AS31)=1,AS31,"")</f>
        <v/>
      </c>
      <c r="AT32" t="str">
        <f t="shared" ref="AT32" si="194">IF(COUNTIF($A34:$AW34,AT31)=1,AT31,"")</f>
        <v/>
      </c>
      <c r="AU32" t="str">
        <f t="shared" ref="AU32" si="195">IF(COUNTIF($A34:$AW34,AU31)=1,AU31,"")</f>
        <v/>
      </c>
      <c r="AV32" t="str">
        <f t="shared" ref="AV32" si="196">IF(COUNTIF($A34:$AW34,AV31)=1,AV31,"")</f>
        <v/>
      </c>
      <c r="AW32" t="str">
        <f t="shared" ref="AW32" si="197">IF(COUNTIF($A34:$AW34,AW31)=1,AW31,"")</f>
        <v/>
      </c>
      <c r="AX32">
        <f t="shared" ref="AX32" si="198">49-COUNTBLANK(A32:AW32)</f>
        <v>2</v>
      </c>
      <c r="AY32" t="s">
        <v>1010</v>
      </c>
    </row>
    <row r="34" spans="1:51">
      <c r="A34" t="s">
        <v>12</v>
      </c>
      <c r="B34" t="s">
        <v>927</v>
      </c>
      <c r="C34" t="s">
        <v>934</v>
      </c>
      <c r="D34" t="s">
        <v>935</v>
      </c>
      <c r="E34" t="s">
        <v>936</v>
      </c>
      <c r="F34" t="s">
        <v>937</v>
      </c>
      <c r="G34" t="s">
        <v>938</v>
      </c>
      <c r="H34" t="s">
        <v>939</v>
      </c>
      <c r="I34" t="s">
        <v>940</v>
      </c>
    </row>
    <row r="37" spans="1:51">
      <c r="A37" t="s">
        <v>11</v>
      </c>
      <c r="B37" t="s">
        <v>941</v>
      </c>
      <c r="C37" t="s">
        <v>942</v>
      </c>
      <c r="D37" t="s">
        <v>935</v>
      </c>
      <c r="E37" t="s">
        <v>936</v>
      </c>
      <c r="F37" t="s">
        <v>937</v>
      </c>
      <c r="G37" t="s">
        <v>943</v>
      </c>
    </row>
    <row r="38" spans="1:51">
      <c r="A38" t="str">
        <f>IF(COUNTIF($A40:$AW40,A37)=1,A37,"")</f>
        <v/>
      </c>
      <c r="B38" t="str">
        <f t="shared" ref="B38" si="199">IF(COUNTIF($A40:$AW40,B37)=1,B37,"")</f>
        <v/>
      </c>
      <c r="C38" t="str">
        <f t="shared" ref="C38" si="200">IF(COUNTIF($A40:$AW40,C37)=1,C37,"")</f>
        <v/>
      </c>
      <c r="D38" t="str">
        <f t="shared" ref="D38" si="201">IF(COUNTIF($A40:$AW40,D37)=1,D37,"")</f>
        <v xml:space="preserve"> HLA-B</v>
      </c>
      <c r="E38" t="str">
        <f t="shared" ref="E38" si="202">IF(COUNTIF($A40:$AW40,E37)=1,E37,"")</f>
        <v xml:space="preserve"> HLA-A</v>
      </c>
      <c r="F38" t="str">
        <f t="shared" ref="F38" si="203">IF(COUNTIF($A40:$AW40,F37)=1,F37,"")</f>
        <v xml:space="preserve"> HLA-C</v>
      </c>
      <c r="G38" t="str">
        <f t="shared" ref="G38" si="204">IF(COUNTIF($A40:$AW40,G37)=1,G37,"")</f>
        <v/>
      </c>
      <c r="H38" t="str">
        <f t="shared" ref="H38" si="205">IF(COUNTIF($A40:$AW40,H37)=1,H37,"")</f>
        <v/>
      </c>
      <c r="I38" t="str">
        <f t="shared" ref="I38" si="206">IF(COUNTIF($A40:$AW40,I37)=1,I37,"")</f>
        <v/>
      </c>
      <c r="J38" t="str">
        <f t="shared" ref="J38" si="207">IF(COUNTIF($A40:$AW40,J37)=1,J37,"")</f>
        <v/>
      </c>
      <c r="K38" t="str">
        <f t="shared" ref="K38" si="208">IF(COUNTIF($A40:$AW40,K37)=1,K37,"")</f>
        <v/>
      </c>
      <c r="L38" t="str">
        <f t="shared" ref="L38" si="209">IF(COUNTIF($A40:$AW40,L37)=1,L37,"")</f>
        <v/>
      </c>
      <c r="M38" t="str">
        <f t="shared" ref="M38" si="210">IF(COUNTIF($A40:$AW40,M37)=1,M37,"")</f>
        <v/>
      </c>
      <c r="N38" t="str">
        <f t="shared" ref="N38" si="211">IF(COUNTIF($A40:$AW40,N37)=1,N37,"")</f>
        <v/>
      </c>
      <c r="O38" t="str">
        <f t="shared" ref="O38" si="212">IF(COUNTIF($A40:$AW40,O37)=1,O37,"")</f>
        <v/>
      </c>
      <c r="P38" t="str">
        <f t="shared" ref="P38" si="213">IF(COUNTIF($A40:$AW40,P37)=1,P37,"")</f>
        <v/>
      </c>
      <c r="Q38" t="str">
        <f t="shared" ref="Q38" si="214">IF(COUNTIF($A40:$AW40,Q37)=1,Q37,"")</f>
        <v/>
      </c>
      <c r="R38" t="str">
        <f t="shared" ref="R38" si="215">IF(COUNTIF($A40:$AW40,R37)=1,R37,"")</f>
        <v/>
      </c>
      <c r="S38" t="str">
        <f t="shared" ref="S38" si="216">IF(COUNTIF($A40:$AW40,S37)=1,S37,"")</f>
        <v/>
      </c>
      <c r="T38" t="str">
        <f t="shared" ref="T38" si="217">IF(COUNTIF($A40:$AW40,T37)=1,T37,"")</f>
        <v/>
      </c>
      <c r="U38" t="str">
        <f t="shared" ref="U38" si="218">IF(COUNTIF($A40:$AW40,U37)=1,U37,"")</f>
        <v/>
      </c>
      <c r="V38" t="str">
        <f t="shared" ref="V38" si="219">IF(COUNTIF($A40:$AW40,V37)=1,V37,"")</f>
        <v/>
      </c>
      <c r="W38" t="str">
        <f t="shared" ref="W38" si="220">IF(COUNTIF($A40:$AW40,W37)=1,W37,"")</f>
        <v/>
      </c>
      <c r="X38" t="str">
        <f t="shared" ref="X38" si="221">IF(COUNTIF($A40:$AW40,X37)=1,X37,"")</f>
        <v/>
      </c>
      <c r="Y38" t="str">
        <f t="shared" ref="Y38" si="222">IF(COUNTIF($A40:$AW40,Y37)=1,Y37,"")</f>
        <v/>
      </c>
      <c r="Z38" t="str">
        <f t="shared" ref="Z38" si="223">IF(COUNTIF($A40:$AW40,Z37)=1,Z37,"")</f>
        <v/>
      </c>
      <c r="AA38" t="str">
        <f t="shared" ref="AA38" si="224">IF(COUNTIF($A40:$AW40,AA37)=1,AA37,"")</f>
        <v/>
      </c>
      <c r="AB38" t="str">
        <f t="shared" ref="AB38" si="225">IF(COUNTIF($A40:$AW40,AB37)=1,AB37,"")</f>
        <v/>
      </c>
      <c r="AC38" t="str">
        <f t="shared" ref="AC38" si="226">IF(COUNTIF($A40:$AW40,AC37)=1,AC37,"")</f>
        <v/>
      </c>
      <c r="AD38" t="str">
        <f t="shared" ref="AD38" si="227">IF(COUNTIF($A40:$AW40,AD37)=1,AD37,"")</f>
        <v/>
      </c>
      <c r="AE38" t="str">
        <f t="shared" ref="AE38" si="228">IF(COUNTIF($A40:$AW40,AE37)=1,AE37,"")</f>
        <v/>
      </c>
      <c r="AF38" t="str">
        <f t="shared" ref="AF38" si="229">IF(COUNTIF($A40:$AW40,AF37)=1,AF37,"")</f>
        <v/>
      </c>
      <c r="AG38" t="str">
        <f t="shared" ref="AG38" si="230">IF(COUNTIF($A40:$AW40,AG37)=1,AG37,"")</f>
        <v/>
      </c>
      <c r="AH38" t="str">
        <f t="shared" ref="AH38" si="231">IF(COUNTIF($A40:$AW40,AH37)=1,AH37,"")</f>
        <v/>
      </c>
      <c r="AI38" t="str">
        <f t="shared" ref="AI38" si="232">IF(COUNTIF($A40:$AW40,AI37)=1,AI37,"")</f>
        <v/>
      </c>
      <c r="AJ38" t="str">
        <f t="shared" ref="AJ38" si="233">IF(COUNTIF($A40:$AW40,AJ37)=1,AJ37,"")</f>
        <v/>
      </c>
      <c r="AK38" t="str">
        <f t="shared" ref="AK38" si="234">IF(COUNTIF($A40:$AW40,AK37)=1,AK37,"")</f>
        <v/>
      </c>
      <c r="AL38" t="str">
        <f t="shared" ref="AL38" si="235">IF(COUNTIF($A40:$AW40,AL37)=1,AL37,"")</f>
        <v/>
      </c>
      <c r="AM38" t="str">
        <f t="shared" ref="AM38" si="236">IF(COUNTIF($A40:$AW40,AM37)=1,AM37,"")</f>
        <v/>
      </c>
      <c r="AN38" t="str">
        <f t="shared" ref="AN38" si="237">IF(COUNTIF($A40:$AW40,AN37)=1,AN37,"")</f>
        <v/>
      </c>
      <c r="AO38" t="str">
        <f t="shared" ref="AO38" si="238">IF(COUNTIF($A40:$AW40,AO37)=1,AO37,"")</f>
        <v/>
      </c>
      <c r="AP38" t="str">
        <f t="shared" ref="AP38" si="239">IF(COUNTIF($A40:$AW40,AP37)=1,AP37,"")</f>
        <v/>
      </c>
      <c r="AQ38" t="str">
        <f t="shared" ref="AQ38" si="240">IF(COUNTIF($A40:$AW40,AQ37)=1,AQ37,"")</f>
        <v/>
      </c>
      <c r="AR38" t="str">
        <f t="shared" ref="AR38" si="241">IF(COUNTIF($A40:$AW40,AR37)=1,AR37,"")</f>
        <v/>
      </c>
      <c r="AS38" t="str">
        <f t="shared" ref="AS38" si="242">IF(COUNTIF($A40:$AW40,AS37)=1,AS37,"")</f>
        <v/>
      </c>
      <c r="AT38" t="str">
        <f t="shared" ref="AT38" si="243">IF(COUNTIF($A40:$AW40,AT37)=1,AT37,"")</f>
        <v/>
      </c>
      <c r="AU38" t="str">
        <f t="shared" ref="AU38" si="244">IF(COUNTIF($A40:$AW40,AU37)=1,AU37,"")</f>
        <v/>
      </c>
      <c r="AV38" t="str">
        <f t="shared" ref="AV38" si="245">IF(COUNTIF($A40:$AW40,AV37)=1,AV37,"")</f>
        <v/>
      </c>
      <c r="AW38" t="str">
        <f t="shared" ref="AW38" si="246">IF(COUNTIF($A40:$AW40,AW37)=1,AW37,"")</f>
        <v/>
      </c>
      <c r="AX38">
        <f t="shared" ref="AX38" si="247">49-COUNTBLANK(A38:AW38)</f>
        <v>3</v>
      </c>
      <c r="AY38" t="s">
        <v>1011</v>
      </c>
    </row>
    <row r="40" spans="1:51">
      <c r="A40" t="s">
        <v>12</v>
      </c>
      <c r="B40" t="s">
        <v>927</v>
      </c>
      <c r="C40" t="s">
        <v>934</v>
      </c>
      <c r="D40" t="s">
        <v>935</v>
      </c>
      <c r="E40" t="s">
        <v>936</v>
      </c>
      <c r="F40" t="s">
        <v>937</v>
      </c>
      <c r="G40" t="s">
        <v>938</v>
      </c>
      <c r="H40" t="s">
        <v>939</v>
      </c>
      <c r="I40" t="s">
        <v>940</v>
      </c>
    </row>
    <row r="43" spans="1:51">
      <c r="A43" t="s">
        <v>12</v>
      </c>
      <c r="B43" t="s">
        <v>927</v>
      </c>
      <c r="C43" t="s">
        <v>928</v>
      </c>
      <c r="D43" t="s">
        <v>929</v>
      </c>
      <c r="E43" t="s">
        <v>930</v>
      </c>
      <c r="F43" t="s">
        <v>931</v>
      </c>
      <c r="G43" t="s">
        <v>932</v>
      </c>
      <c r="H43" t="s">
        <v>880</v>
      </c>
      <c r="I43" t="s">
        <v>891</v>
      </c>
      <c r="J43" t="s">
        <v>933</v>
      </c>
    </row>
    <row r="44" spans="1:51">
      <c r="A44" t="str">
        <f>IF(COUNTIF($A46:$AW46,A43)=1,A43,"")</f>
        <v>AASS</v>
      </c>
      <c r="B44" t="str">
        <f t="shared" ref="B44" si="248">IF(COUNTIF($A46:$AW46,B43)=1,B43,"")</f>
        <v xml:space="preserve"> ABCD3</v>
      </c>
      <c r="C44" t="str">
        <f t="shared" ref="C44" si="249">IF(COUNTIF($A46:$AW46,C43)=1,C43,"")</f>
        <v/>
      </c>
      <c r="D44" t="str">
        <f t="shared" ref="D44" si="250">IF(COUNTIF($A46:$AW46,D43)=1,D43,"")</f>
        <v/>
      </c>
      <c r="E44" t="str">
        <f t="shared" ref="E44" si="251">IF(COUNTIF($A46:$AW46,E43)=1,E43,"")</f>
        <v/>
      </c>
      <c r="F44" t="str">
        <f t="shared" ref="F44" si="252">IF(COUNTIF($A46:$AW46,F43)=1,F43,"")</f>
        <v/>
      </c>
      <c r="G44" t="str">
        <f t="shared" ref="G44" si="253">IF(COUNTIF($A46:$AW46,G43)=1,G43,"")</f>
        <v/>
      </c>
      <c r="H44" t="str">
        <f t="shared" ref="H44" si="254">IF(COUNTIF($A46:$AW46,H43)=1,H43,"")</f>
        <v/>
      </c>
      <c r="I44" t="str">
        <f t="shared" ref="I44" si="255">IF(COUNTIF($A46:$AW46,I43)=1,I43,"")</f>
        <v/>
      </c>
      <c r="J44" t="str">
        <f t="shared" ref="J44" si="256">IF(COUNTIF($A46:$AW46,J43)=1,J43,"")</f>
        <v/>
      </c>
      <c r="K44" t="str">
        <f t="shared" ref="K44" si="257">IF(COUNTIF($A46:$AW46,K43)=1,K43,"")</f>
        <v/>
      </c>
      <c r="L44" t="str">
        <f t="shared" ref="L44" si="258">IF(COUNTIF($A46:$AW46,L43)=1,L43,"")</f>
        <v/>
      </c>
      <c r="M44" t="str">
        <f t="shared" ref="M44" si="259">IF(COUNTIF($A46:$AW46,M43)=1,M43,"")</f>
        <v/>
      </c>
      <c r="N44" t="str">
        <f t="shared" ref="N44" si="260">IF(COUNTIF($A46:$AW46,N43)=1,N43,"")</f>
        <v/>
      </c>
      <c r="O44" t="str">
        <f t="shared" ref="O44" si="261">IF(COUNTIF($A46:$AW46,O43)=1,O43,"")</f>
        <v/>
      </c>
      <c r="P44" t="str">
        <f t="shared" ref="P44" si="262">IF(COUNTIF($A46:$AW46,P43)=1,P43,"")</f>
        <v/>
      </c>
      <c r="Q44" t="str">
        <f t="shared" ref="Q44" si="263">IF(COUNTIF($A46:$AW46,Q43)=1,Q43,"")</f>
        <v/>
      </c>
      <c r="R44" t="str">
        <f t="shared" ref="R44" si="264">IF(COUNTIF($A46:$AW46,R43)=1,R43,"")</f>
        <v/>
      </c>
      <c r="S44" t="str">
        <f t="shared" ref="S44" si="265">IF(COUNTIF($A46:$AW46,S43)=1,S43,"")</f>
        <v/>
      </c>
      <c r="T44" t="str">
        <f t="shared" ref="T44" si="266">IF(COUNTIF($A46:$AW46,T43)=1,T43,"")</f>
        <v/>
      </c>
      <c r="U44" t="str">
        <f t="shared" ref="U44" si="267">IF(COUNTIF($A46:$AW46,U43)=1,U43,"")</f>
        <v/>
      </c>
      <c r="V44" t="str">
        <f t="shared" ref="V44" si="268">IF(COUNTIF($A46:$AW46,V43)=1,V43,"")</f>
        <v/>
      </c>
      <c r="W44" t="str">
        <f t="shared" ref="W44" si="269">IF(COUNTIF($A46:$AW46,W43)=1,W43,"")</f>
        <v/>
      </c>
      <c r="X44" t="str">
        <f t="shared" ref="X44" si="270">IF(COUNTIF($A46:$AW46,X43)=1,X43,"")</f>
        <v/>
      </c>
      <c r="Y44" t="str">
        <f t="shared" ref="Y44" si="271">IF(COUNTIF($A46:$AW46,Y43)=1,Y43,"")</f>
        <v/>
      </c>
      <c r="Z44" t="str">
        <f t="shared" ref="Z44" si="272">IF(COUNTIF($A46:$AW46,Z43)=1,Z43,"")</f>
        <v/>
      </c>
      <c r="AA44" t="str">
        <f t="shared" ref="AA44" si="273">IF(COUNTIF($A46:$AW46,AA43)=1,AA43,"")</f>
        <v/>
      </c>
      <c r="AB44" t="str">
        <f t="shared" ref="AB44" si="274">IF(COUNTIF($A46:$AW46,AB43)=1,AB43,"")</f>
        <v/>
      </c>
      <c r="AC44" t="str">
        <f t="shared" ref="AC44" si="275">IF(COUNTIF($A46:$AW46,AC43)=1,AC43,"")</f>
        <v/>
      </c>
      <c r="AD44" t="str">
        <f t="shared" ref="AD44" si="276">IF(COUNTIF($A46:$AW46,AD43)=1,AD43,"")</f>
        <v/>
      </c>
      <c r="AE44" t="str">
        <f t="shared" ref="AE44" si="277">IF(COUNTIF($A46:$AW46,AE43)=1,AE43,"")</f>
        <v/>
      </c>
      <c r="AF44" t="str">
        <f t="shared" ref="AF44" si="278">IF(COUNTIF($A46:$AW46,AF43)=1,AF43,"")</f>
        <v/>
      </c>
      <c r="AG44" t="str">
        <f t="shared" ref="AG44" si="279">IF(COUNTIF($A46:$AW46,AG43)=1,AG43,"")</f>
        <v/>
      </c>
      <c r="AH44" t="str">
        <f t="shared" ref="AH44" si="280">IF(COUNTIF($A46:$AW46,AH43)=1,AH43,"")</f>
        <v/>
      </c>
      <c r="AI44" t="str">
        <f t="shared" ref="AI44" si="281">IF(COUNTIF($A46:$AW46,AI43)=1,AI43,"")</f>
        <v/>
      </c>
      <c r="AJ44" t="str">
        <f t="shared" ref="AJ44" si="282">IF(COUNTIF($A46:$AW46,AJ43)=1,AJ43,"")</f>
        <v/>
      </c>
      <c r="AK44" t="str">
        <f t="shared" ref="AK44" si="283">IF(COUNTIF($A46:$AW46,AK43)=1,AK43,"")</f>
        <v/>
      </c>
      <c r="AL44" t="str">
        <f t="shared" ref="AL44" si="284">IF(COUNTIF($A46:$AW46,AL43)=1,AL43,"")</f>
        <v/>
      </c>
      <c r="AM44" t="str">
        <f t="shared" ref="AM44" si="285">IF(COUNTIF($A46:$AW46,AM43)=1,AM43,"")</f>
        <v/>
      </c>
      <c r="AN44" t="str">
        <f t="shared" ref="AN44" si="286">IF(COUNTIF($A46:$AW46,AN43)=1,AN43,"")</f>
        <v/>
      </c>
      <c r="AO44" t="str">
        <f t="shared" ref="AO44" si="287">IF(COUNTIF($A46:$AW46,AO43)=1,AO43,"")</f>
        <v/>
      </c>
      <c r="AP44" t="str">
        <f t="shared" ref="AP44" si="288">IF(COUNTIF($A46:$AW46,AP43)=1,AP43,"")</f>
        <v/>
      </c>
      <c r="AQ44" t="str">
        <f t="shared" ref="AQ44" si="289">IF(COUNTIF($A46:$AW46,AQ43)=1,AQ43,"")</f>
        <v/>
      </c>
      <c r="AR44" t="str">
        <f t="shared" ref="AR44" si="290">IF(COUNTIF($A46:$AW46,AR43)=1,AR43,"")</f>
        <v/>
      </c>
      <c r="AS44" t="str">
        <f t="shared" ref="AS44" si="291">IF(COUNTIF($A46:$AW46,AS43)=1,AS43,"")</f>
        <v/>
      </c>
      <c r="AT44" t="str">
        <f t="shared" ref="AT44" si="292">IF(COUNTIF($A46:$AW46,AT43)=1,AT43,"")</f>
        <v/>
      </c>
      <c r="AU44" t="str">
        <f t="shared" ref="AU44" si="293">IF(COUNTIF($A46:$AW46,AU43)=1,AU43,"")</f>
        <v/>
      </c>
      <c r="AV44" t="str">
        <f t="shared" ref="AV44" si="294">IF(COUNTIF($A46:$AW46,AV43)=1,AV43,"")</f>
        <v/>
      </c>
      <c r="AW44" t="str">
        <f t="shared" ref="AW44" si="295">IF(COUNTIF($A46:$AW46,AW43)=1,AW43,"")</f>
        <v/>
      </c>
      <c r="AX44">
        <f t="shared" ref="AX44" si="296">49-COUNTBLANK(A44:AW44)</f>
        <v>2</v>
      </c>
      <c r="AY44" t="s">
        <v>1010</v>
      </c>
    </row>
    <row r="46" spans="1:51">
      <c r="A46" t="s">
        <v>12</v>
      </c>
      <c r="B46" t="s">
        <v>927</v>
      </c>
      <c r="C46" t="s">
        <v>944</v>
      </c>
      <c r="D46" t="s">
        <v>945</v>
      </c>
      <c r="E46" t="s">
        <v>946</v>
      </c>
      <c r="F46" t="s">
        <v>947</v>
      </c>
      <c r="G46" t="s">
        <v>948</v>
      </c>
      <c r="H46" t="s">
        <v>949</v>
      </c>
      <c r="I46" t="s">
        <v>950</v>
      </c>
    </row>
    <row r="49" spans="1:51">
      <c r="A49" t="s">
        <v>11</v>
      </c>
      <c r="B49" t="s">
        <v>941</v>
      </c>
      <c r="C49" t="s">
        <v>951</v>
      </c>
      <c r="D49" t="s">
        <v>952</v>
      </c>
      <c r="E49" t="s">
        <v>953</v>
      </c>
      <c r="F49" t="s">
        <v>954</v>
      </c>
      <c r="G49" t="s">
        <v>955</v>
      </c>
    </row>
    <row r="50" spans="1:51">
      <c r="A50" t="str">
        <f>IF(COUNTIF($A52:$AW52,A49)=1,A49,"")</f>
        <v>AARSD1</v>
      </c>
      <c r="B50" t="str">
        <f t="shared" ref="B50" si="297">IF(COUNTIF($A52:$AW52,B49)=1,B49,"")</f>
        <v xml:space="preserve"> AASS</v>
      </c>
      <c r="C50" t="str">
        <f t="shared" ref="C50" si="298">IF(COUNTIF($A52:$AW52,C49)=1,C49,"")</f>
        <v/>
      </c>
      <c r="D50" t="str">
        <f t="shared" ref="D50" si="299">IF(COUNTIF($A52:$AW52,D49)=1,D49,"")</f>
        <v/>
      </c>
      <c r="E50" t="str">
        <f t="shared" ref="E50" si="300">IF(COUNTIF($A52:$AW52,E49)=1,E49,"")</f>
        <v/>
      </c>
      <c r="F50" t="str">
        <f t="shared" ref="F50" si="301">IF(COUNTIF($A52:$AW52,F49)=1,F49,"")</f>
        <v/>
      </c>
      <c r="G50" t="str">
        <f t="shared" ref="G50" si="302">IF(COUNTIF($A52:$AW52,G49)=1,G49,"")</f>
        <v/>
      </c>
      <c r="H50" t="str">
        <f t="shared" ref="H50" si="303">IF(COUNTIF($A52:$AW52,H49)=1,H49,"")</f>
        <v/>
      </c>
      <c r="I50" t="str">
        <f t="shared" ref="I50" si="304">IF(COUNTIF($A52:$AW52,I49)=1,I49,"")</f>
        <v/>
      </c>
      <c r="J50" t="str">
        <f t="shared" ref="J50" si="305">IF(COUNTIF($A52:$AW52,J49)=1,J49,"")</f>
        <v/>
      </c>
      <c r="K50" t="str">
        <f t="shared" ref="K50" si="306">IF(COUNTIF($A52:$AW52,K49)=1,K49,"")</f>
        <v/>
      </c>
      <c r="L50" t="str">
        <f t="shared" ref="L50" si="307">IF(COUNTIF($A52:$AW52,L49)=1,L49,"")</f>
        <v/>
      </c>
      <c r="M50" t="str">
        <f t="shared" ref="M50" si="308">IF(COUNTIF($A52:$AW52,M49)=1,M49,"")</f>
        <v/>
      </c>
      <c r="N50" t="str">
        <f t="shared" ref="N50" si="309">IF(COUNTIF($A52:$AW52,N49)=1,N49,"")</f>
        <v/>
      </c>
      <c r="O50" t="str">
        <f t="shared" ref="O50" si="310">IF(COUNTIF($A52:$AW52,O49)=1,O49,"")</f>
        <v/>
      </c>
      <c r="P50" t="str">
        <f t="shared" ref="P50" si="311">IF(COUNTIF($A52:$AW52,P49)=1,P49,"")</f>
        <v/>
      </c>
      <c r="Q50" t="str">
        <f t="shared" ref="Q50" si="312">IF(COUNTIF($A52:$AW52,Q49)=1,Q49,"")</f>
        <v/>
      </c>
      <c r="R50" t="str">
        <f t="shared" ref="R50" si="313">IF(COUNTIF($A52:$AW52,R49)=1,R49,"")</f>
        <v/>
      </c>
      <c r="S50" t="str">
        <f t="shared" ref="S50" si="314">IF(COUNTIF($A52:$AW52,S49)=1,S49,"")</f>
        <v/>
      </c>
      <c r="T50" t="str">
        <f t="shared" ref="T50" si="315">IF(COUNTIF($A52:$AW52,T49)=1,T49,"")</f>
        <v/>
      </c>
      <c r="U50" t="str">
        <f t="shared" ref="U50" si="316">IF(COUNTIF($A52:$AW52,U49)=1,U49,"")</f>
        <v/>
      </c>
      <c r="V50" t="str">
        <f t="shared" ref="V50" si="317">IF(COUNTIF($A52:$AW52,V49)=1,V49,"")</f>
        <v/>
      </c>
      <c r="W50" t="str">
        <f t="shared" ref="W50" si="318">IF(COUNTIF($A52:$AW52,W49)=1,W49,"")</f>
        <v/>
      </c>
      <c r="X50" t="str">
        <f t="shared" ref="X50" si="319">IF(COUNTIF($A52:$AW52,X49)=1,X49,"")</f>
        <v/>
      </c>
      <c r="Y50" t="str">
        <f t="shared" ref="Y50" si="320">IF(COUNTIF($A52:$AW52,Y49)=1,Y49,"")</f>
        <v/>
      </c>
      <c r="Z50" t="str">
        <f t="shared" ref="Z50" si="321">IF(COUNTIF($A52:$AW52,Z49)=1,Z49,"")</f>
        <v/>
      </c>
      <c r="AA50" t="str">
        <f t="shared" ref="AA50" si="322">IF(COUNTIF($A52:$AW52,AA49)=1,AA49,"")</f>
        <v/>
      </c>
      <c r="AB50" t="str">
        <f t="shared" ref="AB50" si="323">IF(COUNTIF($A52:$AW52,AB49)=1,AB49,"")</f>
        <v/>
      </c>
      <c r="AC50" t="str">
        <f t="shared" ref="AC50" si="324">IF(COUNTIF($A52:$AW52,AC49)=1,AC49,"")</f>
        <v/>
      </c>
      <c r="AD50" t="str">
        <f t="shared" ref="AD50" si="325">IF(COUNTIF($A52:$AW52,AD49)=1,AD49,"")</f>
        <v/>
      </c>
      <c r="AE50" t="str">
        <f t="shared" ref="AE50" si="326">IF(COUNTIF($A52:$AW52,AE49)=1,AE49,"")</f>
        <v/>
      </c>
      <c r="AF50" t="str">
        <f t="shared" ref="AF50" si="327">IF(COUNTIF($A52:$AW52,AF49)=1,AF49,"")</f>
        <v/>
      </c>
      <c r="AG50" t="str">
        <f t="shared" ref="AG50" si="328">IF(COUNTIF($A52:$AW52,AG49)=1,AG49,"")</f>
        <v/>
      </c>
      <c r="AH50" t="str">
        <f t="shared" ref="AH50" si="329">IF(COUNTIF($A52:$AW52,AH49)=1,AH49,"")</f>
        <v/>
      </c>
      <c r="AI50" t="str">
        <f t="shared" ref="AI50" si="330">IF(COUNTIF($A52:$AW52,AI49)=1,AI49,"")</f>
        <v/>
      </c>
      <c r="AJ50" t="str">
        <f t="shared" ref="AJ50" si="331">IF(COUNTIF($A52:$AW52,AJ49)=1,AJ49,"")</f>
        <v/>
      </c>
      <c r="AK50" t="str">
        <f t="shared" ref="AK50" si="332">IF(COUNTIF($A52:$AW52,AK49)=1,AK49,"")</f>
        <v/>
      </c>
      <c r="AL50" t="str">
        <f t="shared" ref="AL50" si="333">IF(COUNTIF($A52:$AW52,AL49)=1,AL49,"")</f>
        <v/>
      </c>
      <c r="AM50" t="str">
        <f t="shared" ref="AM50" si="334">IF(COUNTIF($A52:$AW52,AM49)=1,AM49,"")</f>
        <v/>
      </c>
      <c r="AN50" t="str">
        <f t="shared" ref="AN50" si="335">IF(COUNTIF($A52:$AW52,AN49)=1,AN49,"")</f>
        <v/>
      </c>
      <c r="AO50" t="str">
        <f t="shared" ref="AO50" si="336">IF(COUNTIF($A52:$AW52,AO49)=1,AO49,"")</f>
        <v/>
      </c>
      <c r="AP50" t="str">
        <f t="shared" ref="AP50" si="337">IF(COUNTIF($A52:$AW52,AP49)=1,AP49,"")</f>
        <v/>
      </c>
      <c r="AQ50" t="str">
        <f t="shared" ref="AQ50" si="338">IF(COUNTIF($A52:$AW52,AQ49)=1,AQ49,"")</f>
        <v/>
      </c>
      <c r="AR50" t="str">
        <f t="shared" ref="AR50" si="339">IF(COUNTIF($A52:$AW52,AR49)=1,AR49,"")</f>
        <v/>
      </c>
      <c r="AS50" t="str">
        <f t="shared" ref="AS50" si="340">IF(COUNTIF($A52:$AW52,AS49)=1,AS49,"")</f>
        <v/>
      </c>
      <c r="AT50" t="str">
        <f t="shared" ref="AT50" si="341">IF(COUNTIF($A52:$AW52,AT49)=1,AT49,"")</f>
        <v/>
      </c>
      <c r="AU50" t="str">
        <f t="shared" ref="AU50" si="342">IF(COUNTIF($A52:$AW52,AU49)=1,AU49,"")</f>
        <v/>
      </c>
      <c r="AV50" t="str">
        <f t="shared" ref="AV50" si="343">IF(COUNTIF($A52:$AW52,AV49)=1,AV49,"")</f>
        <v/>
      </c>
      <c r="AW50" t="str">
        <f t="shared" ref="AW50" si="344">IF(COUNTIF($A52:$AW52,AW49)=1,AW49,"")</f>
        <v/>
      </c>
      <c r="AX50">
        <f t="shared" ref="AX50" si="345">49-COUNTBLANK(A50:AW50)</f>
        <v>2</v>
      </c>
      <c r="AY50" t="s">
        <v>1012</v>
      </c>
    </row>
    <row r="52" spans="1:51">
      <c r="A52" t="s">
        <v>11</v>
      </c>
      <c r="B52" t="s">
        <v>941</v>
      </c>
      <c r="C52" t="s">
        <v>956</v>
      </c>
      <c r="D52" t="s">
        <v>957</v>
      </c>
      <c r="E52" t="s">
        <v>958</v>
      </c>
      <c r="F52" t="s">
        <v>959</v>
      </c>
      <c r="G52" t="s">
        <v>960</v>
      </c>
    </row>
    <row r="55" spans="1:51">
      <c r="A55" t="s">
        <v>11</v>
      </c>
      <c r="B55" t="s">
        <v>941</v>
      </c>
      <c r="C55" t="s">
        <v>942</v>
      </c>
      <c r="D55" t="s">
        <v>935</v>
      </c>
      <c r="E55" t="s">
        <v>936</v>
      </c>
      <c r="F55" t="s">
        <v>937</v>
      </c>
      <c r="G55" t="s">
        <v>943</v>
      </c>
    </row>
    <row r="56" spans="1:51">
      <c r="A56" t="str">
        <f>IF(COUNTIF($A58:$AW58,A55)=1,A55,"")</f>
        <v>AARSD1</v>
      </c>
      <c r="B56" t="str">
        <f t="shared" ref="B56" si="346">IF(COUNTIF($A58:$AW58,B55)=1,B55,"")</f>
        <v xml:space="preserve"> AASS</v>
      </c>
      <c r="C56" t="str">
        <f t="shared" ref="C56" si="347">IF(COUNTIF($A58:$AW58,C55)=1,C55,"")</f>
        <v/>
      </c>
      <c r="D56" t="str">
        <f t="shared" ref="D56" si="348">IF(COUNTIF($A58:$AW58,D55)=1,D55,"")</f>
        <v/>
      </c>
      <c r="E56" t="str">
        <f t="shared" ref="E56" si="349">IF(COUNTIF($A58:$AW58,E55)=1,E55,"")</f>
        <v/>
      </c>
      <c r="F56" t="str">
        <f t="shared" ref="F56" si="350">IF(COUNTIF($A58:$AW58,F55)=1,F55,"")</f>
        <v/>
      </c>
      <c r="G56" t="str">
        <f t="shared" ref="G56" si="351">IF(COUNTIF($A58:$AW58,G55)=1,G55,"")</f>
        <v/>
      </c>
      <c r="H56" t="str">
        <f t="shared" ref="H56" si="352">IF(COUNTIF($A58:$AW58,H55)=1,H55,"")</f>
        <v/>
      </c>
      <c r="I56" t="str">
        <f t="shared" ref="I56" si="353">IF(COUNTIF($A58:$AW58,I55)=1,I55,"")</f>
        <v/>
      </c>
      <c r="J56" t="str">
        <f t="shared" ref="J56" si="354">IF(COUNTIF($A58:$AW58,J55)=1,J55,"")</f>
        <v/>
      </c>
      <c r="K56" t="str">
        <f t="shared" ref="K56" si="355">IF(COUNTIF($A58:$AW58,K55)=1,K55,"")</f>
        <v/>
      </c>
      <c r="L56" t="str">
        <f t="shared" ref="L56" si="356">IF(COUNTIF($A58:$AW58,L55)=1,L55,"")</f>
        <v/>
      </c>
      <c r="M56" t="str">
        <f t="shared" ref="M56" si="357">IF(COUNTIF($A58:$AW58,M55)=1,M55,"")</f>
        <v/>
      </c>
      <c r="N56" t="str">
        <f t="shared" ref="N56" si="358">IF(COUNTIF($A58:$AW58,N55)=1,N55,"")</f>
        <v/>
      </c>
      <c r="O56" t="str">
        <f t="shared" ref="O56" si="359">IF(COUNTIF($A58:$AW58,O55)=1,O55,"")</f>
        <v/>
      </c>
      <c r="P56" t="str">
        <f t="shared" ref="P56" si="360">IF(COUNTIF($A58:$AW58,P55)=1,P55,"")</f>
        <v/>
      </c>
      <c r="Q56" t="str">
        <f t="shared" ref="Q56" si="361">IF(COUNTIF($A58:$AW58,Q55)=1,Q55,"")</f>
        <v/>
      </c>
      <c r="R56" t="str">
        <f t="shared" ref="R56" si="362">IF(COUNTIF($A58:$AW58,R55)=1,R55,"")</f>
        <v/>
      </c>
      <c r="S56" t="str">
        <f t="shared" ref="S56" si="363">IF(COUNTIF($A58:$AW58,S55)=1,S55,"")</f>
        <v/>
      </c>
      <c r="T56" t="str">
        <f t="shared" ref="T56" si="364">IF(COUNTIF($A58:$AW58,T55)=1,T55,"")</f>
        <v/>
      </c>
      <c r="U56" t="str">
        <f t="shared" ref="U56" si="365">IF(COUNTIF($A58:$AW58,U55)=1,U55,"")</f>
        <v/>
      </c>
      <c r="V56" t="str">
        <f t="shared" ref="V56" si="366">IF(COUNTIF($A58:$AW58,V55)=1,V55,"")</f>
        <v/>
      </c>
      <c r="W56" t="str">
        <f t="shared" ref="W56" si="367">IF(COUNTIF($A58:$AW58,W55)=1,W55,"")</f>
        <v/>
      </c>
      <c r="X56" t="str">
        <f t="shared" ref="X56" si="368">IF(COUNTIF($A58:$AW58,X55)=1,X55,"")</f>
        <v/>
      </c>
      <c r="Y56" t="str">
        <f t="shared" ref="Y56" si="369">IF(COUNTIF($A58:$AW58,Y55)=1,Y55,"")</f>
        <v/>
      </c>
      <c r="Z56" t="str">
        <f t="shared" ref="Z56" si="370">IF(COUNTIF($A58:$AW58,Z55)=1,Z55,"")</f>
        <v/>
      </c>
      <c r="AA56" t="str">
        <f t="shared" ref="AA56" si="371">IF(COUNTIF($A58:$AW58,AA55)=1,AA55,"")</f>
        <v/>
      </c>
      <c r="AB56" t="str">
        <f t="shared" ref="AB56" si="372">IF(COUNTIF($A58:$AW58,AB55)=1,AB55,"")</f>
        <v/>
      </c>
      <c r="AC56" t="str">
        <f t="shared" ref="AC56" si="373">IF(COUNTIF($A58:$AW58,AC55)=1,AC55,"")</f>
        <v/>
      </c>
      <c r="AD56" t="str">
        <f t="shared" ref="AD56" si="374">IF(COUNTIF($A58:$AW58,AD55)=1,AD55,"")</f>
        <v/>
      </c>
      <c r="AE56" t="str">
        <f t="shared" ref="AE56" si="375">IF(COUNTIF($A58:$AW58,AE55)=1,AE55,"")</f>
        <v/>
      </c>
      <c r="AF56" t="str">
        <f t="shared" ref="AF56" si="376">IF(COUNTIF($A58:$AW58,AF55)=1,AF55,"")</f>
        <v/>
      </c>
      <c r="AG56" t="str">
        <f t="shared" ref="AG56" si="377">IF(COUNTIF($A58:$AW58,AG55)=1,AG55,"")</f>
        <v/>
      </c>
      <c r="AH56" t="str">
        <f t="shared" ref="AH56" si="378">IF(COUNTIF($A58:$AW58,AH55)=1,AH55,"")</f>
        <v/>
      </c>
      <c r="AI56" t="str">
        <f t="shared" ref="AI56" si="379">IF(COUNTIF($A58:$AW58,AI55)=1,AI55,"")</f>
        <v/>
      </c>
      <c r="AJ56" t="str">
        <f t="shared" ref="AJ56" si="380">IF(COUNTIF($A58:$AW58,AJ55)=1,AJ55,"")</f>
        <v/>
      </c>
      <c r="AK56" t="str">
        <f t="shared" ref="AK56" si="381">IF(COUNTIF($A58:$AW58,AK55)=1,AK55,"")</f>
        <v/>
      </c>
      <c r="AL56" t="str">
        <f t="shared" ref="AL56" si="382">IF(COUNTIF($A58:$AW58,AL55)=1,AL55,"")</f>
        <v/>
      </c>
      <c r="AM56" t="str">
        <f t="shared" ref="AM56" si="383">IF(COUNTIF($A58:$AW58,AM55)=1,AM55,"")</f>
        <v/>
      </c>
      <c r="AN56" t="str">
        <f t="shared" ref="AN56" si="384">IF(COUNTIF($A58:$AW58,AN55)=1,AN55,"")</f>
        <v/>
      </c>
      <c r="AO56" t="str">
        <f t="shared" ref="AO56" si="385">IF(COUNTIF($A58:$AW58,AO55)=1,AO55,"")</f>
        <v/>
      </c>
      <c r="AP56" t="str">
        <f t="shared" ref="AP56" si="386">IF(COUNTIF($A58:$AW58,AP55)=1,AP55,"")</f>
        <v/>
      </c>
      <c r="AQ56" t="str">
        <f t="shared" ref="AQ56" si="387">IF(COUNTIF($A58:$AW58,AQ55)=1,AQ55,"")</f>
        <v/>
      </c>
      <c r="AR56" t="str">
        <f t="shared" ref="AR56" si="388">IF(COUNTIF($A58:$AW58,AR55)=1,AR55,"")</f>
        <v/>
      </c>
      <c r="AS56" t="str">
        <f t="shared" ref="AS56" si="389">IF(COUNTIF($A58:$AW58,AS55)=1,AS55,"")</f>
        <v/>
      </c>
      <c r="AT56" t="str">
        <f t="shared" ref="AT56" si="390">IF(COUNTIF($A58:$AW58,AT55)=1,AT55,"")</f>
        <v/>
      </c>
      <c r="AU56" t="str">
        <f t="shared" ref="AU56" si="391">IF(COUNTIF($A58:$AW58,AU55)=1,AU55,"")</f>
        <v/>
      </c>
      <c r="AV56" t="str">
        <f t="shared" ref="AV56" si="392">IF(COUNTIF($A58:$AW58,AV55)=1,AV55,"")</f>
        <v/>
      </c>
      <c r="AW56" t="str">
        <f t="shared" ref="AW56" si="393">IF(COUNTIF($A58:$AW58,AW55)=1,AW55,"")</f>
        <v/>
      </c>
      <c r="AX56">
        <f t="shared" ref="AX56" si="394">49-COUNTBLANK(A56:AW56)</f>
        <v>2</v>
      </c>
      <c r="AY56" t="s">
        <v>1012</v>
      </c>
    </row>
    <row r="58" spans="1:51">
      <c r="A58" t="s">
        <v>11</v>
      </c>
      <c r="B58" t="s">
        <v>941</v>
      </c>
      <c r="C58" t="s">
        <v>956</v>
      </c>
      <c r="D58" t="s">
        <v>957</v>
      </c>
      <c r="E58" t="s">
        <v>958</v>
      </c>
      <c r="F58" t="s">
        <v>959</v>
      </c>
      <c r="G58" t="s">
        <v>960</v>
      </c>
    </row>
    <row r="61" spans="1:51">
      <c r="A61" t="s">
        <v>11</v>
      </c>
      <c r="B61" t="s">
        <v>941</v>
      </c>
      <c r="C61" t="s">
        <v>951</v>
      </c>
      <c r="D61" t="s">
        <v>952</v>
      </c>
      <c r="E61" t="s">
        <v>953</v>
      </c>
      <c r="F61" t="s">
        <v>954</v>
      </c>
      <c r="G61" t="s">
        <v>955</v>
      </c>
    </row>
    <row r="62" spans="1:51">
      <c r="A62" t="str">
        <f>IF(COUNTIF($A64:$AW64,A61)=1,A61,"")</f>
        <v>AARSD1</v>
      </c>
      <c r="B62" t="str">
        <f t="shared" ref="B62" si="395">IF(COUNTIF($A64:$AW64,B61)=1,B61,"")</f>
        <v xml:space="preserve"> AASS</v>
      </c>
      <c r="C62" t="str">
        <f t="shared" ref="C62" si="396">IF(COUNTIF($A64:$AW64,C61)=1,C61,"")</f>
        <v/>
      </c>
      <c r="D62" t="str">
        <f t="shared" ref="D62" si="397">IF(COUNTIF($A64:$AW64,D61)=1,D61,"")</f>
        <v/>
      </c>
      <c r="E62" t="str">
        <f t="shared" ref="E62" si="398">IF(COUNTIF($A64:$AW64,E61)=1,E61,"")</f>
        <v/>
      </c>
      <c r="F62" t="str">
        <f t="shared" ref="F62" si="399">IF(COUNTIF($A64:$AW64,F61)=1,F61,"")</f>
        <v/>
      </c>
      <c r="G62" t="str">
        <f t="shared" ref="G62" si="400">IF(COUNTIF($A64:$AW64,G61)=1,G61,"")</f>
        <v/>
      </c>
      <c r="H62" t="str">
        <f t="shared" ref="H62" si="401">IF(COUNTIF($A64:$AW64,H61)=1,H61,"")</f>
        <v/>
      </c>
      <c r="I62" t="str">
        <f t="shared" ref="I62" si="402">IF(COUNTIF($A64:$AW64,I61)=1,I61,"")</f>
        <v/>
      </c>
      <c r="J62" t="str">
        <f t="shared" ref="J62" si="403">IF(COUNTIF($A64:$AW64,J61)=1,J61,"")</f>
        <v/>
      </c>
      <c r="K62" t="str">
        <f t="shared" ref="K62" si="404">IF(COUNTIF($A64:$AW64,K61)=1,K61,"")</f>
        <v/>
      </c>
      <c r="L62" t="str">
        <f t="shared" ref="L62" si="405">IF(COUNTIF($A64:$AW64,L61)=1,L61,"")</f>
        <v/>
      </c>
      <c r="M62" t="str">
        <f t="shared" ref="M62" si="406">IF(COUNTIF($A64:$AW64,M61)=1,M61,"")</f>
        <v/>
      </c>
      <c r="N62" t="str">
        <f t="shared" ref="N62" si="407">IF(COUNTIF($A64:$AW64,N61)=1,N61,"")</f>
        <v/>
      </c>
      <c r="O62" t="str">
        <f t="shared" ref="O62" si="408">IF(COUNTIF($A64:$AW64,O61)=1,O61,"")</f>
        <v/>
      </c>
      <c r="P62" t="str">
        <f t="shared" ref="P62" si="409">IF(COUNTIF($A64:$AW64,P61)=1,P61,"")</f>
        <v/>
      </c>
      <c r="Q62" t="str">
        <f t="shared" ref="Q62" si="410">IF(COUNTIF($A64:$AW64,Q61)=1,Q61,"")</f>
        <v/>
      </c>
      <c r="R62" t="str">
        <f t="shared" ref="R62" si="411">IF(COUNTIF($A64:$AW64,R61)=1,R61,"")</f>
        <v/>
      </c>
      <c r="S62" t="str">
        <f t="shared" ref="S62" si="412">IF(COUNTIF($A64:$AW64,S61)=1,S61,"")</f>
        <v/>
      </c>
      <c r="T62" t="str">
        <f t="shared" ref="T62" si="413">IF(COUNTIF($A64:$AW64,T61)=1,T61,"")</f>
        <v/>
      </c>
      <c r="U62" t="str">
        <f t="shared" ref="U62" si="414">IF(COUNTIF($A64:$AW64,U61)=1,U61,"")</f>
        <v/>
      </c>
      <c r="V62" t="str">
        <f t="shared" ref="V62" si="415">IF(COUNTIF($A64:$AW64,V61)=1,V61,"")</f>
        <v/>
      </c>
      <c r="W62" t="str">
        <f t="shared" ref="W62" si="416">IF(COUNTIF($A64:$AW64,W61)=1,W61,"")</f>
        <v/>
      </c>
      <c r="X62" t="str">
        <f t="shared" ref="X62" si="417">IF(COUNTIF($A64:$AW64,X61)=1,X61,"")</f>
        <v/>
      </c>
      <c r="Y62" t="str">
        <f t="shared" ref="Y62" si="418">IF(COUNTIF($A64:$AW64,Y61)=1,Y61,"")</f>
        <v/>
      </c>
      <c r="Z62" t="str">
        <f t="shared" ref="Z62" si="419">IF(COUNTIF($A64:$AW64,Z61)=1,Z61,"")</f>
        <v/>
      </c>
      <c r="AA62" t="str">
        <f t="shared" ref="AA62" si="420">IF(COUNTIF($A64:$AW64,AA61)=1,AA61,"")</f>
        <v/>
      </c>
      <c r="AB62" t="str">
        <f t="shared" ref="AB62" si="421">IF(COUNTIF($A64:$AW64,AB61)=1,AB61,"")</f>
        <v/>
      </c>
      <c r="AC62" t="str">
        <f t="shared" ref="AC62" si="422">IF(COUNTIF($A64:$AW64,AC61)=1,AC61,"")</f>
        <v/>
      </c>
      <c r="AD62" t="str">
        <f t="shared" ref="AD62" si="423">IF(COUNTIF($A64:$AW64,AD61)=1,AD61,"")</f>
        <v/>
      </c>
      <c r="AE62" t="str">
        <f t="shared" ref="AE62" si="424">IF(COUNTIF($A64:$AW64,AE61)=1,AE61,"")</f>
        <v/>
      </c>
      <c r="AF62" t="str">
        <f t="shared" ref="AF62" si="425">IF(COUNTIF($A64:$AW64,AF61)=1,AF61,"")</f>
        <v/>
      </c>
      <c r="AG62" t="str">
        <f t="shared" ref="AG62" si="426">IF(COUNTIF($A64:$AW64,AG61)=1,AG61,"")</f>
        <v/>
      </c>
      <c r="AH62" t="str">
        <f t="shared" ref="AH62" si="427">IF(COUNTIF($A64:$AW64,AH61)=1,AH61,"")</f>
        <v/>
      </c>
      <c r="AI62" t="str">
        <f t="shared" ref="AI62" si="428">IF(COUNTIF($A64:$AW64,AI61)=1,AI61,"")</f>
        <v/>
      </c>
      <c r="AJ62" t="str">
        <f t="shared" ref="AJ62" si="429">IF(COUNTIF($A64:$AW64,AJ61)=1,AJ61,"")</f>
        <v/>
      </c>
      <c r="AK62" t="str">
        <f t="shared" ref="AK62" si="430">IF(COUNTIF($A64:$AW64,AK61)=1,AK61,"")</f>
        <v/>
      </c>
      <c r="AL62" t="str">
        <f t="shared" ref="AL62" si="431">IF(COUNTIF($A64:$AW64,AL61)=1,AL61,"")</f>
        <v/>
      </c>
      <c r="AM62" t="str">
        <f t="shared" ref="AM62" si="432">IF(COUNTIF($A64:$AW64,AM61)=1,AM61,"")</f>
        <v/>
      </c>
      <c r="AN62" t="str">
        <f t="shared" ref="AN62" si="433">IF(COUNTIF($A64:$AW64,AN61)=1,AN61,"")</f>
        <v/>
      </c>
      <c r="AO62" t="str">
        <f t="shared" ref="AO62" si="434">IF(COUNTIF($A64:$AW64,AO61)=1,AO61,"")</f>
        <v/>
      </c>
      <c r="AP62" t="str">
        <f t="shared" ref="AP62" si="435">IF(COUNTIF($A64:$AW64,AP61)=1,AP61,"")</f>
        <v/>
      </c>
      <c r="AQ62" t="str">
        <f t="shared" ref="AQ62" si="436">IF(COUNTIF($A64:$AW64,AQ61)=1,AQ61,"")</f>
        <v/>
      </c>
      <c r="AR62" t="str">
        <f t="shared" ref="AR62" si="437">IF(COUNTIF($A64:$AW64,AR61)=1,AR61,"")</f>
        <v/>
      </c>
      <c r="AS62" t="str">
        <f t="shared" ref="AS62" si="438">IF(COUNTIF($A64:$AW64,AS61)=1,AS61,"")</f>
        <v/>
      </c>
      <c r="AT62" t="str">
        <f t="shared" ref="AT62" si="439">IF(COUNTIF($A64:$AW64,AT61)=1,AT61,"")</f>
        <v/>
      </c>
      <c r="AU62" t="str">
        <f t="shared" ref="AU62" si="440">IF(COUNTIF($A64:$AW64,AU61)=1,AU61,"")</f>
        <v/>
      </c>
      <c r="AV62" t="str">
        <f t="shared" ref="AV62" si="441">IF(COUNTIF($A64:$AW64,AV61)=1,AV61,"")</f>
        <v/>
      </c>
      <c r="AW62" t="str">
        <f t="shared" ref="AW62" si="442">IF(COUNTIF($A64:$AW64,AW61)=1,AW61,"")</f>
        <v/>
      </c>
      <c r="AX62">
        <f t="shared" ref="AX62" si="443">49-COUNTBLANK(A62:AW62)</f>
        <v>2</v>
      </c>
      <c r="AY62" t="s">
        <v>1012</v>
      </c>
    </row>
    <row r="64" spans="1:51">
      <c r="A64" t="s">
        <v>11</v>
      </c>
      <c r="B64" t="s">
        <v>941</v>
      </c>
      <c r="C64" t="s">
        <v>961</v>
      </c>
      <c r="D64" t="s">
        <v>962</v>
      </c>
      <c r="E64" t="s">
        <v>963</v>
      </c>
      <c r="F64" t="s">
        <v>964</v>
      </c>
      <c r="G64" t="s">
        <v>965</v>
      </c>
    </row>
    <row r="67" spans="1:51">
      <c r="A67" t="s">
        <v>11</v>
      </c>
      <c r="B67" t="s">
        <v>941</v>
      </c>
      <c r="C67" t="s">
        <v>942</v>
      </c>
      <c r="D67" t="s">
        <v>935</v>
      </c>
      <c r="E67" t="s">
        <v>936</v>
      </c>
      <c r="F67" t="s">
        <v>937</v>
      </c>
      <c r="G67" t="s">
        <v>943</v>
      </c>
    </row>
    <row r="68" spans="1:51">
      <c r="A68" t="str">
        <f>IF(COUNTIF($A70:$AW70,A67)=1,A67,"")</f>
        <v>AARSD1</v>
      </c>
      <c r="B68" t="str">
        <f t="shared" ref="B68" si="444">IF(COUNTIF($A70:$AW70,B67)=1,B67,"")</f>
        <v xml:space="preserve"> AASS</v>
      </c>
      <c r="C68" t="str">
        <f t="shared" ref="C68" si="445">IF(COUNTIF($A70:$AW70,C67)=1,C67,"")</f>
        <v/>
      </c>
      <c r="D68" t="str">
        <f t="shared" ref="D68" si="446">IF(COUNTIF($A70:$AW70,D67)=1,D67,"")</f>
        <v/>
      </c>
      <c r="E68" t="str">
        <f t="shared" ref="E68" si="447">IF(COUNTIF($A70:$AW70,E67)=1,E67,"")</f>
        <v/>
      </c>
      <c r="F68" t="str">
        <f t="shared" ref="F68" si="448">IF(COUNTIF($A70:$AW70,F67)=1,F67,"")</f>
        <v/>
      </c>
      <c r="G68" t="str">
        <f t="shared" ref="G68" si="449">IF(COUNTIF($A70:$AW70,G67)=1,G67,"")</f>
        <v/>
      </c>
      <c r="H68" t="str">
        <f t="shared" ref="H68" si="450">IF(COUNTIF($A70:$AW70,H67)=1,H67,"")</f>
        <v/>
      </c>
      <c r="I68" t="str">
        <f t="shared" ref="I68" si="451">IF(COUNTIF($A70:$AW70,I67)=1,I67,"")</f>
        <v/>
      </c>
      <c r="J68" t="str">
        <f t="shared" ref="J68" si="452">IF(COUNTIF($A70:$AW70,J67)=1,J67,"")</f>
        <v/>
      </c>
      <c r="K68" t="str">
        <f t="shared" ref="K68" si="453">IF(COUNTIF($A70:$AW70,K67)=1,K67,"")</f>
        <v/>
      </c>
      <c r="L68" t="str">
        <f t="shared" ref="L68" si="454">IF(COUNTIF($A70:$AW70,L67)=1,L67,"")</f>
        <v/>
      </c>
      <c r="M68" t="str">
        <f t="shared" ref="M68" si="455">IF(COUNTIF($A70:$AW70,M67)=1,M67,"")</f>
        <v/>
      </c>
      <c r="N68" t="str">
        <f t="shared" ref="N68" si="456">IF(COUNTIF($A70:$AW70,N67)=1,N67,"")</f>
        <v/>
      </c>
      <c r="O68" t="str">
        <f t="shared" ref="O68" si="457">IF(COUNTIF($A70:$AW70,O67)=1,O67,"")</f>
        <v/>
      </c>
      <c r="P68" t="str">
        <f t="shared" ref="P68" si="458">IF(COUNTIF($A70:$AW70,P67)=1,P67,"")</f>
        <v/>
      </c>
      <c r="Q68" t="str">
        <f t="shared" ref="Q68" si="459">IF(COUNTIF($A70:$AW70,Q67)=1,Q67,"")</f>
        <v/>
      </c>
      <c r="R68" t="str">
        <f t="shared" ref="R68" si="460">IF(COUNTIF($A70:$AW70,R67)=1,R67,"")</f>
        <v/>
      </c>
      <c r="S68" t="str">
        <f t="shared" ref="S68" si="461">IF(COUNTIF($A70:$AW70,S67)=1,S67,"")</f>
        <v/>
      </c>
      <c r="T68" t="str">
        <f t="shared" ref="T68" si="462">IF(COUNTIF($A70:$AW70,T67)=1,T67,"")</f>
        <v/>
      </c>
      <c r="U68" t="str">
        <f t="shared" ref="U68" si="463">IF(COUNTIF($A70:$AW70,U67)=1,U67,"")</f>
        <v/>
      </c>
      <c r="V68" t="str">
        <f t="shared" ref="V68" si="464">IF(COUNTIF($A70:$AW70,V67)=1,V67,"")</f>
        <v/>
      </c>
      <c r="W68" t="str">
        <f t="shared" ref="W68" si="465">IF(COUNTIF($A70:$AW70,W67)=1,W67,"")</f>
        <v/>
      </c>
      <c r="X68" t="str">
        <f t="shared" ref="X68" si="466">IF(COUNTIF($A70:$AW70,X67)=1,X67,"")</f>
        <v/>
      </c>
      <c r="Y68" t="str">
        <f t="shared" ref="Y68" si="467">IF(COUNTIF($A70:$AW70,Y67)=1,Y67,"")</f>
        <v/>
      </c>
      <c r="Z68" t="str">
        <f t="shared" ref="Z68" si="468">IF(COUNTIF($A70:$AW70,Z67)=1,Z67,"")</f>
        <v/>
      </c>
      <c r="AA68" t="str">
        <f t="shared" ref="AA68" si="469">IF(COUNTIF($A70:$AW70,AA67)=1,AA67,"")</f>
        <v/>
      </c>
      <c r="AB68" t="str">
        <f t="shared" ref="AB68" si="470">IF(COUNTIF($A70:$AW70,AB67)=1,AB67,"")</f>
        <v/>
      </c>
      <c r="AC68" t="str">
        <f t="shared" ref="AC68" si="471">IF(COUNTIF($A70:$AW70,AC67)=1,AC67,"")</f>
        <v/>
      </c>
      <c r="AD68" t="str">
        <f t="shared" ref="AD68" si="472">IF(COUNTIF($A70:$AW70,AD67)=1,AD67,"")</f>
        <v/>
      </c>
      <c r="AE68" t="str">
        <f t="shared" ref="AE68" si="473">IF(COUNTIF($A70:$AW70,AE67)=1,AE67,"")</f>
        <v/>
      </c>
      <c r="AF68" t="str">
        <f t="shared" ref="AF68" si="474">IF(COUNTIF($A70:$AW70,AF67)=1,AF67,"")</f>
        <v/>
      </c>
      <c r="AG68" t="str">
        <f t="shared" ref="AG68" si="475">IF(COUNTIF($A70:$AW70,AG67)=1,AG67,"")</f>
        <v/>
      </c>
      <c r="AH68" t="str">
        <f t="shared" ref="AH68" si="476">IF(COUNTIF($A70:$AW70,AH67)=1,AH67,"")</f>
        <v/>
      </c>
      <c r="AI68" t="str">
        <f t="shared" ref="AI68" si="477">IF(COUNTIF($A70:$AW70,AI67)=1,AI67,"")</f>
        <v/>
      </c>
      <c r="AJ68" t="str">
        <f t="shared" ref="AJ68" si="478">IF(COUNTIF($A70:$AW70,AJ67)=1,AJ67,"")</f>
        <v/>
      </c>
      <c r="AK68" t="str">
        <f t="shared" ref="AK68" si="479">IF(COUNTIF($A70:$AW70,AK67)=1,AK67,"")</f>
        <v/>
      </c>
      <c r="AL68" t="str">
        <f t="shared" ref="AL68" si="480">IF(COUNTIF($A70:$AW70,AL67)=1,AL67,"")</f>
        <v/>
      </c>
      <c r="AM68" t="str">
        <f t="shared" ref="AM68" si="481">IF(COUNTIF($A70:$AW70,AM67)=1,AM67,"")</f>
        <v/>
      </c>
      <c r="AN68" t="str">
        <f t="shared" ref="AN68" si="482">IF(COUNTIF($A70:$AW70,AN67)=1,AN67,"")</f>
        <v/>
      </c>
      <c r="AO68" t="str">
        <f t="shared" ref="AO68" si="483">IF(COUNTIF($A70:$AW70,AO67)=1,AO67,"")</f>
        <v/>
      </c>
      <c r="AP68" t="str">
        <f t="shared" ref="AP68" si="484">IF(COUNTIF($A70:$AW70,AP67)=1,AP67,"")</f>
        <v/>
      </c>
      <c r="AQ68" t="str">
        <f t="shared" ref="AQ68" si="485">IF(COUNTIF($A70:$AW70,AQ67)=1,AQ67,"")</f>
        <v/>
      </c>
      <c r="AR68" t="str">
        <f t="shared" ref="AR68" si="486">IF(COUNTIF($A70:$AW70,AR67)=1,AR67,"")</f>
        <v/>
      </c>
      <c r="AS68" t="str">
        <f t="shared" ref="AS68" si="487">IF(COUNTIF($A70:$AW70,AS67)=1,AS67,"")</f>
        <v/>
      </c>
      <c r="AT68" t="str">
        <f t="shared" ref="AT68" si="488">IF(COUNTIF($A70:$AW70,AT67)=1,AT67,"")</f>
        <v/>
      </c>
      <c r="AU68" t="str">
        <f t="shared" ref="AU68" si="489">IF(COUNTIF($A70:$AW70,AU67)=1,AU67,"")</f>
        <v/>
      </c>
      <c r="AV68" t="str">
        <f t="shared" ref="AV68" si="490">IF(COUNTIF($A70:$AW70,AV67)=1,AV67,"")</f>
        <v/>
      </c>
      <c r="AW68" t="str">
        <f t="shared" ref="AW68" si="491">IF(COUNTIF($A70:$AW70,AW67)=1,AW67,"")</f>
        <v/>
      </c>
      <c r="AX68">
        <f t="shared" ref="AX68" si="492">49-COUNTBLANK(A68:AW68)</f>
        <v>2</v>
      </c>
      <c r="AY68" t="s">
        <v>1012</v>
      </c>
    </row>
    <row r="70" spans="1:51">
      <c r="A70" t="s">
        <v>11</v>
      </c>
      <c r="B70" t="s">
        <v>941</v>
      </c>
      <c r="C70" t="s">
        <v>961</v>
      </c>
      <c r="D70" t="s">
        <v>962</v>
      </c>
      <c r="E70" t="s">
        <v>963</v>
      </c>
      <c r="F70" t="s">
        <v>964</v>
      </c>
      <c r="G70" t="s">
        <v>965</v>
      </c>
    </row>
    <row r="73" spans="1:51">
      <c r="A73" t="s">
        <v>11</v>
      </c>
      <c r="B73" t="s">
        <v>941</v>
      </c>
      <c r="C73" t="s">
        <v>951</v>
      </c>
      <c r="D73" t="s">
        <v>952</v>
      </c>
      <c r="E73" t="s">
        <v>953</v>
      </c>
      <c r="F73" t="s">
        <v>954</v>
      </c>
      <c r="G73" t="s">
        <v>955</v>
      </c>
    </row>
    <row r="74" spans="1:51">
      <c r="A74" t="str">
        <f>IF(COUNTIF($A76:$AW76,A73)=1,A73,"")</f>
        <v>AARSD1</v>
      </c>
      <c r="B74" t="str">
        <f t="shared" ref="B74" si="493">IF(COUNTIF($A76:$AW76,B73)=1,B73,"")</f>
        <v xml:space="preserve"> AASS</v>
      </c>
      <c r="C74" t="str">
        <f t="shared" ref="C74" si="494">IF(COUNTIF($A76:$AW76,C73)=1,C73,"")</f>
        <v/>
      </c>
      <c r="D74" t="str">
        <f t="shared" ref="D74" si="495">IF(COUNTIF($A76:$AW76,D73)=1,D73,"")</f>
        <v/>
      </c>
      <c r="E74" t="str">
        <f t="shared" ref="E74" si="496">IF(COUNTIF($A76:$AW76,E73)=1,E73,"")</f>
        <v/>
      </c>
      <c r="F74" t="str">
        <f t="shared" ref="F74" si="497">IF(COUNTIF($A76:$AW76,F73)=1,F73,"")</f>
        <v/>
      </c>
      <c r="G74" t="str">
        <f t="shared" ref="G74" si="498">IF(COUNTIF($A76:$AW76,G73)=1,G73,"")</f>
        <v/>
      </c>
      <c r="H74" t="str">
        <f t="shared" ref="H74" si="499">IF(COUNTIF($A76:$AW76,H73)=1,H73,"")</f>
        <v/>
      </c>
      <c r="I74" t="str">
        <f t="shared" ref="I74" si="500">IF(COUNTIF($A76:$AW76,I73)=1,I73,"")</f>
        <v/>
      </c>
      <c r="J74" t="str">
        <f t="shared" ref="J74" si="501">IF(COUNTIF($A76:$AW76,J73)=1,J73,"")</f>
        <v/>
      </c>
      <c r="K74" t="str">
        <f t="shared" ref="K74" si="502">IF(COUNTIF($A76:$AW76,K73)=1,K73,"")</f>
        <v/>
      </c>
      <c r="L74" t="str">
        <f t="shared" ref="L74" si="503">IF(COUNTIF($A76:$AW76,L73)=1,L73,"")</f>
        <v/>
      </c>
      <c r="M74" t="str">
        <f t="shared" ref="M74" si="504">IF(COUNTIF($A76:$AW76,M73)=1,M73,"")</f>
        <v/>
      </c>
      <c r="N74" t="str">
        <f t="shared" ref="N74" si="505">IF(COUNTIF($A76:$AW76,N73)=1,N73,"")</f>
        <v/>
      </c>
      <c r="O74" t="str">
        <f t="shared" ref="O74" si="506">IF(COUNTIF($A76:$AW76,O73)=1,O73,"")</f>
        <v/>
      </c>
      <c r="P74" t="str">
        <f t="shared" ref="P74" si="507">IF(COUNTIF($A76:$AW76,P73)=1,P73,"")</f>
        <v/>
      </c>
      <c r="Q74" t="str">
        <f t="shared" ref="Q74" si="508">IF(COUNTIF($A76:$AW76,Q73)=1,Q73,"")</f>
        <v/>
      </c>
      <c r="R74" t="str">
        <f t="shared" ref="R74" si="509">IF(COUNTIF($A76:$AW76,R73)=1,R73,"")</f>
        <v/>
      </c>
      <c r="S74" t="str">
        <f t="shared" ref="S74" si="510">IF(COUNTIF($A76:$AW76,S73)=1,S73,"")</f>
        <v/>
      </c>
      <c r="T74" t="str">
        <f t="shared" ref="T74" si="511">IF(COUNTIF($A76:$AW76,T73)=1,T73,"")</f>
        <v/>
      </c>
      <c r="U74" t="str">
        <f t="shared" ref="U74" si="512">IF(COUNTIF($A76:$AW76,U73)=1,U73,"")</f>
        <v/>
      </c>
      <c r="V74" t="str">
        <f t="shared" ref="V74" si="513">IF(COUNTIF($A76:$AW76,V73)=1,V73,"")</f>
        <v/>
      </c>
      <c r="W74" t="str">
        <f t="shared" ref="W74" si="514">IF(COUNTIF($A76:$AW76,W73)=1,W73,"")</f>
        <v/>
      </c>
      <c r="X74" t="str">
        <f t="shared" ref="X74" si="515">IF(COUNTIF($A76:$AW76,X73)=1,X73,"")</f>
        <v/>
      </c>
      <c r="Y74" t="str">
        <f t="shared" ref="Y74" si="516">IF(COUNTIF($A76:$AW76,Y73)=1,Y73,"")</f>
        <v/>
      </c>
      <c r="Z74" t="str">
        <f t="shared" ref="Z74" si="517">IF(COUNTIF($A76:$AW76,Z73)=1,Z73,"")</f>
        <v/>
      </c>
      <c r="AA74" t="str">
        <f t="shared" ref="AA74" si="518">IF(COUNTIF($A76:$AW76,AA73)=1,AA73,"")</f>
        <v/>
      </c>
      <c r="AB74" t="str">
        <f t="shared" ref="AB74" si="519">IF(COUNTIF($A76:$AW76,AB73)=1,AB73,"")</f>
        <v/>
      </c>
      <c r="AC74" t="str">
        <f t="shared" ref="AC74" si="520">IF(COUNTIF($A76:$AW76,AC73)=1,AC73,"")</f>
        <v/>
      </c>
      <c r="AD74" t="str">
        <f t="shared" ref="AD74" si="521">IF(COUNTIF($A76:$AW76,AD73)=1,AD73,"")</f>
        <v/>
      </c>
      <c r="AE74" t="str">
        <f t="shared" ref="AE74" si="522">IF(COUNTIF($A76:$AW76,AE73)=1,AE73,"")</f>
        <v/>
      </c>
      <c r="AF74" t="str">
        <f t="shared" ref="AF74" si="523">IF(COUNTIF($A76:$AW76,AF73)=1,AF73,"")</f>
        <v/>
      </c>
      <c r="AG74" t="str">
        <f t="shared" ref="AG74" si="524">IF(COUNTIF($A76:$AW76,AG73)=1,AG73,"")</f>
        <v/>
      </c>
      <c r="AH74" t="str">
        <f t="shared" ref="AH74" si="525">IF(COUNTIF($A76:$AW76,AH73)=1,AH73,"")</f>
        <v/>
      </c>
      <c r="AI74" t="str">
        <f t="shared" ref="AI74" si="526">IF(COUNTIF($A76:$AW76,AI73)=1,AI73,"")</f>
        <v/>
      </c>
      <c r="AJ74" t="str">
        <f t="shared" ref="AJ74" si="527">IF(COUNTIF($A76:$AW76,AJ73)=1,AJ73,"")</f>
        <v/>
      </c>
      <c r="AK74" t="str">
        <f t="shared" ref="AK74" si="528">IF(COUNTIF($A76:$AW76,AK73)=1,AK73,"")</f>
        <v/>
      </c>
      <c r="AL74" t="str">
        <f t="shared" ref="AL74" si="529">IF(COUNTIF($A76:$AW76,AL73)=1,AL73,"")</f>
        <v/>
      </c>
      <c r="AM74" t="str">
        <f t="shared" ref="AM74" si="530">IF(COUNTIF($A76:$AW76,AM73)=1,AM73,"")</f>
        <v/>
      </c>
      <c r="AN74" t="str">
        <f t="shared" ref="AN74" si="531">IF(COUNTIF($A76:$AW76,AN73)=1,AN73,"")</f>
        <v/>
      </c>
      <c r="AO74" t="str">
        <f t="shared" ref="AO74" si="532">IF(COUNTIF($A76:$AW76,AO73)=1,AO73,"")</f>
        <v/>
      </c>
      <c r="AP74" t="str">
        <f t="shared" ref="AP74" si="533">IF(COUNTIF($A76:$AW76,AP73)=1,AP73,"")</f>
        <v/>
      </c>
      <c r="AQ74" t="str">
        <f t="shared" ref="AQ74" si="534">IF(COUNTIF($A76:$AW76,AQ73)=1,AQ73,"")</f>
        <v/>
      </c>
      <c r="AR74" t="str">
        <f t="shared" ref="AR74" si="535">IF(COUNTIF($A76:$AW76,AR73)=1,AR73,"")</f>
        <v/>
      </c>
      <c r="AS74" t="str">
        <f t="shared" ref="AS74" si="536">IF(COUNTIF($A76:$AW76,AS73)=1,AS73,"")</f>
        <v/>
      </c>
      <c r="AT74" t="str">
        <f t="shared" ref="AT74" si="537">IF(COUNTIF($A76:$AW76,AT73)=1,AT73,"")</f>
        <v/>
      </c>
      <c r="AU74" t="str">
        <f t="shared" ref="AU74" si="538">IF(COUNTIF($A76:$AW76,AU73)=1,AU73,"")</f>
        <v/>
      </c>
      <c r="AV74" t="str">
        <f t="shared" ref="AV74" si="539">IF(COUNTIF($A76:$AW76,AV73)=1,AV73,"")</f>
        <v/>
      </c>
      <c r="AW74" t="str">
        <f t="shared" ref="AW74" si="540">IF(COUNTIF($A76:$AW76,AW73)=1,AW73,"")</f>
        <v/>
      </c>
      <c r="AX74">
        <f t="shared" ref="AX74" si="541">49-COUNTBLANK(A74:AW74)</f>
        <v>2</v>
      </c>
      <c r="AY74" t="s">
        <v>1012</v>
      </c>
    </row>
    <row r="76" spans="1:51">
      <c r="A76" t="s">
        <v>11</v>
      </c>
      <c r="B76" t="s">
        <v>941</v>
      </c>
      <c r="C76" t="s">
        <v>966</v>
      </c>
      <c r="D76" t="s">
        <v>967</v>
      </c>
      <c r="E76" t="s">
        <v>968</v>
      </c>
      <c r="F76" t="s">
        <v>969</v>
      </c>
      <c r="G76" t="s">
        <v>970</v>
      </c>
    </row>
    <row r="79" spans="1:51">
      <c r="A79" t="s">
        <v>11</v>
      </c>
      <c r="B79" t="s">
        <v>941</v>
      </c>
      <c r="C79" t="s">
        <v>942</v>
      </c>
      <c r="D79" t="s">
        <v>935</v>
      </c>
      <c r="E79" t="s">
        <v>936</v>
      </c>
      <c r="F79" t="s">
        <v>937</v>
      </c>
      <c r="G79" t="s">
        <v>943</v>
      </c>
    </row>
    <row r="80" spans="1:51">
      <c r="A80" t="str">
        <f>IF(COUNTIF($A82:$AW82,A79)=1,A79,"")</f>
        <v>AARSD1</v>
      </c>
      <c r="B80" t="str">
        <f t="shared" ref="B80" si="542">IF(COUNTIF($A82:$AW82,B79)=1,B79,"")</f>
        <v xml:space="preserve"> AASS</v>
      </c>
      <c r="C80" t="str">
        <f t="shared" ref="C80" si="543">IF(COUNTIF($A82:$AW82,C79)=1,C79,"")</f>
        <v/>
      </c>
      <c r="D80" t="str">
        <f t="shared" ref="D80" si="544">IF(COUNTIF($A82:$AW82,D79)=1,D79,"")</f>
        <v/>
      </c>
      <c r="E80" t="str">
        <f t="shared" ref="E80" si="545">IF(COUNTIF($A82:$AW82,E79)=1,E79,"")</f>
        <v/>
      </c>
      <c r="F80" t="str">
        <f t="shared" ref="F80" si="546">IF(COUNTIF($A82:$AW82,F79)=1,F79,"")</f>
        <v/>
      </c>
      <c r="G80" t="str">
        <f t="shared" ref="G80" si="547">IF(COUNTIF($A82:$AW82,G79)=1,G79,"")</f>
        <v/>
      </c>
      <c r="H80" t="str">
        <f t="shared" ref="H80" si="548">IF(COUNTIF($A82:$AW82,H79)=1,H79,"")</f>
        <v/>
      </c>
      <c r="I80" t="str">
        <f t="shared" ref="I80" si="549">IF(COUNTIF($A82:$AW82,I79)=1,I79,"")</f>
        <v/>
      </c>
      <c r="J80" t="str">
        <f t="shared" ref="J80" si="550">IF(COUNTIF($A82:$AW82,J79)=1,J79,"")</f>
        <v/>
      </c>
      <c r="K80" t="str">
        <f t="shared" ref="K80" si="551">IF(COUNTIF($A82:$AW82,K79)=1,K79,"")</f>
        <v/>
      </c>
      <c r="L80" t="str">
        <f t="shared" ref="L80" si="552">IF(COUNTIF($A82:$AW82,L79)=1,L79,"")</f>
        <v/>
      </c>
      <c r="M80" t="str">
        <f t="shared" ref="M80" si="553">IF(COUNTIF($A82:$AW82,M79)=1,M79,"")</f>
        <v/>
      </c>
      <c r="N80" t="str">
        <f t="shared" ref="N80" si="554">IF(COUNTIF($A82:$AW82,N79)=1,N79,"")</f>
        <v/>
      </c>
      <c r="O80" t="str">
        <f t="shared" ref="O80" si="555">IF(COUNTIF($A82:$AW82,O79)=1,O79,"")</f>
        <v/>
      </c>
      <c r="P80" t="str">
        <f t="shared" ref="P80" si="556">IF(COUNTIF($A82:$AW82,P79)=1,P79,"")</f>
        <v/>
      </c>
      <c r="Q80" t="str">
        <f t="shared" ref="Q80" si="557">IF(COUNTIF($A82:$AW82,Q79)=1,Q79,"")</f>
        <v/>
      </c>
      <c r="R80" t="str">
        <f t="shared" ref="R80" si="558">IF(COUNTIF($A82:$AW82,R79)=1,R79,"")</f>
        <v/>
      </c>
      <c r="S80" t="str">
        <f t="shared" ref="S80" si="559">IF(COUNTIF($A82:$AW82,S79)=1,S79,"")</f>
        <v/>
      </c>
      <c r="T80" t="str">
        <f t="shared" ref="T80" si="560">IF(COUNTIF($A82:$AW82,T79)=1,T79,"")</f>
        <v/>
      </c>
      <c r="U80" t="str">
        <f t="shared" ref="U80" si="561">IF(COUNTIF($A82:$AW82,U79)=1,U79,"")</f>
        <v/>
      </c>
      <c r="V80" t="str">
        <f t="shared" ref="V80" si="562">IF(COUNTIF($A82:$AW82,V79)=1,V79,"")</f>
        <v/>
      </c>
      <c r="W80" t="str">
        <f t="shared" ref="W80" si="563">IF(COUNTIF($A82:$AW82,W79)=1,W79,"")</f>
        <v/>
      </c>
      <c r="X80" t="str">
        <f t="shared" ref="X80" si="564">IF(COUNTIF($A82:$AW82,X79)=1,X79,"")</f>
        <v/>
      </c>
      <c r="Y80" t="str">
        <f t="shared" ref="Y80" si="565">IF(COUNTIF($A82:$AW82,Y79)=1,Y79,"")</f>
        <v/>
      </c>
      <c r="Z80" t="str">
        <f t="shared" ref="Z80" si="566">IF(COUNTIF($A82:$AW82,Z79)=1,Z79,"")</f>
        <v/>
      </c>
      <c r="AA80" t="str">
        <f t="shared" ref="AA80" si="567">IF(COUNTIF($A82:$AW82,AA79)=1,AA79,"")</f>
        <v/>
      </c>
      <c r="AB80" t="str">
        <f t="shared" ref="AB80" si="568">IF(COUNTIF($A82:$AW82,AB79)=1,AB79,"")</f>
        <v/>
      </c>
      <c r="AC80" t="str">
        <f t="shared" ref="AC80" si="569">IF(COUNTIF($A82:$AW82,AC79)=1,AC79,"")</f>
        <v/>
      </c>
      <c r="AD80" t="str">
        <f t="shared" ref="AD80" si="570">IF(COUNTIF($A82:$AW82,AD79)=1,AD79,"")</f>
        <v/>
      </c>
      <c r="AE80" t="str">
        <f t="shared" ref="AE80" si="571">IF(COUNTIF($A82:$AW82,AE79)=1,AE79,"")</f>
        <v/>
      </c>
      <c r="AF80" t="str">
        <f t="shared" ref="AF80" si="572">IF(COUNTIF($A82:$AW82,AF79)=1,AF79,"")</f>
        <v/>
      </c>
      <c r="AG80" t="str">
        <f t="shared" ref="AG80" si="573">IF(COUNTIF($A82:$AW82,AG79)=1,AG79,"")</f>
        <v/>
      </c>
      <c r="AH80" t="str">
        <f t="shared" ref="AH80" si="574">IF(COUNTIF($A82:$AW82,AH79)=1,AH79,"")</f>
        <v/>
      </c>
      <c r="AI80" t="str">
        <f t="shared" ref="AI80" si="575">IF(COUNTIF($A82:$AW82,AI79)=1,AI79,"")</f>
        <v/>
      </c>
      <c r="AJ80" t="str">
        <f t="shared" ref="AJ80" si="576">IF(COUNTIF($A82:$AW82,AJ79)=1,AJ79,"")</f>
        <v/>
      </c>
      <c r="AK80" t="str">
        <f t="shared" ref="AK80" si="577">IF(COUNTIF($A82:$AW82,AK79)=1,AK79,"")</f>
        <v/>
      </c>
      <c r="AL80" t="str">
        <f t="shared" ref="AL80" si="578">IF(COUNTIF($A82:$AW82,AL79)=1,AL79,"")</f>
        <v/>
      </c>
      <c r="AM80" t="str">
        <f t="shared" ref="AM80" si="579">IF(COUNTIF($A82:$AW82,AM79)=1,AM79,"")</f>
        <v/>
      </c>
      <c r="AN80" t="str">
        <f t="shared" ref="AN80" si="580">IF(COUNTIF($A82:$AW82,AN79)=1,AN79,"")</f>
        <v/>
      </c>
      <c r="AO80" t="str">
        <f t="shared" ref="AO80" si="581">IF(COUNTIF($A82:$AW82,AO79)=1,AO79,"")</f>
        <v/>
      </c>
      <c r="AP80" t="str">
        <f t="shared" ref="AP80" si="582">IF(COUNTIF($A82:$AW82,AP79)=1,AP79,"")</f>
        <v/>
      </c>
      <c r="AQ80" t="str">
        <f t="shared" ref="AQ80" si="583">IF(COUNTIF($A82:$AW82,AQ79)=1,AQ79,"")</f>
        <v/>
      </c>
      <c r="AR80" t="str">
        <f t="shared" ref="AR80" si="584">IF(COUNTIF($A82:$AW82,AR79)=1,AR79,"")</f>
        <v/>
      </c>
      <c r="AS80" t="str">
        <f t="shared" ref="AS80" si="585">IF(COUNTIF($A82:$AW82,AS79)=1,AS79,"")</f>
        <v/>
      </c>
      <c r="AT80" t="str">
        <f t="shared" ref="AT80" si="586">IF(COUNTIF($A82:$AW82,AT79)=1,AT79,"")</f>
        <v/>
      </c>
      <c r="AU80" t="str">
        <f t="shared" ref="AU80" si="587">IF(COUNTIF($A82:$AW82,AU79)=1,AU79,"")</f>
        <v/>
      </c>
      <c r="AV80" t="str">
        <f t="shared" ref="AV80" si="588">IF(COUNTIF($A82:$AW82,AV79)=1,AV79,"")</f>
        <v/>
      </c>
      <c r="AW80" t="str">
        <f t="shared" ref="AW80" si="589">IF(COUNTIF($A82:$AW82,AW79)=1,AW79,"")</f>
        <v/>
      </c>
      <c r="AX80">
        <f t="shared" ref="AX80" si="590">49-COUNTBLANK(A80:AW80)</f>
        <v>2</v>
      </c>
      <c r="AY80" t="s">
        <v>1012</v>
      </c>
    </row>
    <row r="82" spans="1:51">
      <c r="A82" t="s">
        <v>11</v>
      </c>
      <c r="B82" t="s">
        <v>941</v>
      </c>
      <c r="C82" t="s">
        <v>966</v>
      </c>
      <c r="D82" t="s">
        <v>967</v>
      </c>
      <c r="E82" t="s">
        <v>968</v>
      </c>
      <c r="F82" t="s">
        <v>969</v>
      </c>
      <c r="G82" t="s">
        <v>970</v>
      </c>
    </row>
    <row r="85" spans="1:51">
      <c r="A85" t="s">
        <v>11</v>
      </c>
      <c r="B85" t="s">
        <v>941</v>
      </c>
      <c r="C85" t="s">
        <v>951</v>
      </c>
      <c r="D85" t="s">
        <v>952</v>
      </c>
      <c r="E85" t="s">
        <v>953</v>
      </c>
      <c r="F85" t="s">
        <v>954</v>
      </c>
      <c r="G85" t="s">
        <v>955</v>
      </c>
    </row>
    <row r="86" spans="1:51">
      <c r="A86" t="str">
        <f>IF(COUNTIF($A88:$AW88,A85)=1,A85,"")</f>
        <v>AARSD1</v>
      </c>
      <c r="B86" t="str">
        <f t="shared" ref="B86" si="591">IF(COUNTIF($A88:$AW88,B85)=1,B85,"")</f>
        <v xml:space="preserve"> AASS</v>
      </c>
      <c r="C86" t="str">
        <f t="shared" ref="C86" si="592">IF(COUNTIF($A88:$AW88,C85)=1,C85,"")</f>
        <v/>
      </c>
      <c r="D86" t="str">
        <f t="shared" ref="D86" si="593">IF(COUNTIF($A88:$AW88,D85)=1,D85,"")</f>
        <v/>
      </c>
      <c r="E86" t="str">
        <f t="shared" ref="E86" si="594">IF(COUNTIF($A88:$AW88,E85)=1,E85,"")</f>
        <v/>
      </c>
      <c r="F86" t="str">
        <f t="shared" ref="F86" si="595">IF(COUNTIF($A88:$AW88,F85)=1,F85,"")</f>
        <v/>
      </c>
      <c r="G86" t="str">
        <f t="shared" ref="G86" si="596">IF(COUNTIF($A88:$AW88,G85)=1,G85,"")</f>
        <v/>
      </c>
      <c r="H86" t="str">
        <f t="shared" ref="H86" si="597">IF(COUNTIF($A88:$AW88,H85)=1,H85,"")</f>
        <v/>
      </c>
      <c r="I86" t="str">
        <f t="shared" ref="I86" si="598">IF(COUNTIF($A88:$AW88,I85)=1,I85,"")</f>
        <v/>
      </c>
      <c r="J86" t="str">
        <f t="shared" ref="J86" si="599">IF(COUNTIF($A88:$AW88,J85)=1,J85,"")</f>
        <v/>
      </c>
      <c r="K86" t="str">
        <f t="shared" ref="K86" si="600">IF(COUNTIF($A88:$AW88,K85)=1,K85,"")</f>
        <v/>
      </c>
      <c r="L86" t="str">
        <f t="shared" ref="L86" si="601">IF(COUNTIF($A88:$AW88,L85)=1,L85,"")</f>
        <v/>
      </c>
      <c r="M86" t="str">
        <f t="shared" ref="M86" si="602">IF(COUNTIF($A88:$AW88,M85)=1,M85,"")</f>
        <v/>
      </c>
      <c r="N86" t="str">
        <f t="shared" ref="N86" si="603">IF(COUNTIF($A88:$AW88,N85)=1,N85,"")</f>
        <v/>
      </c>
      <c r="O86" t="str">
        <f t="shared" ref="O86" si="604">IF(COUNTIF($A88:$AW88,O85)=1,O85,"")</f>
        <v/>
      </c>
      <c r="P86" t="str">
        <f t="shared" ref="P86" si="605">IF(COUNTIF($A88:$AW88,P85)=1,P85,"")</f>
        <v/>
      </c>
      <c r="Q86" t="str">
        <f t="shared" ref="Q86" si="606">IF(COUNTIF($A88:$AW88,Q85)=1,Q85,"")</f>
        <v/>
      </c>
      <c r="R86" t="str">
        <f t="shared" ref="R86" si="607">IF(COUNTIF($A88:$AW88,R85)=1,R85,"")</f>
        <v/>
      </c>
      <c r="S86" t="str">
        <f t="shared" ref="S86" si="608">IF(COUNTIF($A88:$AW88,S85)=1,S85,"")</f>
        <v/>
      </c>
      <c r="T86" t="str">
        <f t="shared" ref="T86" si="609">IF(COUNTIF($A88:$AW88,T85)=1,T85,"")</f>
        <v/>
      </c>
      <c r="U86" t="str">
        <f t="shared" ref="U86" si="610">IF(COUNTIF($A88:$AW88,U85)=1,U85,"")</f>
        <v/>
      </c>
      <c r="V86" t="str">
        <f t="shared" ref="V86" si="611">IF(COUNTIF($A88:$AW88,V85)=1,V85,"")</f>
        <v/>
      </c>
      <c r="W86" t="str">
        <f t="shared" ref="W86" si="612">IF(COUNTIF($A88:$AW88,W85)=1,W85,"")</f>
        <v/>
      </c>
      <c r="X86" t="str">
        <f t="shared" ref="X86" si="613">IF(COUNTIF($A88:$AW88,X85)=1,X85,"")</f>
        <v/>
      </c>
      <c r="Y86" t="str">
        <f t="shared" ref="Y86" si="614">IF(COUNTIF($A88:$AW88,Y85)=1,Y85,"")</f>
        <v/>
      </c>
      <c r="Z86" t="str">
        <f t="shared" ref="Z86" si="615">IF(COUNTIF($A88:$AW88,Z85)=1,Z85,"")</f>
        <v/>
      </c>
      <c r="AA86" t="str">
        <f t="shared" ref="AA86" si="616">IF(COUNTIF($A88:$AW88,AA85)=1,AA85,"")</f>
        <v/>
      </c>
      <c r="AB86" t="str">
        <f t="shared" ref="AB86" si="617">IF(COUNTIF($A88:$AW88,AB85)=1,AB85,"")</f>
        <v/>
      </c>
      <c r="AC86" t="str">
        <f t="shared" ref="AC86" si="618">IF(COUNTIF($A88:$AW88,AC85)=1,AC85,"")</f>
        <v/>
      </c>
      <c r="AD86" t="str">
        <f t="shared" ref="AD86" si="619">IF(COUNTIF($A88:$AW88,AD85)=1,AD85,"")</f>
        <v/>
      </c>
      <c r="AE86" t="str">
        <f t="shared" ref="AE86" si="620">IF(COUNTIF($A88:$AW88,AE85)=1,AE85,"")</f>
        <v/>
      </c>
      <c r="AF86" t="str">
        <f t="shared" ref="AF86" si="621">IF(COUNTIF($A88:$AW88,AF85)=1,AF85,"")</f>
        <v/>
      </c>
      <c r="AG86" t="str">
        <f t="shared" ref="AG86" si="622">IF(COUNTIF($A88:$AW88,AG85)=1,AG85,"")</f>
        <v/>
      </c>
      <c r="AH86" t="str">
        <f t="shared" ref="AH86" si="623">IF(COUNTIF($A88:$AW88,AH85)=1,AH85,"")</f>
        <v/>
      </c>
      <c r="AI86" t="str">
        <f t="shared" ref="AI86" si="624">IF(COUNTIF($A88:$AW88,AI85)=1,AI85,"")</f>
        <v/>
      </c>
      <c r="AJ86" t="str">
        <f t="shared" ref="AJ86" si="625">IF(COUNTIF($A88:$AW88,AJ85)=1,AJ85,"")</f>
        <v/>
      </c>
      <c r="AK86" t="str">
        <f t="shared" ref="AK86" si="626">IF(COUNTIF($A88:$AW88,AK85)=1,AK85,"")</f>
        <v/>
      </c>
      <c r="AL86" t="str">
        <f t="shared" ref="AL86" si="627">IF(COUNTIF($A88:$AW88,AL85)=1,AL85,"")</f>
        <v/>
      </c>
      <c r="AM86" t="str">
        <f t="shared" ref="AM86" si="628">IF(COUNTIF($A88:$AW88,AM85)=1,AM85,"")</f>
        <v/>
      </c>
      <c r="AN86" t="str">
        <f t="shared" ref="AN86" si="629">IF(COUNTIF($A88:$AW88,AN85)=1,AN85,"")</f>
        <v/>
      </c>
      <c r="AO86" t="str">
        <f t="shared" ref="AO86" si="630">IF(COUNTIF($A88:$AW88,AO85)=1,AO85,"")</f>
        <v/>
      </c>
      <c r="AP86" t="str">
        <f t="shared" ref="AP86" si="631">IF(COUNTIF($A88:$AW88,AP85)=1,AP85,"")</f>
        <v/>
      </c>
      <c r="AQ86" t="str">
        <f t="shared" ref="AQ86" si="632">IF(COUNTIF($A88:$AW88,AQ85)=1,AQ85,"")</f>
        <v/>
      </c>
      <c r="AR86" t="str">
        <f t="shared" ref="AR86" si="633">IF(COUNTIF($A88:$AW88,AR85)=1,AR85,"")</f>
        <v/>
      </c>
      <c r="AS86" t="str">
        <f t="shared" ref="AS86" si="634">IF(COUNTIF($A88:$AW88,AS85)=1,AS85,"")</f>
        <v/>
      </c>
      <c r="AT86" t="str">
        <f t="shared" ref="AT86" si="635">IF(COUNTIF($A88:$AW88,AT85)=1,AT85,"")</f>
        <v/>
      </c>
      <c r="AU86" t="str">
        <f t="shared" ref="AU86" si="636">IF(COUNTIF($A88:$AW88,AU85)=1,AU85,"")</f>
        <v/>
      </c>
      <c r="AV86" t="str">
        <f t="shared" ref="AV86" si="637">IF(COUNTIF($A88:$AW88,AV85)=1,AV85,"")</f>
        <v/>
      </c>
      <c r="AW86" t="str">
        <f t="shared" ref="AW86" si="638">IF(COUNTIF($A88:$AW88,AW85)=1,AW85,"")</f>
        <v/>
      </c>
      <c r="AX86">
        <f t="shared" ref="AX86" si="639">49-COUNTBLANK(A86:AW86)</f>
        <v>2</v>
      </c>
      <c r="AY86" t="s">
        <v>1012</v>
      </c>
    </row>
    <row r="88" spans="1:51">
      <c r="A88" t="s">
        <v>11</v>
      </c>
      <c r="B88" t="s">
        <v>941</v>
      </c>
      <c r="C88" t="s">
        <v>971</v>
      </c>
      <c r="D88" t="s">
        <v>972</v>
      </c>
      <c r="E88" t="s">
        <v>973</v>
      </c>
      <c r="F88" t="s">
        <v>974</v>
      </c>
      <c r="G88" t="s">
        <v>975</v>
      </c>
    </row>
    <row r="91" spans="1:51">
      <c r="A91" t="s">
        <v>11</v>
      </c>
      <c r="B91" t="s">
        <v>941</v>
      </c>
      <c r="C91" t="s">
        <v>942</v>
      </c>
      <c r="D91" t="s">
        <v>935</v>
      </c>
      <c r="E91" t="s">
        <v>936</v>
      </c>
      <c r="F91" t="s">
        <v>937</v>
      </c>
      <c r="G91" t="s">
        <v>943</v>
      </c>
    </row>
    <row r="92" spans="1:51">
      <c r="A92" t="str">
        <f>IF(COUNTIF($A94:$AW94,A91)=1,A91,"")</f>
        <v>AARSD1</v>
      </c>
      <c r="B92" t="str">
        <f t="shared" ref="B92" si="640">IF(COUNTIF($A94:$AW94,B91)=1,B91,"")</f>
        <v xml:space="preserve"> AASS</v>
      </c>
      <c r="C92" t="str">
        <f t="shared" ref="C92" si="641">IF(COUNTIF($A94:$AW94,C91)=1,C91,"")</f>
        <v/>
      </c>
      <c r="D92" t="str">
        <f t="shared" ref="D92" si="642">IF(COUNTIF($A94:$AW94,D91)=1,D91,"")</f>
        <v/>
      </c>
      <c r="E92" t="str">
        <f t="shared" ref="E92" si="643">IF(COUNTIF($A94:$AW94,E91)=1,E91,"")</f>
        <v/>
      </c>
      <c r="F92" t="str">
        <f t="shared" ref="F92" si="644">IF(COUNTIF($A94:$AW94,F91)=1,F91,"")</f>
        <v/>
      </c>
      <c r="G92" t="str">
        <f t="shared" ref="G92" si="645">IF(COUNTIF($A94:$AW94,G91)=1,G91,"")</f>
        <v/>
      </c>
      <c r="H92" t="str">
        <f t="shared" ref="H92" si="646">IF(COUNTIF($A94:$AW94,H91)=1,H91,"")</f>
        <v/>
      </c>
      <c r="I92" t="str">
        <f t="shared" ref="I92" si="647">IF(COUNTIF($A94:$AW94,I91)=1,I91,"")</f>
        <v/>
      </c>
      <c r="J92" t="str">
        <f t="shared" ref="J92" si="648">IF(COUNTIF($A94:$AW94,J91)=1,J91,"")</f>
        <v/>
      </c>
      <c r="K92" t="str">
        <f t="shared" ref="K92" si="649">IF(COUNTIF($A94:$AW94,K91)=1,K91,"")</f>
        <v/>
      </c>
      <c r="L92" t="str">
        <f t="shared" ref="L92" si="650">IF(COUNTIF($A94:$AW94,L91)=1,L91,"")</f>
        <v/>
      </c>
      <c r="M92" t="str">
        <f t="shared" ref="M92" si="651">IF(COUNTIF($A94:$AW94,M91)=1,M91,"")</f>
        <v/>
      </c>
      <c r="N92" t="str">
        <f t="shared" ref="N92" si="652">IF(COUNTIF($A94:$AW94,N91)=1,N91,"")</f>
        <v/>
      </c>
      <c r="O92" t="str">
        <f t="shared" ref="O92" si="653">IF(COUNTIF($A94:$AW94,O91)=1,O91,"")</f>
        <v/>
      </c>
      <c r="P92" t="str">
        <f t="shared" ref="P92" si="654">IF(COUNTIF($A94:$AW94,P91)=1,P91,"")</f>
        <v/>
      </c>
      <c r="Q92" t="str">
        <f t="shared" ref="Q92" si="655">IF(COUNTIF($A94:$AW94,Q91)=1,Q91,"")</f>
        <v/>
      </c>
      <c r="R92" t="str">
        <f t="shared" ref="R92" si="656">IF(COUNTIF($A94:$AW94,R91)=1,R91,"")</f>
        <v/>
      </c>
      <c r="S92" t="str">
        <f t="shared" ref="S92" si="657">IF(COUNTIF($A94:$AW94,S91)=1,S91,"")</f>
        <v/>
      </c>
      <c r="T92" t="str">
        <f t="shared" ref="T92" si="658">IF(COUNTIF($A94:$AW94,T91)=1,T91,"")</f>
        <v/>
      </c>
      <c r="U92" t="str">
        <f t="shared" ref="U92" si="659">IF(COUNTIF($A94:$AW94,U91)=1,U91,"")</f>
        <v/>
      </c>
      <c r="V92" t="str">
        <f t="shared" ref="V92" si="660">IF(COUNTIF($A94:$AW94,V91)=1,V91,"")</f>
        <v/>
      </c>
      <c r="W92" t="str">
        <f t="shared" ref="W92" si="661">IF(COUNTIF($A94:$AW94,W91)=1,W91,"")</f>
        <v/>
      </c>
      <c r="X92" t="str">
        <f t="shared" ref="X92" si="662">IF(COUNTIF($A94:$AW94,X91)=1,X91,"")</f>
        <v/>
      </c>
      <c r="Y92" t="str">
        <f t="shared" ref="Y92" si="663">IF(COUNTIF($A94:$AW94,Y91)=1,Y91,"")</f>
        <v/>
      </c>
      <c r="Z92" t="str">
        <f t="shared" ref="Z92" si="664">IF(COUNTIF($A94:$AW94,Z91)=1,Z91,"")</f>
        <v/>
      </c>
      <c r="AA92" t="str">
        <f t="shared" ref="AA92" si="665">IF(COUNTIF($A94:$AW94,AA91)=1,AA91,"")</f>
        <v/>
      </c>
      <c r="AB92" t="str">
        <f t="shared" ref="AB92" si="666">IF(COUNTIF($A94:$AW94,AB91)=1,AB91,"")</f>
        <v/>
      </c>
      <c r="AC92" t="str">
        <f t="shared" ref="AC92" si="667">IF(COUNTIF($A94:$AW94,AC91)=1,AC91,"")</f>
        <v/>
      </c>
      <c r="AD92" t="str">
        <f t="shared" ref="AD92" si="668">IF(COUNTIF($A94:$AW94,AD91)=1,AD91,"")</f>
        <v/>
      </c>
      <c r="AE92" t="str">
        <f t="shared" ref="AE92" si="669">IF(COUNTIF($A94:$AW94,AE91)=1,AE91,"")</f>
        <v/>
      </c>
      <c r="AF92" t="str">
        <f t="shared" ref="AF92" si="670">IF(COUNTIF($A94:$AW94,AF91)=1,AF91,"")</f>
        <v/>
      </c>
      <c r="AG92" t="str">
        <f t="shared" ref="AG92" si="671">IF(COUNTIF($A94:$AW94,AG91)=1,AG91,"")</f>
        <v/>
      </c>
      <c r="AH92" t="str">
        <f t="shared" ref="AH92" si="672">IF(COUNTIF($A94:$AW94,AH91)=1,AH91,"")</f>
        <v/>
      </c>
      <c r="AI92" t="str">
        <f t="shared" ref="AI92" si="673">IF(COUNTIF($A94:$AW94,AI91)=1,AI91,"")</f>
        <v/>
      </c>
      <c r="AJ92" t="str">
        <f t="shared" ref="AJ92" si="674">IF(COUNTIF($A94:$AW94,AJ91)=1,AJ91,"")</f>
        <v/>
      </c>
      <c r="AK92" t="str">
        <f t="shared" ref="AK92" si="675">IF(COUNTIF($A94:$AW94,AK91)=1,AK91,"")</f>
        <v/>
      </c>
      <c r="AL92" t="str">
        <f t="shared" ref="AL92" si="676">IF(COUNTIF($A94:$AW94,AL91)=1,AL91,"")</f>
        <v/>
      </c>
      <c r="AM92" t="str">
        <f t="shared" ref="AM92" si="677">IF(COUNTIF($A94:$AW94,AM91)=1,AM91,"")</f>
        <v/>
      </c>
      <c r="AN92" t="str">
        <f t="shared" ref="AN92" si="678">IF(COUNTIF($A94:$AW94,AN91)=1,AN91,"")</f>
        <v/>
      </c>
      <c r="AO92" t="str">
        <f t="shared" ref="AO92" si="679">IF(COUNTIF($A94:$AW94,AO91)=1,AO91,"")</f>
        <v/>
      </c>
      <c r="AP92" t="str">
        <f t="shared" ref="AP92" si="680">IF(COUNTIF($A94:$AW94,AP91)=1,AP91,"")</f>
        <v/>
      </c>
      <c r="AQ92" t="str">
        <f t="shared" ref="AQ92" si="681">IF(COUNTIF($A94:$AW94,AQ91)=1,AQ91,"")</f>
        <v/>
      </c>
      <c r="AR92" t="str">
        <f t="shared" ref="AR92" si="682">IF(COUNTIF($A94:$AW94,AR91)=1,AR91,"")</f>
        <v/>
      </c>
      <c r="AS92" t="str">
        <f t="shared" ref="AS92" si="683">IF(COUNTIF($A94:$AW94,AS91)=1,AS91,"")</f>
        <v/>
      </c>
      <c r="AT92" t="str">
        <f t="shared" ref="AT92" si="684">IF(COUNTIF($A94:$AW94,AT91)=1,AT91,"")</f>
        <v/>
      </c>
      <c r="AU92" t="str">
        <f t="shared" ref="AU92" si="685">IF(COUNTIF($A94:$AW94,AU91)=1,AU91,"")</f>
        <v/>
      </c>
      <c r="AV92" t="str">
        <f t="shared" ref="AV92" si="686">IF(COUNTIF($A94:$AW94,AV91)=1,AV91,"")</f>
        <v/>
      </c>
      <c r="AW92" t="str">
        <f t="shared" ref="AW92" si="687">IF(COUNTIF($A94:$AW94,AW91)=1,AW91,"")</f>
        <v/>
      </c>
      <c r="AX92">
        <f t="shared" ref="AX92" si="688">49-COUNTBLANK(A92:AW92)</f>
        <v>2</v>
      </c>
      <c r="AY92" t="s">
        <v>1012</v>
      </c>
    </row>
    <row r="94" spans="1:51">
      <c r="A94" t="s">
        <v>11</v>
      </c>
      <c r="B94" t="s">
        <v>941</v>
      </c>
      <c r="C94" t="s">
        <v>971</v>
      </c>
      <c r="D94" t="s">
        <v>972</v>
      </c>
      <c r="E94" t="s">
        <v>973</v>
      </c>
      <c r="F94" t="s">
        <v>974</v>
      </c>
      <c r="G94" t="s">
        <v>975</v>
      </c>
    </row>
    <row r="97" spans="1:51">
      <c r="A97" t="s">
        <v>11</v>
      </c>
      <c r="B97" t="s">
        <v>941</v>
      </c>
      <c r="C97" t="s">
        <v>951</v>
      </c>
      <c r="D97" t="s">
        <v>952</v>
      </c>
      <c r="E97" t="s">
        <v>953</v>
      </c>
      <c r="F97" t="s">
        <v>954</v>
      </c>
      <c r="G97" t="s">
        <v>955</v>
      </c>
    </row>
    <row r="98" spans="1:51">
      <c r="A98" t="str">
        <f>IF(COUNTIF($A100:$AW100,A97)=1,A97,"")</f>
        <v>AARSD1</v>
      </c>
      <c r="B98" t="str">
        <f t="shared" ref="B98" si="689">IF(COUNTIF($A100:$AW100,B97)=1,B97,"")</f>
        <v xml:space="preserve"> AASS</v>
      </c>
      <c r="C98" t="str">
        <f t="shared" ref="C98" si="690">IF(COUNTIF($A100:$AW100,C97)=1,C97,"")</f>
        <v/>
      </c>
      <c r="D98" t="str">
        <f t="shared" ref="D98" si="691">IF(COUNTIF($A100:$AW100,D97)=1,D97,"")</f>
        <v/>
      </c>
      <c r="E98" t="str">
        <f t="shared" ref="E98" si="692">IF(COUNTIF($A100:$AW100,E97)=1,E97,"")</f>
        <v/>
      </c>
      <c r="F98" t="str">
        <f t="shared" ref="F98" si="693">IF(COUNTIF($A100:$AW100,F97)=1,F97,"")</f>
        <v/>
      </c>
      <c r="G98" t="str">
        <f t="shared" ref="G98" si="694">IF(COUNTIF($A100:$AW100,G97)=1,G97,"")</f>
        <v/>
      </c>
      <c r="H98" t="str">
        <f t="shared" ref="H98" si="695">IF(COUNTIF($A100:$AW100,H97)=1,H97,"")</f>
        <v/>
      </c>
      <c r="I98" t="str">
        <f t="shared" ref="I98" si="696">IF(COUNTIF($A100:$AW100,I97)=1,I97,"")</f>
        <v/>
      </c>
      <c r="J98" t="str">
        <f t="shared" ref="J98" si="697">IF(COUNTIF($A100:$AW100,J97)=1,J97,"")</f>
        <v/>
      </c>
      <c r="K98" t="str">
        <f t="shared" ref="K98" si="698">IF(COUNTIF($A100:$AW100,K97)=1,K97,"")</f>
        <v/>
      </c>
      <c r="L98" t="str">
        <f t="shared" ref="L98" si="699">IF(COUNTIF($A100:$AW100,L97)=1,L97,"")</f>
        <v/>
      </c>
      <c r="M98" t="str">
        <f t="shared" ref="M98" si="700">IF(COUNTIF($A100:$AW100,M97)=1,M97,"")</f>
        <v/>
      </c>
      <c r="N98" t="str">
        <f t="shared" ref="N98" si="701">IF(COUNTIF($A100:$AW100,N97)=1,N97,"")</f>
        <v/>
      </c>
      <c r="O98" t="str">
        <f t="shared" ref="O98" si="702">IF(COUNTIF($A100:$AW100,O97)=1,O97,"")</f>
        <v/>
      </c>
      <c r="P98" t="str">
        <f t="shared" ref="P98" si="703">IF(COUNTIF($A100:$AW100,P97)=1,P97,"")</f>
        <v/>
      </c>
      <c r="Q98" t="str">
        <f t="shared" ref="Q98" si="704">IF(COUNTIF($A100:$AW100,Q97)=1,Q97,"")</f>
        <v/>
      </c>
      <c r="R98" t="str">
        <f t="shared" ref="R98" si="705">IF(COUNTIF($A100:$AW100,R97)=1,R97,"")</f>
        <v/>
      </c>
      <c r="S98" t="str">
        <f t="shared" ref="S98" si="706">IF(COUNTIF($A100:$AW100,S97)=1,S97,"")</f>
        <v/>
      </c>
      <c r="T98" t="str">
        <f t="shared" ref="T98" si="707">IF(COUNTIF($A100:$AW100,T97)=1,T97,"")</f>
        <v/>
      </c>
      <c r="U98" t="str">
        <f t="shared" ref="U98" si="708">IF(COUNTIF($A100:$AW100,U97)=1,U97,"")</f>
        <v/>
      </c>
      <c r="V98" t="str">
        <f t="shared" ref="V98" si="709">IF(COUNTIF($A100:$AW100,V97)=1,V97,"")</f>
        <v/>
      </c>
      <c r="W98" t="str">
        <f t="shared" ref="W98" si="710">IF(COUNTIF($A100:$AW100,W97)=1,W97,"")</f>
        <v/>
      </c>
      <c r="X98" t="str">
        <f t="shared" ref="X98" si="711">IF(COUNTIF($A100:$AW100,X97)=1,X97,"")</f>
        <v/>
      </c>
      <c r="Y98" t="str">
        <f t="shared" ref="Y98" si="712">IF(COUNTIF($A100:$AW100,Y97)=1,Y97,"")</f>
        <v/>
      </c>
      <c r="Z98" t="str">
        <f t="shared" ref="Z98" si="713">IF(COUNTIF($A100:$AW100,Z97)=1,Z97,"")</f>
        <v/>
      </c>
      <c r="AA98" t="str">
        <f t="shared" ref="AA98" si="714">IF(COUNTIF($A100:$AW100,AA97)=1,AA97,"")</f>
        <v/>
      </c>
      <c r="AB98" t="str">
        <f t="shared" ref="AB98" si="715">IF(COUNTIF($A100:$AW100,AB97)=1,AB97,"")</f>
        <v/>
      </c>
      <c r="AC98" t="str">
        <f t="shared" ref="AC98" si="716">IF(COUNTIF($A100:$AW100,AC97)=1,AC97,"")</f>
        <v/>
      </c>
      <c r="AD98" t="str">
        <f t="shared" ref="AD98" si="717">IF(COUNTIF($A100:$AW100,AD97)=1,AD97,"")</f>
        <v/>
      </c>
      <c r="AE98" t="str">
        <f t="shared" ref="AE98" si="718">IF(COUNTIF($A100:$AW100,AE97)=1,AE97,"")</f>
        <v/>
      </c>
      <c r="AF98" t="str">
        <f t="shared" ref="AF98" si="719">IF(COUNTIF($A100:$AW100,AF97)=1,AF97,"")</f>
        <v/>
      </c>
      <c r="AG98" t="str">
        <f t="shared" ref="AG98" si="720">IF(COUNTIF($A100:$AW100,AG97)=1,AG97,"")</f>
        <v/>
      </c>
      <c r="AH98" t="str">
        <f t="shared" ref="AH98" si="721">IF(COUNTIF($A100:$AW100,AH97)=1,AH97,"")</f>
        <v/>
      </c>
      <c r="AI98" t="str">
        <f t="shared" ref="AI98" si="722">IF(COUNTIF($A100:$AW100,AI97)=1,AI97,"")</f>
        <v/>
      </c>
      <c r="AJ98" t="str">
        <f t="shared" ref="AJ98" si="723">IF(COUNTIF($A100:$AW100,AJ97)=1,AJ97,"")</f>
        <v/>
      </c>
      <c r="AK98" t="str">
        <f t="shared" ref="AK98" si="724">IF(COUNTIF($A100:$AW100,AK97)=1,AK97,"")</f>
        <v/>
      </c>
      <c r="AL98" t="str">
        <f t="shared" ref="AL98" si="725">IF(COUNTIF($A100:$AW100,AL97)=1,AL97,"")</f>
        <v/>
      </c>
      <c r="AM98" t="str">
        <f t="shared" ref="AM98" si="726">IF(COUNTIF($A100:$AW100,AM97)=1,AM97,"")</f>
        <v/>
      </c>
      <c r="AN98" t="str">
        <f t="shared" ref="AN98" si="727">IF(COUNTIF($A100:$AW100,AN97)=1,AN97,"")</f>
        <v/>
      </c>
      <c r="AO98" t="str">
        <f t="shared" ref="AO98" si="728">IF(COUNTIF($A100:$AW100,AO97)=1,AO97,"")</f>
        <v/>
      </c>
      <c r="AP98" t="str">
        <f t="shared" ref="AP98" si="729">IF(COUNTIF($A100:$AW100,AP97)=1,AP97,"")</f>
        <v/>
      </c>
      <c r="AQ98" t="str">
        <f t="shared" ref="AQ98" si="730">IF(COUNTIF($A100:$AW100,AQ97)=1,AQ97,"")</f>
        <v/>
      </c>
      <c r="AR98" t="str">
        <f t="shared" ref="AR98" si="731">IF(COUNTIF($A100:$AW100,AR97)=1,AR97,"")</f>
        <v/>
      </c>
      <c r="AS98" t="str">
        <f t="shared" ref="AS98" si="732">IF(COUNTIF($A100:$AW100,AS97)=1,AS97,"")</f>
        <v/>
      </c>
      <c r="AT98" t="str">
        <f t="shared" ref="AT98" si="733">IF(COUNTIF($A100:$AW100,AT97)=1,AT97,"")</f>
        <v/>
      </c>
      <c r="AU98" t="str">
        <f t="shared" ref="AU98" si="734">IF(COUNTIF($A100:$AW100,AU97)=1,AU97,"")</f>
        <v/>
      </c>
      <c r="AV98" t="str">
        <f t="shared" ref="AV98" si="735">IF(COUNTIF($A100:$AW100,AV97)=1,AV97,"")</f>
        <v/>
      </c>
      <c r="AW98" t="str">
        <f t="shared" ref="AW98" si="736">IF(COUNTIF($A100:$AW100,AW97)=1,AW97,"")</f>
        <v/>
      </c>
      <c r="AX98">
        <f t="shared" ref="AX98" si="737">49-COUNTBLANK(A98:AW98)</f>
        <v>2</v>
      </c>
      <c r="AY98" t="s">
        <v>1012</v>
      </c>
    </row>
    <row r="100" spans="1:51">
      <c r="A100" t="s">
        <v>11</v>
      </c>
      <c r="B100" t="s">
        <v>941</v>
      </c>
      <c r="C100" t="s">
        <v>976</v>
      </c>
      <c r="D100" t="s">
        <v>977</v>
      </c>
      <c r="E100" t="s">
        <v>978</v>
      </c>
      <c r="F100" t="s">
        <v>979</v>
      </c>
      <c r="G100" t="s">
        <v>980</v>
      </c>
    </row>
    <row r="103" spans="1:51">
      <c r="A103" t="s">
        <v>11</v>
      </c>
      <c r="B103" t="s">
        <v>941</v>
      </c>
      <c r="C103" t="s">
        <v>942</v>
      </c>
      <c r="D103" t="s">
        <v>935</v>
      </c>
      <c r="E103" t="s">
        <v>936</v>
      </c>
      <c r="F103" t="s">
        <v>937</v>
      </c>
      <c r="G103" t="s">
        <v>943</v>
      </c>
    </row>
    <row r="104" spans="1:51">
      <c r="A104" t="str">
        <f>IF(COUNTIF($A106:$AW106,A103)=1,A103,"")</f>
        <v>AARSD1</v>
      </c>
      <c r="B104" t="str">
        <f t="shared" ref="B104" si="738">IF(COUNTIF($A106:$AW106,B103)=1,B103,"")</f>
        <v xml:space="preserve"> AASS</v>
      </c>
      <c r="C104" t="str">
        <f t="shared" ref="C104" si="739">IF(COUNTIF($A106:$AW106,C103)=1,C103,"")</f>
        <v/>
      </c>
      <c r="D104" t="str">
        <f t="shared" ref="D104" si="740">IF(COUNTIF($A106:$AW106,D103)=1,D103,"")</f>
        <v/>
      </c>
      <c r="E104" t="str">
        <f t="shared" ref="E104" si="741">IF(COUNTIF($A106:$AW106,E103)=1,E103,"")</f>
        <v/>
      </c>
      <c r="F104" t="str">
        <f t="shared" ref="F104" si="742">IF(COUNTIF($A106:$AW106,F103)=1,F103,"")</f>
        <v/>
      </c>
      <c r="G104" t="str">
        <f t="shared" ref="G104" si="743">IF(COUNTIF($A106:$AW106,G103)=1,G103,"")</f>
        <v/>
      </c>
      <c r="H104" t="str">
        <f t="shared" ref="H104" si="744">IF(COUNTIF($A106:$AW106,H103)=1,H103,"")</f>
        <v/>
      </c>
      <c r="I104" t="str">
        <f t="shared" ref="I104" si="745">IF(COUNTIF($A106:$AW106,I103)=1,I103,"")</f>
        <v/>
      </c>
      <c r="J104" t="str">
        <f t="shared" ref="J104" si="746">IF(COUNTIF($A106:$AW106,J103)=1,J103,"")</f>
        <v/>
      </c>
      <c r="K104" t="str">
        <f t="shared" ref="K104" si="747">IF(COUNTIF($A106:$AW106,K103)=1,K103,"")</f>
        <v/>
      </c>
      <c r="L104" t="str">
        <f t="shared" ref="L104" si="748">IF(COUNTIF($A106:$AW106,L103)=1,L103,"")</f>
        <v/>
      </c>
      <c r="M104" t="str">
        <f t="shared" ref="M104" si="749">IF(COUNTIF($A106:$AW106,M103)=1,M103,"")</f>
        <v/>
      </c>
      <c r="N104" t="str">
        <f t="shared" ref="N104" si="750">IF(COUNTIF($A106:$AW106,N103)=1,N103,"")</f>
        <v/>
      </c>
      <c r="O104" t="str">
        <f t="shared" ref="O104" si="751">IF(COUNTIF($A106:$AW106,O103)=1,O103,"")</f>
        <v/>
      </c>
      <c r="P104" t="str">
        <f t="shared" ref="P104" si="752">IF(COUNTIF($A106:$AW106,P103)=1,P103,"")</f>
        <v/>
      </c>
      <c r="Q104" t="str">
        <f t="shared" ref="Q104" si="753">IF(COUNTIF($A106:$AW106,Q103)=1,Q103,"")</f>
        <v/>
      </c>
      <c r="R104" t="str">
        <f t="shared" ref="R104" si="754">IF(COUNTIF($A106:$AW106,R103)=1,R103,"")</f>
        <v/>
      </c>
      <c r="S104" t="str">
        <f t="shared" ref="S104" si="755">IF(COUNTIF($A106:$AW106,S103)=1,S103,"")</f>
        <v/>
      </c>
      <c r="T104" t="str">
        <f t="shared" ref="T104" si="756">IF(COUNTIF($A106:$AW106,T103)=1,T103,"")</f>
        <v/>
      </c>
      <c r="U104" t="str">
        <f t="shared" ref="U104" si="757">IF(COUNTIF($A106:$AW106,U103)=1,U103,"")</f>
        <v/>
      </c>
      <c r="V104" t="str">
        <f t="shared" ref="V104" si="758">IF(COUNTIF($A106:$AW106,V103)=1,V103,"")</f>
        <v/>
      </c>
      <c r="W104" t="str">
        <f t="shared" ref="W104" si="759">IF(COUNTIF($A106:$AW106,W103)=1,W103,"")</f>
        <v/>
      </c>
      <c r="X104" t="str">
        <f t="shared" ref="X104" si="760">IF(COUNTIF($A106:$AW106,X103)=1,X103,"")</f>
        <v/>
      </c>
      <c r="Y104" t="str">
        <f t="shared" ref="Y104" si="761">IF(COUNTIF($A106:$AW106,Y103)=1,Y103,"")</f>
        <v/>
      </c>
      <c r="Z104" t="str">
        <f t="shared" ref="Z104" si="762">IF(COUNTIF($A106:$AW106,Z103)=1,Z103,"")</f>
        <v/>
      </c>
      <c r="AA104" t="str">
        <f t="shared" ref="AA104" si="763">IF(COUNTIF($A106:$AW106,AA103)=1,AA103,"")</f>
        <v/>
      </c>
      <c r="AB104" t="str">
        <f t="shared" ref="AB104" si="764">IF(COUNTIF($A106:$AW106,AB103)=1,AB103,"")</f>
        <v/>
      </c>
      <c r="AC104" t="str">
        <f t="shared" ref="AC104" si="765">IF(COUNTIF($A106:$AW106,AC103)=1,AC103,"")</f>
        <v/>
      </c>
      <c r="AD104" t="str">
        <f t="shared" ref="AD104" si="766">IF(COUNTIF($A106:$AW106,AD103)=1,AD103,"")</f>
        <v/>
      </c>
      <c r="AE104" t="str">
        <f t="shared" ref="AE104" si="767">IF(COUNTIF($A106:$AW106,AE103)=1,AE103,"")</f>
        <v/>
      </c>
      <c r="AF104" t="str">
        <f t="shared" ref="AF104" si="768">IF(COUNTIF($A106:$AW106,AF103)=1,AF103,"")</f>
        <v/>
      </c>
      <c r="AG104" t="str">
        <f t="shared" ref="AG104" si="769">IF(COUNTIF($A106:$AW106,AG103)=1,AG103,"")</f>
        <v/>
      </c>
      <c r="AH104" t="str">
        <f t="shared" ref="AH104" si="770">IF(COUNTIF($A106:$AW106,AH103)=1,AH103,"")</f>
        <v/>
      </c>
      <c r="AI104" t="str">
        <f t="shared" ref="AI104" si="771">IF(COUNTIF($A106:$AW106,AI103)=1,AI103,"")</f>
        <v/>
      </c>
      <c r="AJ104" t="str">
        <f t="shared" ref="AJ104" si="772">IF(COUNTIF($A106:$AW106,AJ103)=1,AJ103,"")</f>
        <v/>
      </c>
      <c r="AK104" t="str">
        <f t="shared" ref="AK104" si="773">IF(COUNTIF($A106:$AW106,AK103)=1,AK103,"")</f>
        <v/>
      </c>
      <c r="AL104" t="str">
        <f t="shared" ref="AL104" si="774">IF(COUNTIF($A106:$AW106,AL103)=1,AL103,"")</f>
        <v/>
      </c>
      <c r="AM104" t="str">
        <f t="shared" ref="AM104" si="775">IF(COUNTIF($A106:$AW106,AM103)=1,AM103,"")</f>
        <v/>
      </c>
      <c r="AN104" t="str">
        <f t="shared" ref="AN104" si="776">IF(COUNTIF($A106:$AW106,AN103)=1,AN103,"")</f>
        <v/>
      </c>
      <c r="AO104" t="str">
        <f t="shared" ref="AO104" si="777">IF(COUNTIF($A106:$AW106,AO103)=1,AO103,"")</f>
        <v/>
      </c>
      <c r="AP104" t="str">
        <f t="shared" ref="AP104" si="778">IF(COUNTIF($A106:$AW106,AP103)=1,AP103,"")</f>
        <v/>
      </c>
      <c r="AQ104" t="str">
        <f t="shared" ref="AQ104" si="779">IF(COUNTIF($A106:$AW106,AQ103)=1,AQ103,"")</f>
        <v/>
      </c>
      <c r="AR104" t="str">
        <f t="shared" ref="AR104" si="780">IF(COUNTIF($A106:$AW106,AR103)=1,AR103,"")</f>
        <v/>
      </c>
      <c r="AS104" t="str">
        <f t="shared" ref="AS104" si="781">IF(COUNTIF($A106:$AW106,AS103)=1,AS103,"")</f>
        <v/>
      </c>
      <c r="AT104" t="str">
        <f t="shared" ref="AT104" si="782">IF(COUNTIF($A106:$AW106,AT103)=1,AT103,"")</f>
        <v/>
      </c>
      <c r="AU104" t="str">
        <f t="shared" ref="AU104" si="783">IF(COUNTIF($A106:$AW106,AU103)=1,AU103,"")</f>
        <v/>
      </c>
      <c r="AV104" t="str">
        <f t="shared" ref="AV104" si="784">IF(COUNTIF($A106:$AW106,AV103)=1,AV103,"")</f>
        <v/>
      </c>
      <c r="AW104" t="str">
        <f t="shared" ref="AW104" si="785">IF(COUNTIF($A106:$AW106,AW103)=1,AW103,"")</f>
        <v/>
      </c>
      <c r="AX104">
        <f t="shared" ref="AX104" si="786">49-COUNTBLANK(A104:AW104)</f>
        <v>2</v>
      </c>
      <c r="AY104" t="s">
        <v>1012</v>
      </c>
    </row>
    <row r="106" spans="1:51">
      <c r="A106" t="s">
        <v>11</v>
      </c>
      <c r="B106" t="s">
        <v>941</v>
      </c>
      <c r="C106" t="s">
        <v>976</v>
      </c>
      <c r="D106" t="s">
        <v>977</v>
      </c>
      <c r="E106" t="s">
        <v>978</v>
      </c>
      <c r="F106" t="s">
        <v>979</v>
      </c>
      <c r="G106" t="s">
        <v>980</v>
      </c>
    </row>
    <row r="109" spans="1:51">
      <c r="A109" t="s">
        <v>11</v>
      </c>
      <c r="B109" t="s">
        <v>941</v>
      </c>
      <c r="C109" t="s">
        <v>951</v>
      </c>
      <c r="D109" t="s">
        <v>952</v>
      </c>
      <c r="E109" t="s">
        <v>953</v>
      </c>
      <c r="F109" t="s">
        <v>954</v>
      </c>
      <c r="G109" t="s">
        <v>955</v>
      </c>
    </row>
    <row r="110" spans="1:51">
      <c r="A110" t="str">
        <f>IF(COUNTIF($A112:$AW112,A109)=1,A109,"")</f>
        <v>AARSD1</v>
      </c>
      <c r="B110" t="str">
        <f t="shared" ref="B110" si="787">IF(COUNTIF($A112:$AW112,B109)=1,B109,"")</f>
        <v xml:space="preserve"> AASS</v>
      </c>
      <c r="C110" t="str">
        <f t="shared" ref="C110" si="788">IF(COUNTIF($A112:$AW112,C109)=1,C109,"")</f>
        <v/>
      </c>
      <c r="D110" t="str">
        <f t="shared" ref="D110" si="789">IF(COUNTIF($A112:$AW112,D109)=1,D109,"")</f>
        <v/>
      </c>
      <c r="E110" t="str">
        <f t="shared" ref="E110" si="790">IF(COUNTIF($A112:$AW112,E109)=1,E109,"")</f>
        <v/>
      </c>
      <c r="F110" t="str">
        <f t="shared" ref="F110" si="791">IF(COUNTIF($A112:$AW112,F109)=1,F109,"")</f>
        <v/>
      </c>
      <c r="G110" t="str">
        <f t="shared" ref="G110" si="792">IF(COUNTIF($A112:$AW112,G109)=1,G109,"")</f>
        <v/>
      </c>
      <c r="H110" t="str">
        <f t="shared" ref="H110" si="793">IF(COUNTIF($A112:$AW112,H109)=1,H109,"")</f>
        <v/>
      </c>
      <c r="I110" t="str">
        <f t="shared" ref="I110" si="794">IF(COUNTIF($A112:$AW112,I109)=1,I109,"")</f>
        <v/>
      </c>
      <c r="J110" t="str">
        <f t="shared" ref="J110" si="795">IF(COUNTIF($A112:$AW112,J109)=1,J109,"")</f>
        <v/>
      </c>
      <c r="K110" t="str">
        <f t="shared" ref="K110" si="796">IF(COUNTIF($A112:$AW112,K109)=1,K109,"")</f>
        <v/>
      </c>
      <c r="L110" t="str">
        <f t="shared" ref="L110" si="797">IF(COUNTIF($A112:$AW112,L109)=1,L109,"")</f>
        <v/>
      </c>
      <c r="M110" t="str">
        <f t="shared" ref="M110" si="798">IF(COUNTIF($A112:$AW112,M109)=1,M109,"")</f>
        <v/>
      </c>
      <c r="N110" t="str">
        <f t="shared" ref="N110" si="799">IF(COUNTIF($A112:$AW112,N109)=1,N109,"")</f>
        <v/>
      </c>
      <c r="O110" t="str">
        <f t="shared" ref="O110" si="800">IF(COUNTIF($A112:$AW112,O109)=1,O109,"")</f>
        <v/>
      </c>
      <c r="P110" t="str">
        <f t="shared" ref="P110" si="801">IF(COUNTIF($A112:$AW112,P109)=1,P109,"")</f>
        <v/>
      </c>
      <c r="Q110" t="str">
        <f t="shared" ref="Q110" si="802">IF(COUNTIF($A112:$AW112,Q109)=1,Q109,"")</f>
        <v/>
      </c>
      <c r="R110" t="str">
        <f t="shared" ref="R110" si="803">IF(COUNTIF($A112:$AW112,R109)=1,R109,"")</f>
        <v/>
      </c>
      <c r="S110" t="str">
        <f t="shared" ref="S110" si="804">IF(COUNTIF($A112:$AW112,S109)=1,S109,"")</f>
        <v/>
      </c>
      <c r="T110" t="str">
        <f t="shared" ref="T110" si="805">IF(COUNTIF($A112:$AW112,T109)=1,T109,"")</f>
        <v/>
      </c>
      <c r="U110" t="str">
        <f t="shared" ref="U110" si="806">IF(COUNTIF($A112:$AW112,U109)=1,U109,"")</f>
        <v/>
      </c>
      <c r="V110" t="str">
        <f t="shared" ref="V110" si="807">IF(COUNTIF($A112:$AW112,V109)=1,V109,"")</f>
        <v/>
      </c>
      <c r="W110" t="str">
        <f t="shared" ref="W110" si="808">IF(COUNTIF($A112:$AW112,W109)=1,W109,"")</f>
        <v/>
      </c>
      <c r="X110" t="str">
        <f t="shared" ref="X110" si="809">IF(COUNTIF($A112:$AW112,X109)=1,X109,"")</f>
        <v/>
      </c>
      <c r="Y110" t="str">
        <f t="shared" ref="Y110" si="810">IF(COUNTIF($A112:$AW112,Y109)=1,Y109,"")</f>
        <v/>
      </c>
      <c r="Z110" t="str">
        <f t="shared" ref="Z110" si="811">IF(COUNTIF($A112:$AW112,Z109)=1,Z109,"")</f>
        <v/>
      </c>
      <c r="AA110" t="str">
        <f t="shared" ref="AA110" si="812">IF(COUNTIF($A112:$AW112,AA109)=1,AA109,"")</f>
        <v/>
      </c>
      <c r="AB110" t="str">
        <f t="shared" ref="AB110" si="813">IF(COUNTIF($A112:$AW112,AB109)=1,AB109,"")</f>
        <v/>
      </c>
      <c r="AC110" t="str">
        <f t="shared" ref="AC110" si="814">IF(COUNTIF($A112:$AW112,AC109)=1,AC109,"")</f>
        <v/>
      </c>
      <c r="AD110" t="str">
        <f t="shared" ref="AD110" si="815">IF(COUNTIF($A112:$AW112,AD109)=1,AD109,"")</f>
        <v/>
      </c>
      <c r="AE110" t="str">
        <f t="shared" ref="AE110" si="816">IF(COUNTIF($A112:$AW112,AE109)=1,AE109,"")</f>
        <v/>
      </c>
      <c r="AF110" t="str">
        <f t="shared" ref="AF110" si="817">IF(COUNTIF($A112:$AW112,AF109)=1,AF109,"")</f>
        <v/>
      </c>
      <c r="AG110" t="str">
        <f t="shared" ref="AG110" si="818">IF(COUNTIF($A112:$AW112,AG109)=1,AG109,"")</f>
        <v/>
      </c>
      <c r="AH110" t="str">
        <f t="shared" ref="AH110" si="819">IF(COUNTIF($A112:$AW112,AH109)=1,AH109,"")</f>
        <v/>
      </c>
      <c r="AI110" t="str">
        <f t="shared" ref="AI110" si="820">IF(COUNTIF($A112:$AW112,AI109)=1,AI109,"")</f>
        <v/>
      </c>
      <c r="AJ110" t="str">
        <f t="shared" ref="AJ110" si="821">IF(COUNTIF($A112:$AW112,AJ109)=1,AJ109,"")</f>
        <v/>
      </c>
      <c r="AK110" t="str">
        <f t="shared" ref="AK110" si="822">IF(COUNTIF($A112:$AW112,AK109)=1,AK109,"")</f>
        <v/>
      </c>
      <c r="AL110" t="str">
        <f t="shared" ref="AL110" si="823">IF(COUNTIF($A112:$AW112,AL109)=1,AL109,"")</f>
        <v/>
      </c>
      <c r="AM110" t="str">
        <f t="shared" ref="AM110" si="824">IF(COUNTIF($A112:$AW112,AM109)=1,AM109,"")</f>
        <v/>
      </c>
      <c r="AN110" t="str">
        <f t="shared" ref="AN110" si="825">IF(COUNTIF($A112:$AW112,AN109)=1,AN109,"")</f>
        <v/>
      </c>
      <c r="AO110" t="str">
        <f t="shared" ref="AO110" si="826">IF(COUNTIF($A112:$AW112,AO109)=1,AO109,"")</f>
        <v/>
      </c>
      <c r="AP110" t="str">
        <f t="shared" ref="AP110" si="827">IF(COUNTIF($A112:$AW112,AP109)=1,AP109,"")</f>
        <v/>
      </c>
      <c r="AQ110" t="str">
        <f t="shared" ref="AQ110" si="828">IF(COUNTIF($A112:$AW112,AQ109)=1,AQ109,"")</f>
        <v/>
      </c>
      <c r="AR110" t="str">
        <f t="shared" ref="AR110" si="829">IF(COUNTIF($A112:$AW112,AR109)=1,AR109,"")</f>
        <v/>
      </c>
      <c r="AS110" t="str">
        <f t="shared" ref="AS110" si="830">IF(COUNTIF($A112:$AW112,AS109)=1,AS109,"")</f>
        <v/>
      </c>
      <c r="AT110" t="str">
        <f t="shared" ref="AT110" si="831">IF(COUNTIF($A112:$AW112,AT109)=1,AT109,"")</f>
        <v/>
      </c>
      <c r="AU110" t="str">
        <f t="shared" ref="AU110" si="832">IF(COUNTIF($A112:$AW112,AU109)=1,AU109,"")</f>
        <v/>
      </c>
      <c r="AV110" t="str">
        <f t="shared" ref="AV110" si="833">IF(COUNTIF($A112:$AW112,AV109)=1,AV109,"")</f>
        <v/>
      </c>
      <c r="AW110" t="str">
        <f t="shared" ref="AW110" si="834">IF(COUNTIF($A112:$AW112,AW109)=1,AW109,"")</f>
        <v/>
      </c>
      <c r="AX110">
        <f t="shared" ref="AX110" si="835">49-COUNTBLANK(A110:AW110)</f>
        <v>2</v>
      </c>
      <c r="AY110" t="s">
        <v>1012</v>
      </c>
    </row>
    <row r="112" spans="1:51">
      <c r="A112" t="s">
        <v>11</v>
      </c>
      <c r="B112" t="s">
        <v>941</v>
      </c>
      <c r="C112" t="s">
        <v>981</v>
      </c>
      <c r="D112" t="s">
        <v>982</v>
      </c>
      <c r="E112" t="s">
        <v>983</v>
      </c>
      <c r="F112" t="s">
        <v>984</v>
      </c>
      <c r="G112" t="s">
        <v>985</v>
      </c>
    </row>
    <row r="115" spans="1:51">
      <c r="A115" t="s">
        <v>11</v>
      </c>
      <c r="B115" t="s">
        <v>941</v>
      </c>
      <c r="C115" t="s">
        <v>942</v>
      </c>
      <c r="D115" t="s">
        <v>935</v>
      </c>
      <c r="E115" t="s">
        <v>936</v>
      </c>
      <c r="F115" t="s">
        <v>937</v>
      </c>
      <c r="G115" t="s">
        <v>943</v>
      </c>
    </row>
    <row r="116" spans="1:51">
      <c r="A116" t="str">
        <f>IF(COUNTIF($A118:$AW118,A115)=1,A115,"")</f>
        <v>AARSD1</v>
      </c>
      <c r="B116" t="str">
        <f t="shared" ref="B116" si="836">IF(COUNTIF($A118:$AW118,B115)=1,B115,"")</f>
        <v xml:space="preserve"> AASS</v>
      </c>
      <c r="C116" t="str">
        <f t="shared" ref="C116" si="837">IF(COUNTIF($A118:$AW118,C115)=1,C115,"")</f>
        <v/>
      </c>
      <c r="D116" t="str">
        <f t="shared" ref="D116" si="838">IF(COUNTIF($A118:$AW118,D115)=1,D115,"")</f>
        <v/>
      </c>
      <c r="E116" t="str">
        <f t="shared" ref="E116" si="839">IF(COUNTIF($A118:$AW118,E115)=1,E115,"")</f>
        <v/>
      </c>
      <c r="F116" t="str">
        <f t="shared" ref="F116" si="840">IF(COUNTIF($A118:$AW118,F115)=1,F115,"")</f>
        <v/>
      </c>
      <c r="G116" t="str">
        <f t="shared" ref="G116" si="841">IF(COUNTIF($A118:$AW118,G115)=1,G115,"")</f>
        <v/>
      </c>
      <c r="H116" t="str">
        <f t="shared" ref="H116" si="842">IF(COUNTIF($A118:$AW118,H115)=1,H115,"")</f>
        <v/>
      </c>
      <c r="I116" t="str">
        <f t="shared" ref="I116" si="843">IF(COUNTIF($A118:$AW118,I115)=1,I115,"")</f>
        <v/>
      </c>
      <c r="J116" t="str">
        <f t="shared" ref="J116" si="844">IF(COUNTIF($A118:$AW118,J115)=1,J115,"")</f>
        <v/>
      </c>
      <c r="K116" t="str">
        <f t="shared" ref="K116" si="845">IF(COUNTIF($A118:$AW118,K115)=1,K115,"")</f>
        <v/>
      </c>
      <c r="L116" t="str">
        <f t="shared" ref="L116" si="846">IF(COUNTIF($A118:$AW118,L115)=1,L115,"")</f>
        <v/>
      </c>
      <c r="M116" t="str">
        <f t="shared" ref="M116" si="847">IF(COUNTIF($A118:$AW118,M115)=1,M115,"")</f>
        <v/>
      </c>
      <c r="N116" t="str">
        <f t="shared" ref="N116" si="848">IF(COUNTIF($A118:$AW118,N115)=1,N115,"")</f>
        <v/>
      </c>
      <c r="O116" t="str">
        <f t="shared" ref="O116" si="849">IF(COUNTIF($A118:$AW118,O115)=1,O115,"")</f>
        <v/>
      </c>
      <c r="P116" t="str">
        <f t="shared" ref="P116" si="850">IF(COUNTIF($A118:$AW118,P115)=1,P115,"")</f>
        <v/>
      </c>
      <c r="Q116" t="str">
        <f t="shared" ref="Q116" si="851">IF(COUNTIF($A118:$AW118,Q115)=1,Q115,"")</f>
        <v/>
      </c>
      <c r="R116" t="str">
        <f t="shared" ref="R116" si="852">IF(COUNTIF($A118:$AW118,R115)=1,R115,"")</f>
        <v/>
      </c>
      <c r="S116" t="str">
        <f t="shared" ref="S116" si="853">IF(COUNTIF($A118:$AW118,S115)=1,S115,"")</f>
        <v/>
      </c>
      <c r="T116" t="str">
        <f t="shared" ref="T116" si="854">IF(COUNTIF($A118:$AW118,T115)=1,T115,"")</f>
        <v/>
      </c>
      <c r="U116" t="str">
        <f t="shared" ref="U116" si="855">IF(COUNTIF($A118:$AW118,U115)=1,U115,"")</f>
        <v/>
      </c>
      <c r="V116" t="str">
        <f t="shared" ref="V116" si="856">IF(COUNTIF($A118:$AW118,V115)=1,V115,"")</f>
        <v/>
      </c>
      <c r="W116" t="str">
        <f t="shared" ref="W116" si="857">IF(COUNTIF($A118:$AW118,W115)=1,W115,"")</f>
        <v/>
      </c>
      <c r="X116" t="str">
        <f t="shared" ref="X116" si="858">IF(COUNTIF($A118:$AW118,X115)=1,X115,"")</f>
        <v/>
      </c>
      <c r="Y116" t="str">
        <f t="shared" ref="Y116" si="859">IF(COUNTIF($A118:$AW118,Y115)=1,Y115,"")</f>
        <v/>
      </c>
      <c r="Z116" t="str">
        <f t="shared" ref="Z116" si="860">IF(COUNTIF($A118:$AW118,Z115)=1,Z115,"")</f>
        <v/>
      </c>
      <c r="AA116" t="str">
        <f t="shared" ref="AA116" si="861">IF(COUNTIF($A118:$AW118,AA115)=1,AA115,"")</f>
        <v/>
      </c>
      <c r="AB116" t="str">
        <f t="shared" ref="AB116" si="862">IF(COUNTIF($A118:$AW118,AB115)=1,AB115,"")</f>
        <v/>
      </c>
      <c r="AC116" t="str">
        <f t="shared" ref="AC116" si="863">IF(COUNTIF($A118:$AW118,AC115)=1,AC115,"")</f>
        <v/>
      </c>
      <c r="AD116" t="str">
        <f t="shared" ref="AD116" si="864">IF(COUNTIF($A118:$AW118,AD115)=1,AD115,"")</f>
        <v/>
      </c>
      <c r="AE116" t="str">
        <f t="shared" ref="AE116" si="865">IF(COUNTIF($A118:$AW118,AE115)=1,AE115,"")</f>
        <v/>
      </c>
      <c r="AF116" t="str">
        <f t="shared" ref="AF116" si="866">IF(COUNTIF($A118:$AW118,AF115)=1,AF115,"")</f>
        <v/>
      </c>
      <c r="AG116" t="str">
        <f t="shared" ref="AG116" si="867">IF(COUNTIF($A118:$AW118,AG115)=1,AG115,"")</f>
        <v/>
      </c>
      <c r="AH116" t="str">
        <f t="shared" ref="AH116" si="868">IF(COUNTIF($A118:$AW118,AH115)=1,AH115,"")</f>
        <v/>
      </c>
      <c r="AI116" t="str">
        <f t="shared" ref="AI116" si="869">IF(COUNTIF($A118:$AW118,AI115)=1,AI115,"")</f>
        <v/>
      </c>
      <c r="AJ116" t="str">
        <f t="shared" ref="AJ116" si="870">IF(COUNTIF($A118:$AW118,AJ115)=1,AJ115,"")</f>
        <v/>
      </c>
      <c r="AK116" t="str">
        <f t="shared" ref="AK116" si="871">IF(COUNTIF($A118:$AW118,AK115)=1,AK115,"")</f>
        <v/>
      </c>
      <c r="AL116" t="str">
        <f t="shared" ref="AL116" si="872">IF(COUNTIF($A118:$AW118,AL115)=1,AL115,"")</f>
        <v/>
      </c>
      <c r="AM116" t="str">
        <f t="shared" ref="AM116" si="873">IF(COUNTIF($A118:$AW118,AM115)=1,AM115,"")</f>
        <v/>
      </c>
      <c r="AN116" t="str">
        <f t="shared" ref="AN116" si="874">IF(COUNTIF($A118:$AW118,AN115)=1,AN115,"")</f>
        <v/>
      </c>
      <c r="AO116" t="str">
        <f t="shared" ref="AO116" si="875">IF(COUNTIF($A118:$AW118,AO115)=1,AO115,"")</f>
        <v/>
      </c>
      <c r="AP116" t="str">
        <f t="shared" ref="AP116" si="876">IF(COUNTIF($A118:$AW118,AP115)=1,AP115,"")</f>
        <v/>
      </c>
      <c r="AQ116" t="str">
        <f t="shared" ref="AQ116" si="877">IF(COUNTIF($A118:$AW118,AQ115)=1,AQ115,"")</f>
        <v/>
      </c>
      <c r="AR116" t="str">
        <f t="shared" ref="AR116" si="878">IF(COUNTIF($A118:$AW118,AR115)=1,AR115,"")</f>
        <v/>
      </c>
      <c r="AS116" t="str">
        <f t="shared" ref="AS116" si="879">IF(COUNTIF($A118:$AW118,AS115)=1,AS115,"")</f>
        <v/>
      </c>
      <c r="AT116" t="str">
        <f t="shared" ref="AT116" si="880">IF(COUNTIF($A118:$AW118,AT115)=1,AT115,"")</f>
        <v/>
      </c>
      <c r="AU116" t="str">
        <f t="shared" ref="AU116" si="881">IF(COUNTIF($A118:$AW118,AU115)=1,AU115,"")</f>
        <v/>
      </c>
      <c r="AV116" t="str">
        <f t="shared" ref="AV116" si="882">IF(COUNTIF($A118:$AW118,AV115)=1,AV115,"")</f>
        <v/>
      </c>
      <c r="AW116" t="str">
        <f t="shared" ref="AW116" si="883">IF(COUNTIF($A118:$AW118,AW115)=1,AW115,"")</f>
        <v/>
      </c>
      <c r="AX116">
        <f t="shared" ref="AX116" si="884">49-COUNTBLANK(A116:AW116)</f>
        <v>2</v>
      </c>
      <c r="AY116" t="s">
        <v>1012</v>
      </c>
    </row>
    <row r="118" spans="1:51">
      <c r="A118" t="s">
        <v>11</v>
      </c>
      <c r="B118" t="s">
        <v>941</v>
      </c>
      <c r="C118" t="s">
        <v>981</v>
      </c>
      <c r="D118" t="s">
        <v>982</v>
      </c>
      <c r="E118" t="s">
        <v>983</v>
      </c>
      <c r="F118" t="s">
        <v>984</v>
      </c>
      <c r="G118" t="s">
        <v>985</v>
      </c>
    </row>
    <row r="121" spans="1:51">
      <c r="A121" t="s">
        <v>11</v>
      </c>
      <c r="B121" t="s">
        <v>941</v>
      </c>
      <c r="C121" t="s">
        <v>951</v>
      </c>
      <c r="D121" t="s">
        <v>952</v>
      </c>
      <c r="E121" t="s">
        <v>953</v>
      </c>
      <c r="F121" t="s">
        <v>954</v>
      </c>
      <c r="G121" t="s">
        <v>955</v>
      </c>
    </row>
    <row r="122" spans="1:51">
      <c r="A122" t="str">
        <f>IF(COUNTIF($A124:$AW124,A121)=1,A121,"")</f>
        <v>AARSD1</v>
      </c>
      <c r="B122" t="str">
        <f t="shared" ref="B122" si="885">IF(COUNTIF($A124:$AW124,B121)=1,B121,"")</f>
        <v xml:space="preserve"> AASS</v>
      </c>
      <c r="C122" t="str">
        <f t="shared" ref="C122" si="886">IF(COUNTIF($A124:$AW124,C121)=1,C121,"")</f>
        <v/>
      </c>
      <c r="D122" t="str">
        <f t="shared" ref="D122" si="887">IF(COUNTIF($A124:$AW124,D121)=1,D121,"")</f>
        <v/>
      </c>
      <c r="E122" t="str">
        <f t="shared" ref="E122" si="888">IF(COUNTIF($A124:$AW124,E121)=1,E121,"")</f>
        <v/>
      </c>
      <c r="F122" t="str">
        <f t="shared" ref="F122" si="889">IF(COUNTIF($A124:$AW124,F121)=1,F121,"")</f>
        <v/>
      </c>
      <c r="G122" t="str">
        <f t="shared" ref="G122" si="890">IF(COUNTIF($A124:$AW124,G121)=1,G121,"")</f>
        <v/>
      </c>
      <c r="H122" t="str">
        <f t="shared" ref="H122" si="891">IF(COUNTIF($A124:$AW124,H121)=1,H121,"")</f>
        <v/>
      </c>
      <c r="I122" t="str">
        <f t="shared" ref="I122" si="892">IF(COUNTIF($A124:$AW124,I121)=1,I121,"")</f>
        <v/>
      </c>
      <c r="J122" t="str">
        <f t="shared" ref="J122" si="893">IF(COUNTIF($A124:$AW124,J121)=1,J121,"")</f>
        <v/>
      </c>
      <c r="K122" t="str">
        <f t="shared" ref="K122" si="894">IF(COUNTIF($A124:$AW124,K121)=1,K121,"")</f>
        <v/>
      </c>
      <c r="L122" t="str">
        <f t="shared" ref="L122" si="895">IF(COUNTIF($A124:$AW124,L121)=1,L121,"")</f>
        <v/>
      </c>
      <c r="M122" t="str">
        <f t="shared" ref="M122" si="896">IF(COUNTIF($A124:$AW124,M121)=1,M121,"")</f>
        <v/>
      </c>
      <c r="N122" t="str">
        <f t="shared" ref="N122" si="897">IF(COUNTIF($A124:$AW124,N121)=1,N121,"")</f>
        <v/>
      </c>
      <c r="O122" t="str">
        <f t="shared" ref="O122" si="898">IF(COUNTIF($A124:$AW124,O121)=1,O121,"")</f>
        <v/>
      </c>
      <c r="P122" t="str">
        <f t="shared" ref="P122" si="899">IF(COUNTIF($A124:$AW124,P121)=1,P121,"")</f>
        <v/>
      </c>
      <c r="Q122" t="str">
        <f t="shared" ref="Q122" si="900">IF(COUNTIF($A124:$AW124,Q121)=1,Q121,"")</f>
        <v/>
      </c>
      <c r="R122" t="str">
        <f t="shared" ref="R122" si="901">IF(COUNTIF($A124:$AW124,R121)=1,R121,"")</f>
        <v/>
      </c>
      <c r="S122" t="str">
        <f t="shared" ref="S122" si="902">IF(COUNTIF($A124:$AW124,S121)=1,S121,"")</f>
        <v/>
      </c>
      <c r="T122" t="str">
        <f t="shared" ref="T122" si="903">IF(COUNTIF($A124:$AW124,T121)=1,T121,"")</f>
        <v/>
      </c>
      <c r="U122" t="str">
        <f t="shared" ref="U122" si="904">IF(COUNTIF($A124:$AW124,U121)=1,U121,"")</f>
        <v/>
      </c>
      <c r="V122" t="str">
        <f t="shared" ref="V122" si="905">IF(COUNTIF($A124:$AW124,V121)=1,V121,"")</f>
        <v/>
      </c>
      <c r="W122" t="str">
        <f t="shared" ref="W122" si="906">IF(COUNTIF($A124:$AW124,W121)=1,W121,"")</f>
        <v/>
      </c>
      <c r="X122" t="str">
        <f t="shared" ref="X122" si="907">IF(COUNTIF($A124:$AW124,X121)=1,X121,"")</f>
        <v/>
      </c>
      <c r="Y122" t="str">
        <f t="shared" ref="Y122" si="908">IF(COUNTIF($A124:$AW124,Y121)=1,Y121,"")</f>
        <v/>
      </c>
      <c r="Z122" t="str">
        <f t="shared" ref="Z122" si="909">IF(COUNTIF($A124:$AW124,Z121)=1,Z121,"")</f>
        <v/>
      </c>
      <c r="AA122" t="str">
        <f t="shared" ref="AA122" si="910">IF(COUNTIF($A124:$AW124,AA121)=1,AA121,"")</f>
        <v/>
      </c>
      <c r="AB122" t="str">
        <f t="shared" ref="AB122" si="911">IF(COUNTIF($A124:$AW124,AB121)=1,AB121,"")</f>
        <v/>
      </c>
      <c r="AC122" t="str">
        <f t="shared" ref="AC122" si="912">IF(COUNTIF($A124:$AW124,AC121)=1,AC121,"")</f>
        <v/>
      </c>
      <c r="AD122" t="str">
        <f t="shared" ref="AD122" si="913">IF(COUNTIF($A124:$AW124,AD121)=1,AD121,"")</f>
        <v/>
      </c>
      <c r="AE122" t="str">
        <f t="shared" ref="AE122" si="914">IF(COUNTIF($A124:$AW124,AE121)=1,AE121,"")</f>
        <v/>
      </c>
      <c r="AF122" t="str">
        <f t="shared" ref="AF122" si="915">IF(COUNTIF($A124:$AW124,AF121)=1,AF121,"")</f>
        <v/>
      </c>
      <c r="AG122" t="str">
        <f t="shared" ref="AG122" si="916">IF(COUNTIF($A124:$AW124,AG121)=1,AG121,"")</f>
        <v/>
      </c>
      <c r="AH122" t="str">
        <f t="shared" ref="AH122" si="917">IF(COUNTIF($A124:$AW124,AH121)=1,AH121,"")</f>
        <v/>
      </c>
      <c r="AI122" t="str">
        <f t="shared" ref="AI122" si="918">IF(COUNTIF($A124:$AW124,AI121)=1,AI121,"")</f>
        <v/>
      </c>
      <c r="AJ122" t="str">
        <f t="shared" ref="AJ122" si="919">IF(COUNTIF($A124:$AW124,AJ121)=1,AJ121,"")</f>
        <v/>
      </c>
      <c r="AK122" t="str">
        <f t="shared" ref="AK122" si="920">IF(COUNTIF($A124:$AW124,AK121)=1,AK121,"")</f>
        <v/>
      </c>
      <c r="AL122" t="str">
        <f t="shared" ref="AL122" si="921">IF(COUNTIF($A124:$AW124,AL121)=1,AL121,"")</f>
        <v/>
      </c>
      <c r="AM122" t="str">
        <f t="shared" ref="AM122" si="922">IF(COUNTIF($A124:$AW124,AM121)=1,AM121,"")</f>
        <v/>
      </c>
      <c r="AN122" t="str">
        <f t="shared" ref="AN122" si="923">IF(COUNTIF($A124:$AW124,AN121)=1,AN121,"")</f>
        <v/>
      </c>
      <c r="AO122" t="str">
        <f t="shared" ref="AO122" si="924">IF(COUNTIF($A124:$AW124,AO121)=1,AO121,"")</f>
        <v/>
      </c>
      <c r="AP122" t="str">
        <f t="shared" ref="AP122" si="925">IF(COUNTIF($A124:$AW124,AP121)=1,AP121,"")</f>
        <v/>
      </c>
      <c r="AQ122" t="str">
        <f t="shared" ref="AQ122" si="926">IF(COUNTIF($A124:$AW124,AQ121)=1,AQ121,"")</f>
        <v/>
      </c>
      <c r="AR122" t="str">
        <f t="shared" ref="AR122" si="927">IF(COUNTIF($A124:$AW124,AR121)=1,AR121,"")</f>
        <v/>
      </c>
      <c r="AS122" t="str">
        <f t="shared" ref="AS122" si="928">IF(COUNTIF($A124:$AW124,AS121)=1,AS121,"")</f>
        <v/>
      </c>
      <c r="AT122" t="str">
        <f t="shared" ref="AT122" si="929">IF(COUNTIF($A124:$AW124,AT121)=1,AT121,"")</f>
        <v/>
      </c>
      <c r="AU122" t="str">
        <f t="shared" ref="AU122" si="930">IF(COUNTIF($A124:$AW124,AU121)=1,AU121,"")</f>
        <v/>
      </c>
      <c r="AV122" t="str">
        <f t="shared" ref="AV122" si="931">IF(COUNTIF($A124:$AW124,AV121)=1,AV121,"")</f>
        <v/>
      </c>
      <c r="AW122" t="str">
        <f t="shared" ref="AW122" si="932">IF(COUNTIF($A124:$AW124,AW121)=1,AW121,"")</f>
        <v/>
      </c>
      <c r="AX122">
        <f t="shared" ref="AX122" si="933">49-COUNTBLANK(A122:AW122)</f>
        <v>2</v>
      </c>
      <c r="AY122" t="s">
        <v>1012</v>
      </c>
    </row>
    <row r="124" spans="1:51">
      <c r="A124" t="s">
        <v>11</v>
      </c>
      <c r="B124" t="s">
        <v>941</v>
      </c>
      <c r="C124" t="s">
        <v>986</v>
      </c>
      <c r="D124" t="s">
        <v>987</v>
      </c>
      <c r="E124" t="s">
        <v>988</v>
      </c>
      <c r="F124" t="s">
        <v>989</v>
      </c>
      <c r="G124" t="s">
        <v>990</v>
      </c>
    </row>
    <row r="127" spans="1:51">
      <c r="A127" t="s">
        <v>11</v>
      </c>
      <c r="B127" t="s">
        <v>941</v>
      </c>
      <c r="C127" t="s">
        <v>942</v>
      </c>
      <c r="D127" t="s">
        <v>935</v>
      </c>
      <c r="E127" t="s">
        <v>936</v>
      </c>
      <c r="F127" t="s">
        <v>937</v>
      </c>
      <c r="G127" t="s">
        <v>943</v>
      </c>
    </row>
    <row r="128" spans="1:51">
      <c r="A128" t="str">
        <f>IF(COUNTIF($A130:$AW130,A127)=1,A127,"")</f>
        <v>AARSD1</v>
      </c>
      <c r="B128" t="str">
        <f t="shared" ref="B128" si="934">IF(COUNTIF($A130:$AW130,B127)=1,B127,"")</f>
        <v xml:space="preserve"> AASS</v>
      </c>
      <c r="C128" t="str">
        <f t="shared" ref="C128" si="935">IF(COUNTIF($A130:$AW130,C127)=1,C127,"")</f>
        <v/>
      </c>
      <c r="D128" t="str">
        <f t="shared" ref="D128" si="936">IF(COUNTIF($A130:$AW130,D127)=1,D127,"")</f>
        <v/>
      </c>
      <c r="E128" t="str">
        <f t="shared" ref="E128" si="937">IF(COUNTIF($A130:$AW130,E127)=1,E127,"")</f>
        <v/>
      </c>
      <c r="F128" t="str">
        <f t="shared" ref="F128" si="938">IF(COUNTIF($A130:$AW130,F127)=1,F127,"")</f>
        <v/>
      </c>
      <c r="G128" t="str">
        <f t="shared" ref="G128" si="939">IF(COUNTIF($A130:$AW130,G127)=1,G127,"")</f>
        <v/>
      </c>
      <c r="H128" t="str">
        <f t="shared" ref="H128" si="940">IF(COUNTIF($A130:$AW130,H127)=1,H127,"")</f>
        <v/>
      </c>
      <c r="I128" t="str">
        <f t="shared" ref="I128" si="941">IF(COUNTIF($A130:$AW130,I127)=1,I127,"")</f>
        <v/>
      </c>
      <c r="J128" t="str">
        <f t="shared" ref="J128" si="942">IF(COUNTIF($A130:$AW130,J127)=1,J127,"")</f>
        <v/>
      </c>
      <c r="K128" t="str">
        <f t="shared" ref="K128" si="943">IF(COUNTIF($A130:$AW130,K127)=1,K127,"")</f>
        <v/>
      </c>
      <c r="L128" t="str">
        <f t="shared" ref="L128" si="944">IF(COUNTIF($A130:$AW130,L127)=1,L127,"")</f>
        <v/>
      </c>
      <c r="M128" t="str">
        <f t="shared" ref="M128" si="945">IF(COUNTIF($A130:$AW130,M127)=1,M127,"")</f>
        <v/>
      </c>
      <c r="N128" t="str">
        <f t="shared" ref="N128" si="946">IF(COUNTIF($A130:$AW130,N127)=1,N127,"")</f>
        <v/>
      </c>
      <c r="O128" t="str">
        <f t="shared" ref="O128" si="947">IF(COUNTIF($A130:$AW130,O127)=1,O127,"")</f>
        <v/>
      </c>
      <c r="P128" t="str">
        <f t="shared" ref="P128" si="948">IF(COUNTIF($A130:$AW130,P127)=1,P127,"")</f>
        <v/>
      </c>
      <c r="Q128" t="str">
        <f t="shared" ref="Q128" si="949">IF(COUNTIF($A130:$AW130,Q127)=1,Q127,"")</f>
        <v/>
      </c>
      <c r="R128" t="str">
        <f t="shared" ref="R128" si="950">IF(COUNTIF($A130:$AW130,R127)=1,R127,"")</f>
        <v/>
      </c>
      <c r="S128" t="str">
        <f t="shared" ref="S128" si="951">IF(COUNTIF($A130:$AW130,S127)=1,S127,"")</f>
        <v/>
      </c>
      <c r="T128" t="str">
        <f t="shared" ref="T128" si="952">IF(COUNTIF($A130:$AW130,T127)=1,T127,"")</f>
        <v/>
      </c>
      <c r="U128" t="str">
        <f t="shared" ref="U128" si="953">IF(COUNTIF($A130:$AW130,U127)=1,U127,"")</f>
        <v/>
      </c>
      <c r="V128" t="str">
        <f t="shared" ref="V128" si="954">IF(COUNTIF($A130:$AW130,V127)=1,V127,"")</f>
        <v/>
      </c>
      <c r="W128" t="str">
        <f t="shared" ref="W128" si="955">IF(COUNTIF($A130:$AW130,W127)=1,W127,"")</f>
        <v/>
      </c>
      <c r="X128" t="str">
        <f t="shared" ref="X128" si="956">IF(COUNTIF($A130:$AW130,X127)=1,X127,"")</f>
        <v/>
      </c>
      <c r="Y128" t="str">
        <f t="shared" ref="Y128" si="957">IF(COUNTIF($A130:$AW130,Y127)=1,Y127,"")</f>
        <v/>
      </c>
      <c r="Z128" t="str">
        <f t="shared" ref="Z128" si="958">IF(COUNTIF($A130:$AW130,Z127)=1,Z127,"")</f>
        <v/>
      </c>
      <c r="AA128" t="str">
        <f t="shared" ref="AA128" si="959">IF(COUNTIF($A130:$AW130,AA127)=1,AA127,"")</f>
        <v/>
      </c>
      <c r="AB128" t="str">
        <f t="shared" ref="AB128" si="960">IF(COUNTIF($A130:$AW130,AB127)=1,AB127,"")</f>
        <v/>
      </c>
      <c r="AC128" t="str">
        <f t="shared" ref="AC128" si="961">IF(COUNTIF($A130:$AW130,AC127)=1,AC127,"")</f>
        <v/>
      </c>
      <c r="AD128" t="str">
        <f t="shared" ref="AD128" si="962">IF(COUNTIF($A130:$AW130,AD127)=1,AD127,"")</f>
        <v/>
      </c>
      <c r="AE128" t="str">
        <f t="shared" ref="AE128" si="963">IF(COUNTIF($A130:$AW130,AE127)=1,AE127,"")</f>
        <v/>
      </c>
      <c r="AF128" t="str">
        <f t="shared" ref="AF128" si="964">IF(COUNTIF($A130:$AW130,AF127)=1,AF127,"")</f>
        <v/>
      </c>
      <c r="AG128" t="str">
        <f t="shared" ref="AG128" si="965">IF(COUNTIF($A130:$AW130,AG127)=1,AG127,"")</f>
        <v/>
      </c>
      <c r="AH128" t="str">
        <f t="shared" ref="AH128" si="966">IF(COUNTIF($A130:$AW130,AH127)=1,AH127,"")</f>
        <v/>
      </c>
      <c r="AI128" t="str">
        <f t="shared" ref="AI128" si="967">IF(COUNTIF($A130:$AW130,AI127)=1,AI127,"")</f>
        <v/>
      </c>
      <c r="AJ128" t="str">
        <f t="shared" ref="AJ128" si="968">IF(COUNTIF($A130:$AW130,AJ127)=1,AJ127,"")</f>
        <v/>
      </c>
      <c r="AK128" t="str">
        <f t="shared" ref="AK128" si="969">IF(COUNTIF($A130:$AW130,AK127)=1,AK127,"")</f>
        <v/>
      </c>
      <c r="AL128" t="str">
        <f t="shared" ref="AL128" si="970">IF(COUNTIF($A130:$AW130,AL127)=1,AL127,"")</f>
        <v/>
      </c>
      <c r="AM128" t="str">
        <f t="shared" ref="AM128" si="971">IF(COUNTIF($A130:$AW130,AM127)=1,AM127,"")</f>
        <v/>
      </c>
      <c r="AN128" t="str">
        <f t="shared" ref="AN128" si="972">IF(COUNTIF($A130:$AW130,AN127)=1,AN127,"")</f>
        <v/>
      </c>
      <c r="AO128" t="str">
        <f t="shared" ref="AO128" si="973">IF(COUNTIF($A130:$AW130,AO127)=1,AO127,"")</f>
        <v/>
      </c>
      <c r="AP128" t="str">
        <f t="shared" ref="AP128" si="974">IF(COUNTIF($A130:$AW130,AP127)=1,AP127,"")</f>
        <v/>
      </c>
      <c r="AQ128" t="str">
        <f t="shared" ref="AQ128" si="975">IF(COUNTIF($A130:$AW130,AQ127)=1,AQ127,"")</f>
        <v/>
      </c>
      <c r="AR128" t="str">
        <f t="shared" ref="AR128" si="976">IF(COUNTIF($A130:$AW130,AR127)=1,AR127,"")</f>
        <v/>
      </c>
      <c r="AS128" t="str">
        <f t="shared" ref="AS128" si="977">IF(COUNTIF($A130:$AW130,AS127)=1,AS127,"")</f>
        <v/>
      </c>
      <c r="AT128" t="str">
        <f t="shared" ref="AT128" si="978">IF(COUNTIF($A130:$AW130,AT127)=1,AT127,"")</f>
        <v/>
      </c>
      <c r="AU128" t="str">
        <f t="shared" ref="AU128" si="979">IF(COUNTIF($A130:$AW130,AU127)=1,AU127,"")</f>
        <v/>
      </c>
      <c r="AV128" t="str">
        <f t="shared" ref="AV128" si="980">IF(COUNTIF($A130:$AW130,AV127)=1,AV127,"")</f>
        <v/>
      </c>
      <c r="AW128" t="str">
        <f t="shared" ref="AW128" si="981">IF(COUNTIF($A130:$AW130,AW127)=1,AW127,"")</f>
        <v/>
      </c>
      <c r="AX128">
        <f t="shared" ref="AX128" si="982">49-COUNTBLANK(A128:AW128)</f>
        <v>2</v>
      </c>
      <c r="AY128" t="s">
        <v>1012</v>
      </c>
    </row>
    <row r="130" spans="1:51">
      <c r="A130" t="s">
        <v>11</v>
      </c>
      <c r="B130" t="s">
        <v>941</v>
      </c>
      <c r="C130" t="s">
        <v>986</v>
      </c>
      <c r="D130" t="s">
        <v>987</v>
      </c>
      <c r="E130" t="s">
        <v>988</v>
      </c>
      <c r="F130" t="s">
        <v>989</v>
      </c>
      <c r="G130" t="s">
        <v>990</v>
      </c>
    </row>
    <row r="133" spans="1:51">
      <c r="A133" t="s">
        <v>11</v>
      </c>
      <c r="B133" t="s">
        <v>941</v>
      </c>
      <c r="C133" t="s">
        <v>942</v>
      </c>
      <c r="D133" t="s">
        <v>935</v>
      </c>
      <c r="E133" t="s">
        <v>936</v>
      </c>
      <c r="F133" t="s">
        <v>937</v>
      </c>
      <c r="G133" t="s">
        <v>943</v>
      </c>
    </row>
    <row r="134" spans="1:51">
      <c r="A134" t="str">
        <f>IF(COUNTIF($A136:$AW136,A133)=1,A133,"")</f>
        <v>AARSD1</v>
      </c>
      <c r="B134" t="str">
        <f t="shared" ref="B134" si="983">IF(COUNTIF($A136:$AW136,B133)=1,B133,"")</f>
        <v/>
      </c>
      <c r="C134" t="str">
        <f t="shared" ref="C134" si="984">IF(COUNTIF($A136:$AW136,C133)=1,C133,"")</f>
        <v xml:space="preserve"> CD74</v>
      </c>
      <c r="D134" t="str">
        <f t="shared" ref="D134" si="985">IF(COUNTIF($A136:$AW136,D133)=1,D133,"")</f>
        <v/>
      </c>
      <c r="E134" t="str">
        <f t="shared" ref="E134" si="986">IF(COUNTIF($A136:$AW136,E133)=1,E133,"")</f>
        <v/>
      </c>
      <c r="F134" t="str">
        <f t="shared" ref="F134" si="987">IF(COUNTIF($A136:$AW136,F133)=1,F133,"")</f>
        <v/>
      </c>
      <c r="G134" t="str">
        <f t="shared" ref="G134" si="988">IF(COUNTIF($A136:$AW136,G133)=1,G133,"")</f>
        <v/>
      </c>
      <c r="H134" t="str">
        <f t="shared" ref="H134" si="989">IF(COUNTIF($A136:$AW136,H133)=1,H133,"")</f>
        <v/>
      </c>
      <c r="I134" t="str">
        <f t="shared" ref="I134" si="990">IF(COUNTIF($A136:$AW136,I133)=1,I133,"")</f>
        <v/>
      </c>
      <c r="J134" t="str">
        <f t="shared" ref="J134" si="991">IF(COUNTIF($A136:$AW136,J133)=1,J133,"")</f>
        <v/>
      </c>
      <c r="K134" t="str">
        <f t="shared" ref="K134" si="992">IF(COUNTIF($A136:$AW136,K133)=1,K133,"")</f>
        <v/>
      </c>
      <c r="L134" t="str">
        <f t="shared" ref="L134" si="993">IF(COUNTIF($A136:$AW136,L133)=1,L133,"")</f>
        <v/>
      </c>
      <c r="M134" t="str">
        <f t="shared" ref="M134" si="994">IF(COUNTIF($A136:$AW136,M133)=1,M133,"")</f>
        <v/>
      </c>
      <c r="N134" t="str">
        <f t="shared" ref="N134" si="995">IF(COUNTIF($A136:$AW136,N133)=1,N133,"")</f>
        <v/>
      </c>
      <c r="O134" t="str">
        <f t="shared" ref="O134" si="996">IF(COUNTIF($A136:$AW136,O133)=1,O133,"")</f>
        <v/>
      </c>
      <c r="P134" t="str">
        <f t="shared" ref="P134" si="997">IF(COUNTIF($A136:$AW136,P133)=1,P133,"")</f>
        <v/>
      </c>
      <c r="Q134" t="str">
        <f t="shared" ref="Q134" si="998">IF(COUNTIF($A136:$AW136,Q133)=1,Q133,"")</f>
        <v/>
      </c>
      <c r="R134" t="str">
        <f t="shared" ref="R134" si="999">IF(COUNTIF($A136:$AW136,R133)=1,R133,"")</f>
        <v/>
      </c>
      <c r="S134" t="str">
        <f t="shared" ref="S134" si="1000">IF(COUNTIF($A136:$AW136,S133)=1,S133,"")</f>
        <v/>
      </c>
      <c r="T134" t="str">
        <f t="shared" ref="T134" si="1001">IF(COUNTIF($A136:$AW136,T133)=1,T133,"")</f>
        <v/>
      </c>
      <c r="U134" t="str">
        <f t="shared" ref="U134" si="1002">IF(COUNTIF($A136:$AW136,U133)=1,U133,"")</f>
        <v/>
      </c>
      <c r="V134" t="str">
        <f t="shared" ref="V134" si="1003">IF(COUNTIF($A136:$AW136,V133)=1,V133,"")</f>
        <v/>
      </c>
      <c r="W134" t="str">
        <f t="shared" ref="W134" si="1004">IF(COUNTIF($A136:$AW136,W133)=1,W133,"")</f>
        <v/>
      </c>
      <c r="X134" t="str">
        <f t="shared" ref="X134" si="1005">IF(COUNTIF($A136:$AW136,X133)=1,X133,"")</f>
        <v/>
      </c>
      <c r="Y134" t="str">
        <f t="shared" ref="Y134" si="1006">IF(COUNTIF($A136:$AW136,Y133)=1,Y133,"")</f>
        <v/>
      </c>
      <c r="Z134" t="str">
        <f t="shared" ref="Z134" si="1007">IF(COUNTIF($A136:$AW136,Z133)=1,Z133,"")</f>
        <v/>
      </c>
      <c r="AA134" t="str">
        <f t="shared" ref="AA134" si="1008">IF(COUNTIF($A136:$AW136,AA133)=1,AA133,"")</f>
        <v/>
      </c>
      <c r="AB134" t="str">
        <f t="shared" ref="AB134" si="1009">IF(COUNTIF($A136:$AW136,AB133)=1,AB133,"")</f>
        <v/>
      </c>
      <c r="AC134" t="str">
        <f t="shared" ref="AC134" si="1010">IF(COUNTIF($A136:$AW136,AC133)=1,AC133,"")</f>
        <v/>
      </c>
      <c r="AD134" t="str">
        <f t="shared" ref="AD134" si="1011">IF(COUNTIF($A136:$AW136,AD133)=1,AD133,"")</f>
        <v/>
      </c>
      <c r="AE134" t="str">
        <f t="shared" ref="AE134" si="1012">IF(COUNTIF($A136:$AW136,AE133)=1,AE133,"")</f>
        <v/>
      </c>
      <c r="AF134" t="str">
        <f t="shared" ref="AF134" si="1013">IF(COUNTIF($A136:$AW136,AF133)=1,AF133,"")</f>
        <v/>
      </c>
      <c r="AG134" t="str">
        <f t="shared" ref="AG134" si="1014">IF(COUNTIF($A136:$AW136,AG133)=1,AG133,"")</f>
        <v/>
      </c>
      <c r="AH134" t="str">
        <f t="shared" ref="AH134" si="1015">IF(COUNTIF($A136:$AW136,AH133)=1,AH133,"")</f>
        <v/>
      </c>
      <c r="AI134" t="str">
        <f t="shared" ref="AI134" si="1016">IF(COUNTIF($A136:$AW136,AI133)=1,AI133,"")</f>
        <v/>
      </c>
      <c r="AJ134" t="str">
        <f t="shared" ref="AJ134" si="1017">IF(COUNTIF($A136:$AW136,AJ133)=1,AJ133,"")</f>
        <v/>
      </c>
      <c r="AK134" t="str">
        <f t="shared" ref="AK134" si="1018">IF(COUNTIF($A136:$AW136,AK133)=1,AK133,"")</f>
        <v/>
      </c>
      <c r="AL134" t="str">
        <f t="shared" ref="AL134" si="1019">IF(COUNTIF($A136:$AW136,AL133)=1,AL133,"")</f>
        <v/>
      </c>
      <c r="AM134" t="str">
        <f t="shared" ref="AM134" si="1020">IF(COUNTIF($A136:$AW136,AM133)=1,AM133,"")</f>
        <v/>
      </c>
      <c r="AN134" t="str">
        <f t="shared" ref="AN134" si="1021">IF(COUNTIF($A136:$AW136,AN133)=1,AN133,"")</f>
        <v/>
      </c>
      <c r="AO134" t="str">
        <f t="shared" ref="AO134" si="1022">IF(COUNTIF($A136:$AW136,AO133)=1,AO133,"")</f>
        <v/>
      </c>
      <c r="AP134" t="str">
        <f t="shared" ref="AP134" si="1023">IF(COUNTIF($A136:$AW136,AP133)=1,AP133,"")</f>
        <v/>
      </c>
      <c r="AQ134" t="str">
        <f t="shared" ref="AQ134" si="1024">IF(COUNTIF($A136:$AW136,AQ133)=1,AQ133,"")</f>
        <v/>
      </c>
      <c r="AR134" t="str">
        <f t="shared" ref="AR134" si="1025">IF(COUNTIF($A136:$AW136,AR133)=1,AR133,"")</f>
        <v/>
      </c>
      <c r="AS134" t="str">
        <f t="shared" ref="AS134" si="1026">IF(COUNTIF($A136:$AW136,AS133)=1,AS133,"")</f>
        <v/>
      </c>
      <c r="AT134" t="str">
        <f t="shared" ref="AT134" si="1027">IF(COUNTIF($A136:$AW136,AT133)=1,AT133,"")</f>
        <v/>
      </c>
      <c r="AU134" t="str">
        <f t="shared" ref="AU134" si="1028">IF(COUNTIF($A136:$AW136,AU133)=1,AU133,"")</f>
        <v/>
      </c>
      <c r="AV134" t="str">
        <f t="shared" ref="AV134" si="1029">IF(COUNTIF($A136:$AW136,AV133)=1,AV133,"")</f>
        <v/>
      </c>
      <c r="AW134" t="str">
        <f t="shared" ref="AW134" si="1030">IF(COUNTIF($A136:$AW136,AW133)=1,AW133,"")</f>
        <v/>
      </c>
      <c r="AX134">
        <f t="shared" ref="AX134" si="1031">49-COUNTBLANK(A134:AW134)</f>
        <v>2</v>
      </c>
      <c r="AY134" t="s">
        <v>1013</v>
      </c>
    </row>
    <row r="136" spans="1:51">
      <c r="A136" t="s">
        <v>11</v>
      </c>
      <c r="B136" t="s">
        <v>991</v>
      </c>
      <c r="C136" t="s">
        <v>992</v>
      </c>
      <c r="D136" t="s">
        <v>942</v>
      </c>
      <c r="E136" t="s">
        <v>993</v>
      </c>
      <c r="F136" t="s">
        <v>994</v>
      </c>
      <c r="G136" t="s">
        <v>995</v>
      </c>
    </row>
    <row r="139" spans="1:51">
      <c r="A139" t="s">
        <v>11</v>
      </c>
      <c r="B139" t="s">
        <v>941</v>
      </c>
      <c r="C139" t="s">
        <v>951</v>
      </c>
      <c r="D139" t="s">
        <v>952</v>
      </c>
      <c r="E139" t="s">
        <v>953</v>
      </c>
      <c r="F139" t="s">
        <v>954</v>
      </c>
      <c r="G139" t="s">
        <v>955</v>
      </c>
    </row>
    <row r="140" spans="1:51">
      <c r="A140" t="str">
        <f>IF(COUNTIF($A142:$AW142,A139)=1,A139,"")</f>
        <v>AARSD1</v>
      </c>
      <c r="B140" t="str">
        <f t="shared" ref="B140" si="1032">IF(COUNTIF($A142:$AW142,B139)=1,B139,"")</f>
        <v xml:space="preserve"> AASS</v>
      </c>
      <c r="C140" t="str">
        <f t="shared" ref="C140" si="1033">IF(COUNTIF($A142:$AW142,C139)=1,C139,"")</f>
        <v/>
      </c>
      <c r="D140" t="str">
        <f t="shared" ref="D140" si="1034">IF(COUNTIF($A142:$AW142,D139)=1,D139,"")</f>
        <v/>
      </c>
      <c r="E140" t="str">
        <f t="shared" ref="E140" si="1035">IF(COUNTIF($A142:$AW142,E139)=1,E139,"")</f>
        <v/>
      </c>
      <c r="F140" t="str">
        <f t="shared" ref="F140" si="1036">IF(COUNTIF($A142:$AW142,F139)=1,F139,"")</f>
        <v/>
      </c>
      <c r="G140" t="str">
        <f t="shared" ref="G140" si="1037">IF(COUNTIF($A142:$AW142,G139)=1,G139,"")</f>
        <v/>
      </c>
      <c r="H140" t="str">
        <f t="shared" ref="H140" si="1038">IF(COUNTIF($A142:$AW142,H139)=1,H139,"")</f>
        <v/>
      </c>
      <c r="I140" t="str">
        <f t="shared" ref="I140" si="1039">IF(COUNTIF($A142:$AW142,I139)=1,I139,"")</f>
        <v/>
      </c>
      <c r="J140" t="str">
        <f t="shared" ref="J140" si="1040">IF(COUNTIF($A142:$AW142,J139)=1,J139,"")</f>
        <v/>
      </c>
      <c r="K140" t="str">
        <f t="shared" ref="K140" si="1041">IF(COUNTIF($A142:$AW142,K139)=1,K139,"")</f>
        <v/>
      </c>
      <c r="L140" t="str">
        <f t="shared" ref="L140" si="1042">IF(COUNTIF($A142:$AW142,L139)=1,L139,"")</f>
        <v/>
      </c>
      <c r="M140" t="str">
        <f t="shared" ref="M140" si="1043">IF(COUNTIF($A142:$AW142,M139)=1,M139,"")</f>
        <v/>
      </c>
      <c r="N140" t="str">
        <f t="shared" ref="N140" si="1044">IF(COUNTIF($A142:$AW142,N139)=1,N139,"")</f>
        <v/>
      </c>
      <c r="O140" t="str">
        <f t="shared" ref="O140" si="1045">IF(COUNTIF($A142:$AW142,O139)=1,O139,"")</f>
        <v/>
      </c>
      <c r="P140" t="str">
        <f t="shared" ref="P140" si="1046">IF(COUNTIF($A142:$AW142,P139)=1,P139,"")</f>
        <v/>
      </c>
      <c r="Q140" t="str">
        <f t="shared" ref="Q140" si="1047">IF(COUNTIF($A142:$AW142,Q139)=1,Q139,"")</f>
        <v/>
      </c>
      <c r="R140" t="str">
        <f t="shared" ref="R140" si="1048">IF(COUNTIF($A142:$AW142,R139)=1,R139,"")</f>
        <v/>
      </c>
      <c r="S140" t="str">
        <f t="shared" ref="S140" si="1049">IF(COUNTIF($A142:$AW142,S139)=1,S139,"")</f>
        <v/>
      </c>
      <c r="T140" t="str">
        <f t="shared" ref="T140" si="1050">IF(COUNTIF($A142:$AW142,T139)=1,T139,"")</f>
        <v/>
      </c>
      <c r="U140" t="str">
        <f t="shared" ref="U140" si="1051">IF(COUNTIF($A142:$AW142,U139)=1,U139,"")</f>
        <v/>
      </c>
      <c r="V140" t="str">
        <f t="shared" ref="V140" si="1052">IF(COUNTIF($A142:$AW142,V139)=1,V139,"")</f>
        <v/>
      </c>
      <c r="W140" t="str">
        <f t="shared" ref="W140" si="1053">IF(COUNTIF($A142:$AW142,W139)=1,W139,"")</f>
        <v/>
      </c>
      <c r="X140" t="str">
        <f t="shared" ref="X140" si="1054">IF(COUNTIF($A142:$AW142,X139)=1,X139,"")</f>
        <v/>
      </c>
      <c r="Y140" t="str">
        <f t="shared" ref="Y140" si="1055">IF(COUNTIF($A142:$AW142,Y139)=1,Y139,"")</f>
        <v/>
      </c>
      <c r="Z140" t="str">
        <f t="shared" ref="Z140" si="1056">IF(COUNTIF($A142:$AW142,Z139)=1,Z139,"")</f>
        <v/>
      </c>
      <c r="AA140" t="str">
        <f t="shared" ref="AA140" si="1057">IF(COUNTIF($A142:$AW142,AA139)=1,AA139,"")</f>
        <v/>
      </c>
      <c r="AB140" t="str">
        <f t="shared" ref="AB140" si="1058">IF(COUNTIF($A142:$AW142,AB139)=1,AB139,"")</f>
        <v/>
      </c>
      <c r="AC140" t="str">
        <f t="shared" ref="AC140" si="1059">IF(COUNTIF($A142:$AW142,AC139)=1,AC139,"")</f>
        <v/>
      </c>
      <c r="AD140" t="str">
        <f t="shared" ref="AD140" si="1060">IF(COUNTIF($A142:$AW142,AD139)=1,AD139,"")</f>
        <v/>
      </c>
      <c r="AE140" t="str">
        <f t="shared" ref="AE140" si="1061">IF(COUNTIF($A142:$AW142,AE139)=1,AE139,"")</f>
        <v/>
      </c>
      <c r="AF140" t="str">
        <f t="shared" ref="AF140" si="1062">IF(COUNTIF($A142:$AW142,AF139)=1,AF139,"")</f>
        <v/>
      </c>
      <c r="AG140" t="str">
        <f t="shared" ref="AG140" si="1063">IF(COUNTIF($A142:$AW142,AG139)=1,AG139,"")</f>
        <v/>
      </c>
      <c r="AH140" t="str">
        <f t="shared" ref="AH140" si="1064">IF(COUNTIF($A142:$AW142,AH139)=1,AH139,"")</f>
        <v/>
      </c>
      <c r="AI140" t="str">
        <f t="shared" ref="AI140" si="1065">IF(COUNTIF($A142:$AW142,AI139)=1,AI139,"")</f>
        <v/>
      </c>
      <c r="AJ140" t="str">
        <f t="shared" ref="AJ140" si="1066">IF(COUNTIF($A142:$AW142,AJ139)=1,AJ139,"")</f>
        <v/>
      </c>
      <c r="AK140" t="str">
        <f t="shared" ref="AK140" si="1067">IF(COUNTIF($A142:$AW142,AK139)=1,AK139,"")</f>
        <v/>
      </c>
      <c r="AL140" t="str">
        <f t="shared" ref="AL140" si="1068">IF(COUNTIF($A142:$AW142,AL139)=1,AL139,"")</f>
        <v/>
      </c>
      <c r="AM140" t="str">
        <f t="shared" ref="AM140" si="1069">IF(COUNTIF($A142:$AW142,AM139)=1,AM139,"")</f>
        <v/>
      </c>
      <c r="AN140" t="str">
        <f t="shared" ref="AN140" si="1070">IF(COUNTIF($A142:$AW142,AN139)=1,AN139,"")</f>
        <v/>
      </c>
      <c r="AO140" t="str">
        <f t="shared" ref="AO140" si="1071">IF(COUNTIF($A142:$AW142,AO139)=1,AO139,"")</f>
        <v/>
      </c>
      <c r="AP140" t="str">
        <f t="shared" ref="AP140" si="1072">IF(COUNTIF($A142:$AW142,AP139)=1,AP139,"")</f>
        <v/>
      </c>
      <c r="AQ140" t="str">
        <f t="shared" ref="AQ140" si="1073">IF(COUNTIF($A142:$AW142,AQ139)=1,AQ139,"")</f>
        <v/>
      </c>
      <c r="AR140" t="str">
        <f t="shared" ref="AR140" si="1074">IF(COUNTIF($A142:$AW142,AR139)=1,AR139,"")</f>
        <v/>
      </c>
      <c r="AS140" t="str">
        <f t="shared" ref="AS140" si="1075">IF(COUNTIF($A142:$AW142,AS139)=1,AS139,"")</f>
        <v/>
      </c>
      <c r="AT140" t="str">
        <f t="shared" ref="AT140" si="1076">IF(COUNTIF($A142:$AW142,AT139)=1,AT139,"")</f>
        <v/>
      </c>
      <c r="AU140" t="str">
        <f t="shared" ref="AU140" si="1077">IF(COUNTIF($A142:$AW142,AU139)=1,AU139,"")</f>
        <v/>
      </c>
      <c r="AV140" t="str">
        <f t="shared" ref="AV140" si="1078">IF(COUNTIF($A142:$AW142,AV139)=1,AV139,"")</f>
        <v/>
      </c>
      <c r="AW140" t="str">
        <f t="shared" ref="AW140" si="1079">IF(COUNTIF($A142:$AW142,AW139)=1,AW139,"")</f>
        <v/>
      </c>
      <c r="AX140">
        <f t="shared" ref="AX140" si="1080">49-COUNTBLANK(A140:AW140)</f>
        <v>2</v>
      </c>
      <c r="AY140" t="s">
        <v>1012</v>
      </c>
    </row>
    <row r="142" spans="1:51">
      <c r="A142" t="s">
        <v>11</v>
      </c>
      <c r="B142" t="s">
        <v>941</v>
      </c>
      <c r="C142" t="s">
        <v>996</v>
      </c>
      <c r="D142" t="s">
        <v>997</v>
      </c>
      <c r="E142" t="s">
        <v>998</v>
      </c>
      <c r="F142" t="s">
        <v>999</v>
      </c>
      <c r="G142" t="s">
        <v>1000</v>
      </c>
    </row>
    <row r="145" spans="1:51">
      <c r="A145" t="s">
        <v>11</v>
      </c>
      <c r="B145" t="s">
        <v>941</v>
      </c>
      <c r="C145" t="s">
        <v>942</v>
      </c>
      <c r="D145" t="s">
        <v>935</v>
      </c>
      <c r="E145" t="s">
        <v>936</v>
      </c>
      <c r="F145" t="s">
        <v>937</v>
      </c>
      <c r="G145" t="s">
        <v>943</v>
      </c>
    </row>
    <row r="146" spans="1:51">
      <c r="A146" t="str">
        <f>IF(COUNTIF($A148:$AW148,A145)=1,A145,"")</f>
        <v>AARSD1</v>
      </c>
      <c r="B146" t="str">
        <f t="shared" ref="B146" si="1081">IF(COUNTIF($A148:$AW148,B145)=1,B145,"")</f>
        <v xml:space="preserve"> AASS</v>
      </c>
      <c r="C146" t="str">
        <f t="shared" ref="C146" si="1082">IF(COUNTIF($A148:$AW148,C145)=1,C145,"")</f>
        <v/>
      </c>
      <c r="D146" t="str">
        <f t="shared" ref="D146" si="1083">IF(COUNTIF($A148:$AW148,D145)=1,D145,"")</f>
        <v/>
      </c>
      <c r="E146" t="str">
        <f t="shared" ref="E146" si="1084">IF(COUNTIF($A148:$AW148,E145)=1,E145,"")</f>
        <v/>
      </c>
      <c r="F146" t="str">
        <f t="shared" ref="F146" si="1085">IF(COUNTIF($A148:$AW148,F145)=1,F145,"")</f>
        <v/>
      </c>
      <c r="G146" t="str">
        <f t="shared" ref="G146" si="1086">IF(COUNTIF($A148:$AW148,G145)=1,G145,"")</f>
        <v/>
      </c>
      <c r="H146" t="str">
        <f t="shared" ref="H146" si="1087">IF(COUNTIF($A148:$AW148,H145)=1,H145,"")</f>
        <v/>
      </c>
      <c r="I146" t="str">
        <f t="shared" ref="I146" si="1088">IF(COUNTIF($A148:$AW148,I145)=1,I145,"")</f>
        <v/>
      </c>
      <c r="J146" t="str">
        <f t="shared" ref="J146" si="1089">IF(COUNTIF($A148:$AW148,J145)=1,J145,"")</f>
        <v/>
      </c>
      <c r="K146" t="str">
        <f t="shared" ref="K146" si="1090">IF(COUNTIF($A148:$AW148,K145)=1,K145,"")</f>
        <v/>
      </c>
      <c r="L146" t="str">
        <f t="shared" ref="L146" si="1091">IF(COUNTIF($A148:$AW148,L145)=1,L145,"")</f>
        <v/>
      </c>
      <c r="M146" t="str">
        <f t="shared" ref="M146" si="1092">IF(COUNTIF($A148:$AW148,M145)=1,M145,"")</f>
        <v/>
      </c>
      <c r="N146" t="str">
        <f t="shared" ref="N146" si="1093">IF(COUNTIF($A148:$AW148,N145)=1,N145,"")</f>
        <v/>
      </c>
      <c r="O146" t="str">
        <f t="shared" ref="O146" si="1094">IF(COUNTIF($A148:$AW148,O145)=1,O145,"")</f>
        <v/>
      </c>
      <c r="P146" t="str">
        <f t="shared" ref="P146" si="1095">IF(COUNTIF($A148:$AW148,P145)=1,P145,"")</f>
        <v/>
      </c>
      <c r="Q146" t="str">
        <f t="shared" ref="Q146" si="1096">IF(COUNTIF($A148:$AW148,Q145)=1,Q145,"")</f>
        <v/>
      </c>
      <c r="R146" t="str">
        <f t="shared" ref="R146" si="1097">IF(COUNTIF($A148:$AW148,R145)=1,R145,"")</f>
        <v/>
      </c>
      <c r="S146" t="str">
        <f t="shared" ref="S146" si="1098">IF(COUNTIF($A148:$AW148,S145)=1,S145,"")</f>
        <v/>
      </c>
      <c r="T146" t="str">
        <f t="shared" ref="T146" si="1099">IF(COUNTIF($A148:$AW148,T145)=1,T145,"")</f>
        <v/>
      </c>
      <c r="U146" t="str">
        <f t="shared" ref="U146" si="1100">IF(COUNTIF($A148:$AW148,U145)=1,U145,"")</f>
        <v/>
      </c>
      <c r="V146" t="str">
        <f t="shared" ref="V146" si="1101">IF(COUNTIF($A148:$AW148,V145)=1,V145,"")</f>
        <v/>
      </c>
      <c r="W146" t="str">
        <f t="shared" ref="W146" si="1102">IF(COUNTIF($A148:$AW148,W145)=1,W145,"")</f>
        <v/>
      </c>
      <c r="X146" t="str">
        <f t="shared" ref="X146" si="1103">IF(COUNTIF($A148:$AW148,X145)=1,X145,"")</f>
        <v/>
      </c>
      <c r="Y146" t="str">
        <f t="shared" ref="Y146" si="1104">IF(COUNTIF($A148:$AW148,Y145)=1,Y145,"")</f>
        <v/>
      </c>
      <c r="Z146" t="str">
        <f t="shared" ref="Z146" si="1105">IF(COUNTIF($A148:$AW148,Z145)=1,Z145,"")</f>
        <v/>
      </c>
      <c r="AA146" t="str">
        <f t="shared" ref="AA146" si="1106">IF(COUNTIF($A148:$AW148,AA145)=1,AA145,"")</f>
        <v/>
      </c>
      <c r="AB146" t="str">
        <f t="shared" ref="AB146" si="1107">IF(COUNTIF($A148:$AW148,AB145)=1,AB145,"")</f>
        <v/>
      </c>
      <c r="AC146" t="str">
        <f t="shared" ref="AC146" si="1108">IF(COUNTIF($A148:$AW148,AC145)=1,AC145,"")</f>
        <v/>
      </c>
      <c r="AD146" t="str">
        <f t="shared" ref="AD146" si="1109">IF(COUNTIF($A148:$AW148,AD145)=1,AD145,"")</f>
        <v/>
      </c>
      <c r="AE146" t="str">
        <f t="shared" ref="AE146" si="1110">IF(COUNTIF($A148:$AW148,AE145)=1,AE145,"")</f>
        <v/>
      </c>
      <c r="AF146" t="str">
        <f t="shared" ref="AF146" si="1111">IF(COUNTIF($A148:$AW148,AF145)=1,AF145,"")</f>
        <v/>
      </c>
      <c r="AG146" t="str">
        <f t="shared" ref="AG146" si="1112">IF(COUNTIF($A148:$AW148,AG145)=1,AG145,"")</f>
        <v/>
      </c>
      <c r="AH146" t="str">
        <f t="shared" ref="AH146" si="1113">IF(COUNTIF($A148:$AW148,AH145)=1,AH145,"")</f>
        <v/>
      </c>
      <c r="AI146" t="str">
        <f t="shared" ref="AI146" si="1114">IF(COUNTIF($A148:$AW148,AI145)=1,AI145,"")</f>
        <v/>
      </c>
      <c r="AJ146" t="str">
        <f t="shared" ref="AJ146" si="1115">IF(COUNTIF($A148:$AW148,AJ145)=1,AJ145,"")</f>
        <v/>
      </c>
      <c r="AK146" t="str">
        <f t="shared" ref="AK146" si="1116">IF(COUNTIF($A148:$AW148,AK145)=1,AK145,"")</f>
        <v/>
      </c>
      <c r="AL146" t="str">
        <f t="shared" ref="AL146" si="1117">IF(COUNTIF($A148:$AW148,AL145)=1,AL145,"")</f>
        <v/>
      </c>
      <c r="AM146" t="str">
        <f t="shared" ref="AM146" si="1118">IF(COUNTIF($A148:$AW148,AM145)=1,AM145,"")</f>
        <v/>
      </c>
      <c r="AN146" t="str">
        <f t="shared" ref="AN146" si="1119">IF(COUNTIF($A148:$AW148,AN145)=1,AN145,"")</f>
        <v/>
      </c>
      <c r="AO146" t="str">
        <f t="shared" ref="AO146" si="1120">IF(COUNTIF($A148:$AW148,AO145)=1,AO145,"")</f>
        <v/>
      </c>
      <c r="AP146" t="str">
        <f t="shared" ref="AP146" si="1121">IF(COUNTIF($A148:$AW148,AP145)=1,AP145,"")</f>
        <v/>
      </c>
      <c r="AQ146" t="str">
        <f t="shared" ref="AQ146" si="1122">IF(COUNTIF($A148:$AW148,AQ145)=1,AQ145,"")</f>
        <v/>
      </c>
      <c r="AR146" t="str">
        <f t="shared" ref="AR146" si="1123">IF(COUNTIF($A148:$AW148,AR145)=1,AR145,"")</f>
        <v/>
      </c>
      <c r="AS146" t="str">
        <f t="shared" ref="AS146" si="1124">IF(COUNTIF($A148:$AW148,AS145)=1,AS145,"")</f>
        <v/>
      </c>
      <c r="AT146" t="str">
        <f t="shared" ref="AT146" si="1125">IF(COUNTIF($A148:$AW148,AT145)=1,AT145,"")</f>
        <v/>
      </c>
      <c r="AU146" t="str">
        <f t="shared" ref="AU146" si="1126">IF(COUNTIF($A148:$AW148,AU145)=1,AU145,"")</f>
        <v/>
      </c>
      <c r="AV146" t="str">
        <f t="shared" ref="AV146" si="1127">IF(COUNTIF($A148:$AW148,AV145)=1,AV145,"")</f>
        <v/>
      </c>
      <c r="AW146" t="str">
        <f t="shared" ref="AW146" si="1128">IF(COUNTIF($A148:$AW148,AW145)=1,AW145,"")</f>
        <v/>
      </c>
      <c r="AX146">
        <f t="shared" ref="AX146" si="1129">49-COUNTBLANK(A146:AW146)</f>
        <v>2</v>
      </c>
      <c r="AY146" t="s">
        <v>1012</v>
      </c>
    </row>
    <row r="148" spans="1:51">
      <c r="A148" t="s">
        <v>11</v>
      </c>
      <c r="B148" t="s">
        <v>941</v>
      </c>
      <c r="C148" t="s">
        <v>996</v>
      </c>
      <c r="D148" t="s">
        <v>997</v>
      </c>
      <c r="E148" t="s">
        <v>998</v>
      </c>
      <c r="F148" t="s">
        <v>999</v>
      </c>
      <c r="G148" t="s">
        <v>1000</v>
      </c>
    </row>
    <row r="151" spans="1:51">
      <c r="A151" t="s">
        <v>11</v>
      </c>
      <c r="B151" t="s">
        <v>941</v>
      </c>
      <c r="C151" t="s">
        <v>951</v>
      </c>
      <c r="D151" t="s">
        <v>952</v>
      </c>
      <c r="E151" t="s">
        <v>953</v>
      </c>
      <c r="F151" t="s">
        <v>954</v>
      </c>
      <c r="G151" t="s">
        <v>955</v>
      </c>
    </row>
    <row r="152" spans="1:51">
      <c r="A152" t="str">
        <f>IF(COUNTIF($A154:$AW154,A151)=1,A151,"")</f>
        <v>AARSD1</v>
      </c>
      <c r="B152" t="str">
        <f t="shared" ref="B152" si="1130">IF(COUNTIF($A154:$AW154,B151)=1,B151,"")</f>
        <v xml:space="preserve"> AASS</v>
      </c>
      <c r="C152" t="str">
        <f t="shared" ref="C152" si="1131">IF(COUNTIF($A154:$AW154,C151)=1,C151,"")</f>
        <v/>
      </c>
      <c r="D152" t="str">
        <f t="shared" ref="D152" si="1132">IF(COUNTIF($A154:$AW154,D151)=1,D151,"")</f>
        <v/>
      </c>
      <c r="E152" t="str">
        <f t="shared" ref="E152" si="1133">IF(COUNTIF($A154:$AW154,E151)=1,E151,"")</f>
        <v/>
      </c>
      <c r="F152" t="str">
        <f t="shared" ref="F152" si="1134">IF(COUNTIF($A154:$AW154,F151)=1,F151,"")</f>
        <v/>
      </c>
      <c r="G152" t="str">
        <f t="shared" ref="G152" si="1135">IF(COUNTIF($A154:$AW154,G151)=1,G151,"")</f>
        <v/>
      </c>
      <c r="H152" t="str">
        <f t="shared" ref="H152" si="1136">IF(COUNTIF($A154:$AW154,H151)=1,H151,"")</f>
        <v/>
      </c>
      <c r="I152" t="str">
        <f t="shared" ref="I152" si="1137">IF(COUNTIF($A154:$AW154,I151)=1,I151,"")</f>
        <v/>
      </c>
      <c r="J152" t="str">
        <f t="shared" ref="J152" si="1138">IF(COUNTIF($A154:$AW154,J151)=1,J151,"")</f>
        <v/>
      </c>
      <c r="K152" t="str">
        <f t="shared" ref="K152" si="1139">IF(COUNTIF($A154:$AW154,K151)=1,K151,"")</f>
        <v/>
      </c>
      <c r="L152" t="str">
        <f t="shared" ref="L152" si="1140">IF(COUNTIF($A154:$AW154,L151)=1,L151,"")</f>
        <v/>
      </c>
      <c r="M152" t="str">
        <f t="shared" ref="M152" si="1141">IF(COUNTIF($A154:$AW154,M151)=1,M151,"")</f>
        <v/>
      </c>
      <c r="N152" t="str">
        <f t="shared" ref="N152" si="1142">IF(COUNTIF($A154:$AW154,N151)=1,N151,"")</f>
        <v/>
      </c>
      <c r="O152" t="str">
        <f t="shared" ref="O152" si="1143">IF(COUNTIF($A154:$AW154,O151)=1,O151,"")</f>
        <v/>
      </c>
      <c r="P152" t="str">
        <f t="shared" ref="P152" si="1144">IF(COUNTIF($A154:$AW154,P151)=1,P151,"")</f>
        <v/>
      </c>
      <c r="Q152" t="str">
        <f t="shared" ref="Q152" si="1145">IF(COUNTIF($A154:$AW154,Q151)=1,Q151,"")</f>
        <v/>
      </c>
      <c r="R152" t="str">
        <f t="shared" ref="R152" si="1146">IF(COUNTIF($A154:$AW154,R151)=1,R151,"")</f>
        <v/>
      </c>
      <c r="S152" t="str">
        <f t="shared" ref="S152" si="1147">IF(COUNTIF($A154:$AW154,S151)=1,S151,"")</f>
        <v/>
      </c>
      <c r="T152" t="str">
        <f t="shared" ref="T152" si="1148">IF(COUNTIF($A154:$AW154,T151)=1,T151,"")</f>
        <v/>
      </c>
      <c r="U152" t="str">
        <f t="shared" ref="U152" si="1149">IF(COUNTIF($A154:$AW154,U151)=1,U151,"")</f>
        <v/>
      </c>
      <c r="V152" t="str">
        <f t="shared" ref="V152" si="1150">IF(COUNTIF($A154:$AW154,V151)=1,V151,"")</f>
        <v/>
      </c>
      <c r="W152" t="str">
        <f t="shared" ref="W152" si="1151">IF(COUNTIF($A154:$AW154,W151)=1,W151,"")</f>
        <v/>
      </c>
      <c r="X152" t="str">
        <f t="shared" ref="X152" si="1152">IF(COUNTIF($A154:$AW154,X151)=1,X151,"")</f>
        <v/>
      </c>
      <c r="Y152" t="str">
        <f t="shared" ref="Y152" si="1153">IF(COUNTIF($A154:$AW154,Y151)=1,Y151,"")</f>
        <v/>
      </c>
      <c r="Z152" t="str">
        <f t="shared" ref="Z152" si="1154">IF(COUNTIF($A154:$AW154,Z151)=1,Z151,"")</f>
        <v/>
      </c>
      <c r="AA152" t="str">
        <f t="shared" ref="AA152" si="1155">IF(COUNTIF($A154:$AW154,AA151)=1,AA151,"")</f>
        <v/>
      </c>
      <c r="AB152" t="str">
        <f t="shared" ref="AB152" si="1156">IF(COUNTIF($A154:$AW154,AB151)=1,AB151,"")</f>
        <v/>
      </c>
      <c r="AC152" t="str">
        <f t="shared" ref="AC152" si="1157">IF(COUNTIF($A154:$AW154,AC151)=1,AC151,"")</f>
        <v/>
      </c>
      <c r="AD152" t="str">
        <f t="shared" ref="AD152" si="1158">IF(COUNTIF($A154:$AW154,AD151)=1,AD151,"")</f>
        <v/>
      </c>
      <c r="AE152" t="str">
        <f t="shared" ref="AE152" si="1159">IF(COUNTIF($A154:$AW154,AE151)=1,AE151,"")</f>
        <v/>
      </c>
      <c r="AF152" t="str">
        <f t="shared" ref="AF152" si="1160">IF(COUNTIF($A154:$AW154,AF151)=1,AF151,"")</f>
        <v/>
      </c>
      <c r="AG152" t="str">
        <f t="shared" ref="AG152" si="1161">IF(COUNTIF($A154:$AW154,AG151)=1,AG151,"")</f>
        <v/>
      </c>
      <c r="AH152" t="str">
        <f t="shared" ref="AH152" si="1162">IF(COUNTIF($A154:$AW154,AH151)=1,AH151,"")</f>
        <v/>
      </c>
      <c r="AI152" t="str">
        <f t="shared" ref="AI152" si="1163">IF(COUNTIF($A154:$AW154,AI151)=1,AI151,"")</f>
        <v/>
      </c>
      <c r="AJ152" t="str">
        <f t="shared" ref="AJ152" si="1164">IF(COUNTIF($A154:$AW154,AJ151)=1,AJ151,"")</f>
        <v/>
      </c>
      <c r="AK152" t="str">
        <f t="shared" ref="AK152" si="1165">IF(COUNTIF($A154:$AW154,AK151)=1,AK151,"")</f>
        <v/>
      </c>
      <c r="AL152" t="str">
        <f t="shared" ref="AL152" si="1166">IF(COUNTIF($A154:$AW154,AL151)=1,AL151,"")</f>
        <v/>
      </c>
      <c r="AM152" t="str">
        <f t="shared" ref="AM152" si="1167">IF(COUNTIF($A154:$AW154,AM151)=1,AM151,"")</f>
        <v/>
      </c>
      <c r="AN152" t="str">
        <f t="shared" ref="AN152" si="1168">IF(COUNTIF($A154:$AW154,AN151)=1,AN151,"")</f>
        <v/>
      </c>
      <c r="AO152" t="str">
        <f t="shared" ref="AO152" si="1169">IF(COUNTIF($A154:$AW154,AO151)=1,AO151,"")</f>
        <v/>
      </c>
      <c r="AP152" t="str">
        <f t="shared" ref="AP152" si="1170">IF(COUNTIF($A154:$AW154,AP151)=1,AP151,"")</f>
        <v/>
      </c>
      <c r="AQ152" t="str">
        <f t="shared" ref="AQ152" si="1171">IF(COUNTIF($A154:$AW154,AQ151)=1,AQ151,"")</f>
        <v/>
      </c>
      <c r="AR152" t="str">
        <f t="shared" ref="AR152" si="1172">IF(COUNTIF($A154:$AW154,AR151)=1,AR151,"")</f>
        <v/>
      </c>
      <c r="AS152" t="str">
        <f t="shared" ref="AS152" si="1173">IF(COUNTIF($A154:$AW154,AS151)=1,AS151,"")</f>
        <v/>
      </c>
      <c r="AT152" t="str">
        <f t="shared" ref="AT152" si="1174">IF(COUNTIF($A154:$AW154,AT151)=1,AT151,"")</f>
        <v/>
      </c>
      <c r="AU152" t="str">
        <f t="shared" ref="AU152" si="1175">IF(COUNTIF($A154:$AW154,AU151)=1,AU151,"")</f>
        <v/>
      </c>
      <c r="AV152" t="str">
        <f t="shared" ref="AV152" si="1176">IF(COUNTIF($A154:$AW154,AV151)=1,AV151,"")</f>
        <v/>
      </c>
      <c r="AW152" t="str">
        <f t="shared" ref="AW152" si="1177">IF(COUNTIF($A154:$AW154,AW151)=1,AW151,"")</f>
        <v/>
      </c>
      <c r="AX152">
        <f t="shared" ref="AX152" si="1178">49-COUNTBLANK(A152:AW152)</f>
        <v>2</v>
      </c>
      <c r="AY152" t="s">
        <v>1012</v>
      </c>
    </row>
    <row r="154" spans="1:51">
      <c r="A154" t="s">
        <v>11</v>
      </c>
      <c r="B154" t="s">
        <v>941</v>
      </c>
      <c r="C154" t="s">
        <v>1001</v>
      </c>
      <c r="D154" t="s">
        <v>1002</v>
      </c>
      <c r="E154" t="s">
        <v>1003</v>
      </c>
      <c r="F154" t="s">
        <v>1004</v>
      </c>
      <c r="G154" t="s">
        <v>1005</v>
      </c>
    </row>
    <row r="157" spans="1:51">
      <c r="A157" t="s">
        <v>11</v>
      </c>
      <c r="B157" t="s">
        <v>941</v>
      </c>
      <c r="C157" t="s">
        <v>942</v>
      </c>
      <c r="D157" t="s">
        <v>935</v>
      </c>
      <c r="E157" t="s">
        <v>936</v>
      </c>
      <c r="F157" t="s">
        <v>937</v>
      </c>
      <c r="G157" t="s">
        <v>943</v>
      </c>
    </row>
    <row r="158" spans="1:51">
      <c r="A158" t="str">
        <f>IF(COUNTIF($A160:$AW160,A157)=1,A157,"")</f>
        <v>AARSD1</v>
      </c>
      <c r="B158" t="str">
        <f t="shared" ref="B158" si="1179">IF(COUNTIF($A160:$AW160,B157)=1,B157,"")</f>
        <v xml:space="preserve"> AASS</v>
      </c>
      <c r="C158" t="str">
        <f t="shared" ref="C158" si="1180">IF(COUNTIF($A160:$AW160,C157)=1,C157,"")</f>
        <v/>
      </c>
      <c r="D158" t="str">
        <f t="shared" ref="D158" si="1181">IF(COUNTIF($A160:$AW160,D157)=1,D157,"")</f>
        <v/>
      </c>
      <c r="E158" t="str">
        <f t="shared" ref="E158" si="1182">IF(COUNTIF($A160:$AW160,E157)=1,E157,"")</f>
        <v/>
      </c>
      <c r="F158" t="str">
        <f t="shared" ref="F158" si="1183">IF(COUNTIF($A160:$AW160,F157)=1,F157,"")</f>
        <v/>
      </c>
      <c r="G158" t="str">
        <f t="shared" ref="G158" si="1184">IF(COUNTIF($A160:$AW160,G157)=1,G157,"")</f>
        <v/>
      </c>
      <c r="H158" t="str">
        <f t="shared" ref="H158" si="1185">IF(COUNTIF($A160:$AW160,H157)=1,H157,"")</f>
        <v/>
      </c>
      <c r="I158" t="str">
        <f t="shared" ref="I158" si="1186">IF(COUNTIF($A160:$AW160,I157)=1,I157,"")</f>
        <v/>
      </c>
      <c r="J158" t="str">
        <f t="shared" ref="J158" si="1187">IF(COUNTIF($A160:$AW160,J157)=1,J157,"")</f>
        <v/>
      </c>
      <c r="K158" t="str">
        <f t="shared" ref="K158" si="1188">IF(COUNTIF($A160:$AW160,K157)=1,K157,"")</f>
        <v/>
      </c>
      <c r="L158" t="str">
        <f t="shared" ref="L158" si="1189">IF(COUNTIF($A160:$AW160,L157)=1,L157,"")</f>
        <v/>
      </c>
      <c r="M158" t="str">
        <f t="shared" ref="M158" si="1190">IF(COUNTIF($A160:$AW160,M157)=1,M157,"")</f>
        <v/>
      </c>
      <c r="N158" t="str">
        <f t="shared" ref="N158" si="1191">IF(COUNTIF($A160:$AW160,N157)=1,N157,"")</f>
        <v/>
      </c>
      <c r="O158" t="str">
        <f t="shared" ref="O158" si="1192">IF(COUNTIF($A160:$AW160,O157)=1,O157,"")</f>
        <v/>
      </c>
      <c r="P158" t="str">
        <f t="shared" ref="P158" si="1193">IF(COUNTIF($A160:$AW160,P157)=1,P157,"")</f>
        <v/>
      </c>
      <c r="Q158" t="str">
        <f t="shared" ref="Q158" si="1194">IF(COUNTIF($A160:$AW160,Q157)=1,Q157,"")</f>
        <v/>
      </c>
      <c r="R158" t="str">
        <f t="shared" ref="R158" si="1195">IF(COUNTIF($A160:$AW160,R157)=1,R157,"")</f>
        <v/>
      </c>
      <c r="S158" t="str">
        <f t="shared" ref="S158" si="1196">IF(COUNTIF($A160:$AW160,S157)=1,S157,"")</f>
        <v/>
      </c>
      <c r="T158" t="str">
        <f t="shared" ref="T158" si="1197">IF(COUNTIF($A160:$AW160,T157)=1,T157,"")</f>
        <v/>
      </c>
      <c r="U158" t="str">
        <f t="shared" ref="U158" si="1198">IF(COUNTIF($A160:$AW160,U157)=1,U157,"")</f>
        <v/>
      </c>
      <c r="V158" t="str">
        <f t="shared" ref="V158" si="1199">IF(COUNTIF($A160:$AW160,V157)=1,V157,"")</f>
        <v/>
      </c>
      <c r="W158" t="str">
        <f t="shared" ref="W158" si="1200">IF(COUNTIF($A160:$AW160,W157)=1,W157,"")</f>
        <v/>
      </c>
      <c r="X158" t="str">
        <f t="shared" ref="X158" si="1201">IF(COUNTIF($A160:$AW160,X157)=1,X157,"")</f>
        <v/>
      </c>
      <c r="Y158" t="str">
        <f t="shared" ref="Y158" si="1202">IF(COUNTIF($A160:$AW160,Y157)=1,Y157,"")</f>
        <v/>
      </c>
      <c r="Z158" t="str">
        <f t="shared" ref="Z158" si="1203">IF(COUNTIF($A160:$AW160,Z157)=1,Z157,"")</f>
        <v/>
      </c>
      <c r="AA158" t="str">
        <f t="shared" ref="AA158" si="1204">IF(COUNTIF($A160:$AW160,AA157)=1,AA157,"")</f>
        <v/>
      </c>
      <c r="AB158" t="str">
        <f t="shared" ref="AB158" si="1205">IF(COUNTIF($A160:$AW160,AB157)=1,AB157,"")</f>
        <v/>
      </c>
      <c r="AC158" t="str">
        <f t="shared" ref="AC158" si="1206">IF(COUNTIF($A160:$AW160,AC157)=1,AC157,"")</f>
        <v/>
      </c>
      <c r="AD158" t="str">
        <f t="shared" ref="AD158" si="1207">IF(COUNTIF($A160:$AW160,AD157)=1,AD157,"")</f>
        <v/>
      </c>
      <c r="AE158" t="str">
        <f t="shared" ref="AE158" si="1208">IF(COUNTIF($A160:$AW160,AE157)=1,AE157,"")</f>
        <v/>
      </c>
      <c r="AF158" t="str">
        <f t="shared" ref="AF158" si="1209">IF(COUNTIF($A160:$AW160,AF157)=1,AF157,"")</f>
        <v/>
      </c>
      <c r="AG158" t="str">
        <f t="shared" ref="AG158" si="1210">IF(COUNTIF($A160:$AW160,AG157)=1,AG157,"")</f>
        <v/>
      </c>
      <c r="AH158" t="str">
        <f t="shared" ref="AH158" si="1211">IF(COUNTIF($A160:$AW160,AH157)=1,AH157,"")</f>
        <v/>
      </c>
      <c r="AI158" t="str">
        <f t="shared" ref="AI158" si="1212">IF(COUNTIF($A160:$AW160,AI157)=1,AI157,"")</f>
        <v/>
      </c>
      <c r="AJ158" t="str">
        <f t="shared" ref="AJ158" si="1213">IF(COUNTIF($A160:$AW160,AJ157)=1,AJ157,"")</f>
        <v/>
      </c>
      <c r="AK158" t="str">
        <f t="shared" ref="AK158" si="1214">IF(COUNTIF($A160:$AW160,AK157)=1,AK157,"")</f>
        <v/>
      </c>
      <c r="AL158" t="str">
        <f t="shared" ref="AL158" si="1215">IF(COUNTIF($A160:$AW160,AL157)=1,AL157,"")</f>
        <v/>
      </c>
      <c r="AM158" t="str">
        <f t="shared" ref="AM158" si="1216">IF(COUNTIF($A160:$AW160,AM157)=1,AM157,"")</f>
        <v/>
      </c>
      <c r="AN158" t="str">
        <f t="shared" ref="AN158" si="1217">IF(COUNTIF($A160:$AW160,AN157)=1,AN157,"")</f>
        <v/>
      </c>
      <c r="AO158" t="str">
        <f t="shared" ref="AO158" si="1218">IF(COUNTIF($A160:$AW160,AO157)=1,AO157,"")</f>
        <v/>
      </c>
      <c r="AP158" t="str">
        <f t="shared" ref="AP158" si="1219">IF(COUNTIF($A160:$AW160,AP157)=1,AP157,"")</f>
        <v/>
      </c>
      <c r="AQ158" t="str">
        <f t="shared" ref="AQ158" si="1220">IF(COUNTIF($A160:$AW160,AQ157)=1,AQ157,"")</f>
        <v/>
      </c>
      <c r="AR158" t="str">
        <f t="shared" ref="AR158" si="1221">IF(COUNTIF($A160:$AW160,AR157)=1,AR157,"")</f>
        <v/>
      </c>
      <c r="AS158" t="str">
        <f t="shared" ref="AS158" si="1222">IF(COUNTIF($A160:$AW160,AS157)=1,AS157,"")</f>
        <v/>
      </c>
      <c r="AT158" t="str">
        <f t="shared" ref="AT158" si="1223">IF(COUNTIF($A160:$AW160,AT157)=1,AT157,"")</f>
        <v/>
      </c>
      <c r="AU158" t="str">
        <f t="shared" ref="AU158" si="1224">IF(COUNTIF($A160:$AW160,AU157)=1,AU157,"")</f>
        <v/>
      </c>
      <c r="AV158" t="str">
        <f t="shared" ref="AV158" si="1225">IF(COUNTIF($A160:$AW160,AV157)=1,AV157,"")</f>
        <v/>
      </c>
      <c r="AW158" t="str">
        <f t="shared" ref="AW158" si="1226">IF(COUNTIF($A160:$AW160,AW157)=1,AW157,"")</f>
        <v/>
      </c>
      <c r="AX158">
        <f t="shared" ref="AX158" si="1227">49-COUNTBLANK(A158:AW158)</f>
        <v>2</v>
      </c>
      <c r="AY158" t="s">
        <v>1012</v>
      </c>
    </row>
    <row r="160" spans="1:51">
      <c r="A160" t="s">
        <v>11</v>
      </c>
      <c r="B160" t="s">
        <v>941</v>
      </c>
      <c r="C160" t="s">
        <v>1001</v>
      </c>
      <c r="D160" t="s">
        <v>1002</v>
      </c>
      <c r="E160" t="s">
        <v>1003</v>
      </c>
      <c r="F160" t="s">
        <v>1004</v>
      </c>
      <c r="G160" t="s">
        <v>1005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J268"/>
  <sheetViews>
    <sheetView workbookViewId="0">
      <selection activeCell="C3" sqref="C3"/>
    </sheetView>
  </sheetViews>
  <sheetFormatPr baseColWidth="10" defaultColWidth="8.83203125" defaultRowHeight="14" x14ac:dyDescent="0"/>
  <cols>
    <col min="1" max="1" width="75.5" bestFit="1" customWidth="1"/>
    <col min="2" max="2" width="4.5" bestFit="1" customWidth="1"/>
    <col min="3" max="4" width="9.33203125" bestFit="1" customWidth="1"/>
  </cols>
  <sheetData>
    <row r="1" spans="1:10">
      <c r="A1" t="s">
        <v>1160</v>
      </c>
      <c r="B1" t="s">
        <v>248</v>
      </c>
      <c r="C1" t="s">
        <v>1075</v>
      </c>
      <c r="D1" t="s">
        <v>1076</v>
      </c>
      <c r="E1" t="s">
        <v>251</v>
      </c>
      <c r="F1" t="s">
        <v>1161</v>
      </c>
      <c r="G1" t="s">
        <v>1162</v>
      </c>
      <c r="H1" t="s">
        <v>1163</v>
      </c>
      <c r="I1" t="s">
        <v>1164</v>
      </c>
      <c r="J1" t="s">
        <v>1165</v>
      </c>
    </row>
    <row r="2" spans="1:10">
      <c r="A2" t="str">
        <f>'GSE57872'!H3</f>
        <v>GO:0006810~transport</v>
      </c>
      <c r="B2" t="s">
        <v>1079</v>
      </c>
      <c r="C2" s="1">
        <f>'GSE57872'!O3</f>
        <v>1.2952713473628599E-2</v>
      </c>
      <c r="D2" s="1">
        <f>'GSE57872'!T3</f>
        <v>0.99983053475188199</v>
      </c>
      <c r="E2">
        <v>0</v>
      </c>
      <c r="F2" t="str">
        <f>LEFT(A2,10)</f>
        <v>GO:0006810</v>
      </c>
      <c r="G2" t="str">
        <f>RIGHT(A2,LEN(A2)-11)</f>
        <v>transport</v>
      </c>
      <c r="H2">
        <f>LEN(G2)</f>
        <v>9</v>
      </c>
      <c r="I2">
        <f>IF(H2&lt;25,25,IF(H2&gt;50,50,H2))*5</f>
        <v>125</v>
      </c>
      <c r="J2" t="str">
        <f>IF(D2&lt;0.01,"Green", IF( D2 &lt; 0.05, "Yellow", IF(C2&lt;0.01, "Orange", IF(C2 &lt;0.05,"Red","Grey"))))</f>
        <v>Red</v>
      </c>
    </row>
    <row r="3" spans="1:10">
      <c r="A3" t="str">
        <f>'GSE57872'!H6</f>
        <v>GO:0006414~translational elongation</v>
      </c>
      <c r="B3" t="s">
        <v>1080</v>
      </c>
      <c r="C3" s="1">
        <f>'GSE57872'!O6</f>
        <v>7.8199132214703904E-90</v>
      </c>
      <c r="D3" s="1">
        <f>'GSE57872'!T6</f>
        <v>3.0888657224807999E-87</v>
      </c>
      <c r="E3">
        <v>0</v>
      </c>
      <c r="F3" t="str">
        <f t="shared" ref="F3:F66" si="0">LEFT(A3,10)</f>
        <v>GO:0006414</v>
      </c>
      <c r="G3" t="str">
        <f t="shared" ref="G3:G66" si="1">RIGHT(A3,LEN(A3)-11)</f>
        <v>translational elongation</v>
      </c>
      <c r="H3">
        <f t="shared" ref="H3:H66" si="2">LEN(G3)</f>
        <v>24</v>
      </c>
      <c r="I3">
        <f t="shared" ref="I3:I66" si="3">IF(H3&lt;25,25,IF(H3&gt;50,50,H3))*5</f>
        <v>125</v>
      </c>
      <c r="J3" t="str">
        <f t="shared" ref="J3:J66" si="4">IF(D3&lt;0.01,"Green", IF( D3 &lt; 0.05, "Yellow", IF(C3&lt;0.01, "Orange", IF(C3 &lt;0.05,"Red","Grey"))))</f>
        <v>Green</v>
      </c>
    </row>
    <row r="4" spans="1:10">
      <c r="A4" t="e">
        <f>'GSE57872'!H9</f>
        <v>#N/A</v>
      </c>
      <c r="B4" t="s">
        <v>1081</v>
      </c>
      <c r="C4" s="1" t="str">
        <f>'GSE57872'!O9</f>
        <v>-</v>
      </c>
      <c r="D4" s="1" t="str">
        <f>'GSE57872'!T9</f>
        <v>-</v>
      </c>
      <c r="E4">
        <v>0</v>
      </c>
      <c r="F4" t="e">
        <f t="shared" si="0"/>
        <v>#N/A</v>
      </c>
      <c r="G4" t="e">
        <f t="shared" si="1"/>
        <v>#N/A</v>
      </c>
      <c r="H4" t="e">
        <f t="shared" si="2"/>
        <v>#N/A</v>
      </c>
      <c r="I4" t="e">
        <f t="shared" si="3"/>
        <v>#N/A</v>
      </c>
      <c r="J4" t="str">
        <f t="shared" si="4"/>
        <v>Grey</v>
      </c>
    </row>
    <row r="5" spans="1:10">
      <c r="A5" t="str">
        <f>'GSE57872'!H12</f>
        <v>GO:0044085~cellular component biogenesis</v>
      </c>
      <c r="B5" t="s">
        <v>1082</v>
      </c>
      <c r="C5" s="1">
        <f>'GSE57872'!O12</f>
        <v>5.5395459483125499E-3</v>
      </c>
      <c r="D5" s="1">
        <f>'GSE57872'!T12</f>
        <v>0.90513468785372198</v>
      </c>
      <c r="E5">
        <v>0</v>
      </c>
      <c r="F5" t="str">
        <f t="shared" si="0"/>
        <v>GO:0044085</v>
      </c>
      <c r="G5" t="str">
        <f t="shared" si="1"/>
        <v>cellular component biogenesis</v>
      </c>
      <c r="H5">
        <f t="shared" si="2"/>
        <v>29</v>
      </c>
      <c r="I5">
        <f t="shared" si="3"/>
        <v>145</v>
      </c>
      <c r="J5" t="str">
        <f t="shared" si="4"/>
        <v>Orange</v>
      </c>
    </row>
    <row r="6" spans="1:10">
      <c r="A6" t="str">
        <f>'GSE57872'!H15</f>
        <v>GO:0000280~nuclear division</v>
      </c>
      <c r="B6" t="s">
        <v>1083</v>
      </c>
      <c r="C6" s="1">
        <f>'GSE57872'!O15</f>
        <v>1.2476139860477001E-19</v>
      </c>
      <c r="D6" s="1">
        <f>'GSE57872'!T15</f>
        <v>4.9904559441908199E-17</v>
      </c>
      <c r="E6">
        <v>0</v>
      </c>
      <c r="F6" t="str">
        <f t="shared" si="0"/>
        <v>GO:0000280</v>
      </c>
      <c r="G6" t="str">
        <f t="shared" si="1"/>
        <v>nuclear division</v>
      </c>
      <c r="H6">
        <f t="shared" si="2"/>
        <v>16</v>
      </c>
      <c r="I6">
        <f t="shared" si="3"/>
        <v>125</v>
      </c>
      <c r="J6" t="str">
        <f t="shared" si="4"/>
        <v>Green</v>
      </c>
    </row>
    <row r="7" spans="1:10">
      <c r="A7" t="str">
        <f>'GSE57872'!H18</f>
        <v>GO:0006096~glycolysis</v>
      </c>
      <c r="B7" t="s">
        <v>1084</v>
      </c>
      <c r="C7" s="1">
        <f>'GSE57872'!O18</f>
        <v>4.80052160224951E-4</v>
      </c>
      <c r="D7" s="1">
        <f>'GSE57872'!T18</f>
        <v>0.20775231283808701</v>
      </c>
      <c r="E7">
        <v>0</v>
      </c>
      <c r="F7" t="str">
        <f t="shared" si="0"/>
        <v>GO:0006096</v>
      </c>
      <c r="G7" t="str">
        <f t="shared" si="1"/>
        <v>glycolysis</v>
      </c>
      <c r="H7">
        <f t="shared" si="2"/>
        <v>10</v>
      </c>
      <c r="I7">
        <f t="shared" si="3"/>
        <v>125</v>
      </c>
      <c r="J7" t="str">
        <f t="shared" si="4"/>
        <v>Orange</v>
      </c>
    </row>
    <row r="8" spans="1:10">
      <c r="A8" t="str">
        <f>'GSE57872'!H21</f>
        <v>GO:0007399~nervous system development</v>
      </c>
      <c r="B8" t="s">
        <v>1085</v>
      </c>
      <c r="C8" s="1">
        <f>'GSE57872'!O21</f>
        <v>4.89040938893728E-4</v>
      </c>
      <c r="D8" s="1">
        <f>'GSE57872'!T21</f>
        <v>0.26413137154032801</v>
      </c>
      <c r="E8">
        <v>0</v>
      </c>
      <c r="F8" t="str">
        <f t="shared" si="0"/>
        <v>GO:0007399</v>
      </c>
      <c r="G8" t="str">
        <f t="shared" si="1"/>
        <v>nervous system development</v>
      </c>
      <c r="H8">
        <f t="shared" si="2"/>
        <v>26</v>
      </c>
      <c r="I8">
        <f t="shared" si="3"/>
        <v>130</v>
      </c>
      <c r="J8" t="str">
        <f t="shared" si="4"/>
        <v>Orange</v>
      </c>
    </row>
    <row r="9" spans="1:10">
      <c r="A9" t="str">
        <f>'GSE57872'!H24</f>
        <v>GO:0046578~regulation of Ras protein signal transduction</v>
      </c>
      <c r="B9" t="s">
        <v>1086</v>
      </c>
      <c r="C9" s="1">
        <f>'GSE57872'!O24</f>
        <v>5.8198206134955598E-2</v>
      </c>
      <c r="D9" s="1">
        <f>'GSE57872'!T24</f>
        <v>0.99974507475961605</v>
      </c>
      <c r="E9">
        <v>0</v>
      </c>
      <c r="F9" t="str">
        <f t="shared" si="0"/>
        <v>GO:0046578</v>
      </c>
      <c r="G9" t="str">
        <f t="shared" si="1"/>
        <v>regulation of Ras protein signal transduction</v>
      </c>
      <c r="H9">
        <f t="shared" si="2"/>
        <v>45</v>
      </c>
      <c r="I9">
        <f t="shared" si="3"/>
        <v>225</v>
      </c>
      <c r="J9" t="str">
        <f t="shared" si="4"/>
        <v>Grey</v>
      </c>
    </row>
    <row r="10" spans="1:10">
      <c r="A10" t="str">
        <f>'GSE57872'!H27</f>
        <v>GO:0006119~oxidative phosphorylation</v>
      </c>
      <c r="B10" t="s">
        <v>1087</v>
      </c>
      <c r="C10" s="1">
        <f>'GSE57872'!O27</f>
        <v>3.7586681229828599E-5</v>
      </c>
      <c r="D10" s="1">
        <f>'GSE57872'!T27</f>
        <v>7.56390092853787E-3</v>
      </c>
      <c r="E10">
        <v>0</v>
      </c>
      <c r="F10" t="str">
        <f t="shared" si="0"/>
        <v>GO:0006119</v>
      </c>
      <c r="G10" t="str">
        <f t="shared" si="1"/>
        <v>oxidative phosphorylation</v>
      </c>
      <c r="H10">
        <f t="shared" si="2"/>
        <v>25</v>
      </c>
      <c r="I10">
        <f t="shared" si="3"/>
        <v>125</v>
      </c>
      <c r="J10" t="str">
        <f t="shared" si="4"/>
        <v>Green</v>
      </c>
    </row>
    <row r="11" spans="1:10">
      <c r="A11" t="str">
        <f>'GSE57872'!H30</f>
        <v>GO:0006096~glycolysis</v>
      </c>
      <c r="B11" t="s">
        <v>1088</v>
      </c>
      <c r="C11" s="1">
        <f>'GSE57872'!O30</f>
        <v>1.9148341600304399E-6</v>
      </c>
      <c r="D11" s="1">
        <f>'GSE57872'!T30</f>
        <v>4.36487318155598E-4</v>
      </c>
      <c r="E11">
        <v>0</v>
      </c>
      <c r="F11" t="str">
        <f t="shared" si="0"/>
        <v>GO:0006096</v>
      </c>
      <c r="G11" t="str">
        <f t="shared" si="1"/>
        <v>glycolysis</v>
      </c>
      <c r="H11">
        <f t="shared" si="2"/>
        <v>10</v>
      </c>
      <c r="I11">
        <f t="shared" si="3"/>
        <v>125</v>
      </c>
      <c r="J11" t="str">
        <f t="shared" si="4"/>
        <v>Green</v>
      </c>
    </row>
    <row r="12" spans="1:10">
      <c r="A12" t="str">
        <f>'GSE57872'!H33</f>
        <v>GO:0006974~response to DNA damage stimulus</v>
      </c>
      <c r="B12" t="s">
        <v>1089</v>
      </c>
      <c r="C12" s="1">
        <f>'GSE57872'!O33</f>
        <v>1.3392375318878101E-2</v>
      </c>
      <c r="D12" s="1">
        <f>'GSE57872'!T33</f>
        <v>0.96469567386886201</v>
      </c>
      <c r="E12">
        <v>0</v>
      </c>
      <c r="F12" t="str">
        <f t="shared" si="0"/>
        <v>GO:0006974</v>
      </c>
      <c r="G12" t="str">
        <f t="shared" si="1"/>
        <v>response to DNA damage stimulus</v>
      </c>
      <c r="H12">
        <f t="shared" si="2"/>
        <v>31</v>
      </c>
      <c r="I12">
        <f t="shared" si="3"/>
        <v>155</v>
      </c>
      <c r="J12" t="str">
        <f t="shared" si="4"/>
        <v>Red</v>
      </c>
    </row>
    <row r="13" spans="1:10">
      <c r="A13" t="str">
        <f>'GSE57872'!H36</f>
        <v>GO:0006916~anti-apoptosis</v>
      </c>
      <c r="B13" t="s">
        <v>1090</v>
      </c>
      <c r="C13" s="1">
        <f>'GSE57872'!O36</f>
        <v>7.1317995079032796E-3</v>
      </c>
      <c r="D13" s="1">
        <f>'GSE57872'!T36</f>
        <v>0.87806432070581497</v>
      </c>
      <c r="E13">
        <v>0</v>
      </c>
      <c r="F13" t="str">
        <f t="shared" si="0"/>
        <v>GO:0006916</v>
      </c>
      <c r="G13" t="str">
        <f t="shared" si="1"/>
        <v>anti-apoptosis</v>
      </c>
      <c r="H13">
        <f t="shared" si="2"/>
        <v>14</v>
      </c>
      <c r="I13">
        <f t="shared" si="3"/>
        <v>125</v>
      </c>
      <c r="J13" t="str">
        <f t="shared" si="4"/>
        <v>Orange</v>
      </c>
    </row>
    <row r="14" spans="1:10">
      <c r="A14" t="str">
        <f>'GSE57872'!H39</f>
        <v>GO:0007399~nervous system development</v>
      </c>
      <c r="B14" t="s">
        <v>1091</v>
      </c>
      <c r="C14" s="1">
        <f>'GSE57872'!O39</f>
        <v>2.6965212310988501E-2</v>
      </c>
      <c r="D14" s="1">
        <f>'GSE57872'!T39</f>
        <v>0.99940991318085404</v>
      </c>
      <c r="E14">
        <v>0</v>
      </c>
      <c r="F14" t="str">
        <f t="shared" si="0"/>
        <v>GO:0007399</v>
      </c>
      <c r="G14" t="str">
        <f t="shared" si="1"/>
        <v>nervous system development</v>
      </c>
      <c r="H14">
        <f t="shared" si="2"/>
        <v>26</v>
      </c>
      <c r="I14">
        <f t="shared" si="3"/>
        <v>130</v>
      </c>
      <c r="J14" t="str">
        <f t="shared" si="4"/>
        <v>Red</v>
      </c>
    </row>
    <row r="15" spans="1:10">
      <c r="A15" t="str">
        <f>'GSE57872'!H42</f>
        <v>GO:0006414~translational elongation</v>
      </c>
      <c r="B15" t="s">
        <v>1092</v>
      </c>
      <c r="C15" s="1">
        <f>'GSE57872'!O42</f>
        <v>1.6906055893508699E-7</v>
      </c>
      <c r="D15" s="1">
        <f>'GSE57872'!T42</f>
        <v>4.5645312978570497E-5</v>
      </c>
      <c r="E15">
        <v>0</v>
      </c>
      <c r="F15" t="str">
        <f t="shared" si="0"/>
        <v>GO:0006414</v>
      </c>
      <c r="G15" t="str">
        <f t="shared" si="1"/>
        <v>translational elongation</v>
      </c>
      <c r="H15">
        <f t="shared" si="2"/>
        <v>24</v>
      </c>
      <c r="I15">
        <f t="shared" si="3"/>
        <v>125</v>
      </c>
      <c r="J15" t="str">
        <f t="shared" si="4"/>
        <v>Green</v>
      </c>
    </row>
    <row r="16" spans="1:10">
      <c r="A16" t="str">
        <f>'GSE57872'!H45</f>
        <v>GO:0006457~protein folding</v>
      </c>
      <c r="B16" t="s">
        <v>1093</v>
      </c>
      <c r="C16" s="1">
        <f>'GSE57872'!O45</f>
        <v>6.5377018207843295E-5</v>
      </c>
      <c r="D16" s="1">
        <f>'GSE57872'!T45</f>
        <v>1.53110560913245E-2</v>
      </c>
      <c r="E16">
        <v>0</v>
      </c>
      <c r="F16" t="str">
        <f t="shared" si="0"/>
        <v>GO:0006457</v>
      </c>
      <c r="G16" t="str">
        <f t="shared" si="1"/>
        <v>protein folding</v>
      </c>
      <c r="H16">
        <f t="shared" si="2"/>
        <v>15</v>
      </c>
      <c r="I16">
        <f t="shared" si="3"/>
        <v>125</v>
      </c>
      <c r="J16" t="str">
        <f t="shared" si="4"/>
        <v>Yellow</v>
      </c>
    </row>
    <row r="17" spans="1:10">
      <c r="A17" t="str">
        <f>'GSE57872'!H48</f>
        <v>GO:0010033~response to organic substance</v>
      </c>
      <c r="B17" t="s">
        <v>1094</v>
      </c>
      <c r="C17" s="1">
        <f>'GSE57872'!O48</f>
        <v>6.6085425949955903E-6</v>
      </c>
      <c r="D17" s="1">
        <f>'GSE57872'!T48</f>
        <v>1.6309839123640399E-3</v>
      </c>
      <c r="E17">
        <v>0</v>
      </c>
      <c r="F17" t="str">
        <f t="shared" si="0"/>
        <v>GO:0010033</v>
      </c>
      <c r="G17" t="str">
        <f t="shared" si="1"/>
        <v>response to organic substance</v>
      </c>
      <c r="H17">
        <f t="shared" si="2"/>
        <v>29</v>
      </c>
      <c r="I17">
        <f t="shared" si="3"/>
        <v>145</v>
      </c>
      <c r="J17" t="str">
        <f t="shared" si="4"/>
        <v>Green</v>
      </c>
    </row>
    <row r="18" spans="1:10">
      <c r="A18" t="str">
        <f>'GSE57872'!H51</f>
        <v>GO:0006260~DNA replication</v>
      </c>
      <c r="B18" t="s">
        <v>1095</v>
      </c>
      <c r="C18" s="1">
        <f>'GSE57872'!O51</f>
        <v>8.0735566221208706E-5</v>
      </c>
      <c r="D18" s="1">
        <f>'GSE57872'!T51</f>
        <v>1.2994522316771E-2</v>
      </c>
      <c r="E18">
        <v>0</v>
      </c>
      <c r="F18" t="str">
        <f t="shared" si="0"/>
        <v>GO:0006260</v>
      </c>
      <c r="G18" t="str">
        <f t="shared" si="1"/>
        <v>DNA replication</v>
      </c>
      <c r="H18">
        <f t="shared" si="2"/>
        <v>15</v>
      </c>
      <c r="I18">
        <f t="shared" si="3"/>
        <v>125</v>
      </c>
      <c r="J18" t="str">
        <f t="shared" si="4"/>
        <v>Yellow</v>
      </c>
    </row>
    <row r="19" spans="1:10">
      <c r="A19" t="str">
        <f>'GSE57872'!H54</f>
        <v>GO:0010035~response to inorganic substance</v>
      </c>
      <c r="B19" t="s">
        <v>1096</v>
      </c>
      <c r="C19" s="1">
        <f>'GSE57872'!O54</f>
        <v>2.0391680238295799E-3</v>
      </c>
      <c r="D19" s="1">
        <f>'GSE57872'!T54</f>
        <v>0.20599160537889399</v>
      </c>
      <c r="E19">
        <v>0</v>
      </c>
      <c r="F19" t="str">
        <f t="shared" si="0"/>
        <v>GO:0010035</v>
      </c>
      <c r="G19" t="str">
        <f t="shared" si="1"/>
        <v>response to inorganic substance</v>
      </c>
      <c r="H19">
        <f t="shared" si="2"/>
        <v>31</v>
      </c>
      <c r="I19">
        <f t="shared" si="3"/>
        <v>155</v>
      </c>
      <c r="J19" t="str">
        <f t="shared" si="4"/>
        <v>Orange</v>
      </c>
    </row>
    <row r="20" spans="1:10">
      <c r="A20" t="str">
        <f>'GSE57872'!H57</f>
        <v>GO:0006520~cellular amino acid metabolic process</v>
      </c>
      <c r="B20" t="s">
        <v>1097</v>
      </c>
      <c r="C20" s="1">
        <f>'GSE57872'!O57</f>
        <v>3.1765191946415902E-2</v>
      </c>
      <c r="D20" s="1">
        <f>'GSE57872'!T57</f>
        <v>0.90213896911311098</v>
      </c>
      <c r="E20">
        <v>0</v>
      </c>
      <c r="F20" t="str">
        <f t="shared" si="0"/>
        <v>GO:0006520</v>
      </c>
      <c r="G20" t="str">
        <f t="shared" si="1"/>
        <v>cellular amino acid metabolic process</v>
      </c>
      <c r="H20">
        <f t="shared" si="2"/>
        <v>37</v>
      </c>
      <c r="I20">
        <f t="shared" si="3"/>
        <v>185</v>
      </c>
      <c r="J20" t="str">
        <f t="shared" si="4"/>
        <v>Red</v>
      </c>
    </row>
    <row r="21" spans="1:10">
      <c r="A21" t="str">
        <f>'GSE57872'!H60</f>
        <v>GO:0048856~anatomical structure development</v>
      </c>
      <c r="B21" t="s">
        <v>1098</v>
      </c>
      <c r="C21" s="1">
        <f>'GSE57872'!O60</f>
        <v>7.4771394414992795E-2</v>
      </c>
      <c r="D21" s="1">
        <f>'GSE57872'!T60</f>
        <v>0.99999365613496305</v>
      </c>
      <c r="E21">
        <v>0</v>
      </c>
      <c r="F21" t="str">
        <f t="shared" si="0"/>
        <v>GO:0048856</v>
      </c>
      <c r="G21" t="str">
        <f t="shared" si="1"/>
        <v>anatomical structure development</v>
      </c>
      <c r="H21">
        <f t="shared" si="2"/>
        <v>32</v>
      </c>
      <c r="I21">
        <f t="shared" si="3"/>
        <v>160</v>
      </c>
      <c r="J21" t="str">
        <f t="shared" si="4"/>
        <v>Grey</v>
      </c>
    </row>
    <row r="22" spans="1:10">
      <c r="A22" t="str">
        <f>'GSE57872'!H63</f>
        <v>GO:0048002~antigen processing and presentation of peptide antigen</v>
      </c>
      <c r="B22" t="s">
        <v>1099</v>
      </c>
      <c r="C22" s="1">
        <f>'GSE57872'!O63</f>
        <v>3.7803183682645202E-5</v>
      </c>
      <c r="D22" s="1">
        <f>'GSE57872'!T63</f>
        <v>9.0693624429785107E-3</v>
      </c>
      <c r="E22">
        <v>0</v>
      </c>
      <c r="F22" t="str">
        <f t="shared" si="0"/>
        <v>GO:0048002</v>
      </c>
      <c r="G22" t="str">
        <f t="shared" si="1"/>
        <v>antigen processing and presentation of peptide antigen</v>
      </c>
      <c r="H22">
        <f t="shared" si="2"/>
        <v>54</v>
      </c>
      <c r="I22">
        <f t="shared" si="3"/>
        <v>250</v>
      </c>
      <c r="J22" t="str">
        <f t="shared" si="4"/>
        <v>Green</v>
      </c>
    </row>
    <row r="23" spans="1:10">
      <c r="A23" t="str">
        <f>'GSE48865'!I3</f>
        <v>GO:0006955~immune response</v>
      </c>
      <c r="B23" t="s">
        <v>1100</v>
      </c>
      <c r="C23" s="1">
        <f>'GSE48865'!N3</f>
        <v>8.5011763298997602E-12</v>
      </c>
      <c r="D23" s="1">
        <f>'GSE48865'!S3</f>
        <v>7.9061157620685596E-9</v>
      </c>
      <c r="E23">
        <v>2</v>
      </c>
      <c r="F23" t="str">
        <f t="shared" si="0"/>
        <v>GO:0006955</v>
      </c>
      <c r="G23" t="str">
        <f t="shared" si="1"/>
        <v>immune response</v>
      </c>
      <c r="H23">
        <f t="shared" si="2"/>
        <v>15</v>
      </c>
      <c r="I23">
        <f t="shared" si="3"/>
        <v>125</v>
      </c>
      <c r="J23" t="str">
        <f t="shared" si="4"/>
        <v>Green</v>
      </c>
    </row>
    <row r="24" spans="1:10">
      <c r="A24" t="str">
        <f>'GSE48865'!I6</f>
        <v>GO:0006955~immune response</v>
      </c>
      <c r="B24" t="s">
        <v>1101</v>
      </c>
      <c r="C24" s="1">
        <f>'GSE48865'!N6</f>
        <v>5.57037396382544E-8</v>
      </c>
      <c r="D24" s="1">
        <f>'GSE48865'!S6</f>
        <v>3.6262478003701297E-5</v>
      </c>
      <c r="E24">
        <v>2</v>
      </c>
      <c r="F24" t="str">
        <f t="shared" si="0"/>
        <v>GO:0006955</v>
      </c>
      <c r="G24" t="str">
        <f t="shared" si="1"/>
        <v>immune response</v>
      </c>
      <c r="H24">
        <f t="shared" si="2"/>
        <v>15</v>
      </c>
      <c r="I24">
        <f t="shared" si="3"/>
        <v>125</v>
      </c>
      <c r="J24" t="str">
        <f t="shared" si="4"/>
        <v>Green</v>
      </c>
    </row>
    <row r="25" spans="1:10">
      <c r="A25" t="str">
        <f>'GSE48865'!I9</f>
        <v>GO:0009605~response to external stimulus</v>
      </c>
      <c r="B25" t="s">
        <v>1102</v>
      </c>
      <c r="C25" s="1">
        <f>'GSE48865'!N9</f>
        <v>1.0386036818999901E-6</v>
      </c>
      <c r="D25" s="1">
        <f>'GSE48865'!S9</f>
        <v>7.6827185169725499E-4</v>
      </c>
      <c r="E25">
        <v>2</v>
      </c>
      <c r="F25" t="str">
        <f t="shared" si="0"/>
        <v>GO:0009605</v>
      </c>
      <c r="G25" t="str">
        <f t="shared" si="1"/>
        <v>response to external stimulus</v>
      </c>
      <c r="H25">
        <f t="shared" si="2"/>
        <v>29</v>
      </c>
      <c r="I25">
        <f t="shared" si="3"/>
        <v>145</v>
      </c>
      <c r="J25" t="str">
        <f t="shared" si="4"/>
        <v>Green</v>
      </c>
    </row>
    <row r="26" spans="1:10">
      <c r="A26" t="str">
        <f>'GSE48865'!I12</f>
        <v>GO:0007049~cell cycle</v>
      </c>
      <c r="B26" t="s">
        <v>1103</v>
      </c>
      <c r="C26" s="1">
        <f>'GSE48865'!N12</f>
        <v>3.0671879104407498E-19</v>
      </c>
      <c r="D26" s="1">
        <f>'GSE48865'!S12</f>
        <v>1.5796017738769801E-16</v>
      </c>
      <c r="E26">
        <v>2</v>
      </c>
      <c r="F26" t="str">
        <f t="shared" si="0"/>
        <v>GO:0007049</v>
      </c>
      <c r="G26" t="str">
        <f t="shared" si="1"/>
        <v>cell cycle</v>
      </c>
      <c r="H26">
        <f t="shared" si="2"/>
        <v>10</v>
      </c>
      <c r="I26">
        <f t="shared" si="3"/>
        <v>125</v>
      </c>
      <c r="J26" t="str">
        <f t="shared" si="4"/>
        <v>Green</v>
      </c>
    </row>
    <row r="27" spans="1:10">
      <c r="A27" t="str">
        <f>'GSE48865'!I15</f>
        <v>GO:0030198~extracellular matrix organization</v>
      </c>
      <c r="B27" t="s">
        <v>1104</v>
      </c>
      <c r="C27" s="1">
        <f>'GSE48865'!N15</f>
        <v>3.8677699833888002E-17</v>
      </c>
      <c r="D27" s="1">
        <f>'GSE48865'!S15</f>
        <v>1.79077750230901E-14</v>
      </c>
      <c r="E27">
        <v>2</v>
      </c>
      <c r="F27" t="str">
        <f t="shared" si="0"/>
        <v>GO:0030198</v>
      </c>
      <c r="G27" t="str">
        <f t="shared" si="1"/>
        <v>extracellular matrix organization</v>
      </c>
      <c r="H27">
        <f t="shared" si="2"/>
        <v>33</v>
      </c>
      <c r="I27">
        <f t="shared" si="3"/>
        <v>165</v>
      </c>
      <c r="J27" t="str">
        <f t="shared" si="4"/>
        <v>Green</v>
      </c>
    </row>
    <row r="28" spans="1:10">
      <c r="A28" t="str">
        <f>'GSE48865'!I18</f>
        <v>GO:0006955~immune response</v>
      </c>
      <c r="B28" t="s">
        <v>1105</v>
      </c>
      <c r="C28" s="1">
        <f>'GSE48865'!N18</f>
        <v>1.38654899864624E-8</v>
      </c>
      <c r="D28" s="1">
        <f>'GSE48865'!S18</f>
        <v>7.1684326752308096E-6</v>
      </c>
      <c r="E28">
        <v>2</v>
      </c>
      <c r="F28" t="str">
        <f t="shared" si="0"/>
        <v>GO:0006955</v>
      </c>
      <c r="G28" t="str">
        <f t="shared" si="1"/>
        <v>immune response</v>
      </c>
      <c r="H28">
        <f t="shared" si="2"/>
        <v>15</v>
      </c>
      <c r="I28">
        <f t="shared" si="3"/>
        <v>125</v>
      </c>
      <c r="J28" t="str">
        <f t="shared" si="4"/>
        <v>Green</v>
      </c>
    </row>
    <row r="29" spans="1:10">
      <c r="A29" t="str">
        <f>'GSE48865'!I21</f>
        <v>GO:0030199~collagen fibril organization</v>
      </c>
      <c r="B29" t="s">
        <v>1106</v>
      </c>
      <c r="C29" s="1">
        <f>'GSE48865'!N21</f>
        <v>6.8025230304738594E-8</v>
      </c>
      <c r="D29" s="1">
        <f>'GSE48865'!S21</f>
        <v>3.5100404014443102E-5</v>
      </c>
      <c r="E29">
        <v>2</v>
      </c>
      <c r="F29" t="str">
        <f t="shared" si="0"/>
        <v>GO:0030199</v>
      </c>
      <c r="G29" t="str">
        <f t="shared" si="1"/>
        <v>collagen fibril organization</v>
      </c>
      <c r="H29">
        <f t="shared" si="2"/>
        <v>28</v>
      </c>
      <c r="I29">
        <f t="shared" si="3"/>
        <v>140</v>
      </c>
      <c r="J29" t="str">
        <f t="shared" si="4"/>
        <v>Green</v>
      </c>
    </row>
    <row r="30" spans="1:10">
      <c r="A30" t="str">
        <f>'GSE48865'!I24</f>
        <v>GO:0009605~response to external stimulus</v>
      </c>
      <c r="B30" t="s">
        <v>1107</v>
      </c>
      <c r="C30" s="1">
        <f>'GSE48865'!N24</f>
        <v>1.52854338722256E-8</v>
      </c>
      <c r="D30" s="1">
        <f>'GSE48865'!S24</f>
        <v>9.4922094846516797E-6</v>
      </c>
      <c r="E30">
        <v>2</v>
      </c>
      <c r="F30" t="str">
        <f t="shared" si="0"/>
        <v>GO:0009605</v>
      </c>
      <c r="G30" t="str">
        <f t="shared" si="1"/>
        <v>response to external stimulus</v>
      </c>
      <c r="H30">
        <f t="shared" si="2"/>
        <v>29</v>
      </c>
      <c r="I30">
        <f t="shared" si="3"/>
        <v>145</v>
      </c>
      <c r="J30" t="str">
        <f t="shared" si="4"/>
        <v>Green</v>
      </c>
    </row>
    <row r="31" spans="1:10">
      <c r="A31" t="str">
        <f>'GSE48865'!I27</f>
        <v>GO:0006414~translational elongation</v>
      </c>
      <c r="B31" t="s">
        <v>1108</v>
      </c>
      <c r="C31" s="1">
        <f>'GSE48865'!N27</f>
        <v>3.5403292642404398E-32</v>
      </c>
      <c r="D31" s="1">
        <f>'GSE48865'!S27</f>
        <v>8.4613869415346501E-30</v>
      </c>
      <c r="E31">
        <v>2</v>
      </c>
      <c r="F31" t="str">
        <f t="shared" si="0"/>
        <v>GO:0006414</v>
      </c>
      <c r="G31" t="str">
        <f t="shared" si="1"/>
        <v>translational elongation</v>
      </c>
      <c r="H31">
        <f t="shared" si="2"/>
        <v>24</v>
      </c>
      <c r="I31">
        <f t="shared" si="3"/>
        <v>125</v>
      </c>
      <c r="J31" t="str">
        <f t="shared" si="4"/>
        <v>Green</v>
      </c>
    </row>
    <row r="32" spans="1:10">
      <c r="A32" t="str">
        <f>'GSE48865'!I30</f>
        <v>GO:0009653~anatomical structure morphogenesis</v>
      </c>
      <c r="B32" t="s">
        <v>1109</v>
      </c>
      <c r="C32" s="1">
        <f>'GSE48865'!N30</f>
        <v>2.2833293666538699E-6</v>
      </c>
      <c r="D32" s="1">
        <f>'GSE48865'!S30</f>
        <v>1.14329525812584E-3</v>
      </c>
      <c r="E32">
        <v>2</v>
      </c>
      <c r="F32" t="str">
        <f t="shared" si="0"/>
        <v>GO:0009653</v>
      </c>
      <c r="G32" t="str">
        <f t="shared" si="1"/>
        <v>anatomical structure morphogenesis</v>
      </c>
      <c r="H32">
        <f t="shared" si="2"/>
        <v>34</v>
      </c>
      <c r="I32">
        <f t="shared" si="3"/>
        <v>170</v>
      </c>
      <c r="J32" t="str">
        <f t="shared" si="4"/>
        <v>Green</v>
      </c>
    </row>
    <row r="33" spans="1:10">
      <c r="A33" t="str">
        <f>'GSE48865'!I33</f>
        <v>GO:0007155~cell adhesion</v>
      </c>
      <c r="B33" t="s">
        <v>1110</v>
      </c>
      <c r="C33" s="1">
        <f>'GSE48865'!N33</f>
        <v>1.85084616405505E-5</v>
      </c>
      <c r="D33" s="1">
        <f>'GSE48865'!S33</f>
        <v>5.1321850576181403E-3</v>
      </c>
      <c r="E33">
        <v>2</v>
      </c>
      <c r="F33" t="str">
        <f t="shared" si="0"/>
        <v>GO:0007155</v>
      </c>
      <c r="G33" t="str">
        <f t="shared" si="1"/>
        <v>cell adhesion</v>
      </c>
      <c r="H33">
        <f t="shared" si="2"/>
        <v>13</v>
      </c>
      <c r="I33">
        <f t="shared" si="3"/>
        <v>125</v>
      </c>
      <c r="J33" t="str">
        <f t="shared" si="4"/>
        <v>Green</v>
      </c>
    </row>
    <row r="34" spans="1:10">
      <c r="A34" t="str">
        <f>'GSE48865'!I36</f>
        <v>NONE</v>
      </c>
      <c r="B34" t="s">
        <v>1111</v>
      </c>
      <c r="C34" s="1" t="str">
        <f>'GSE48865'!N36</f>
        <v>-</v>
      </c>
      <c r="D34" s="1" t="str">
        <f>'GSE48865'!S36</f>
        <v>-</v>
      </c>
      <c r="E34">
        <v>2</v>
      </c>
      <c r="F34" t="str">
        <f t="shared" si="0"/>
        <v>NONE</v>
      </c>
      <c r="G34" t="e">
        <f t="shared" si="1"/>
        <v>#VALUE!</v>
      </c>
      <c r="H34" t="e">
        <f t="shared" si="2"/>
        <v>#VALUE!</v>
      </c>
      <c r="I34" t="e">
        <f t="shared" si="3"/>
        <v>#VALUE!</v>
      </c>
      <c r="J34" t="str">
        <f t="shared" si="4"/>
        <v>Grey</v>
      </c>
    </row>
    <row r="35" spans="1:10">
      <c r="A35" t="str">
        <f>'GSE48865'!I39</f>
        <v>GO:0051649~establishment of localization in cell</v>
      </c>
      <c r="B35" t="s">
        <v>1112</v>
      </c>
      <c r="C35" s="1">
        <f>'GSE48865'!N39</f>
        <v>1.54577993397806E-4</v>
      </c>
      <c r="D35" s="1">
        <f>'GSE48865'!S39</f>
        <v>2.9095025366659401E-2</v>
      </c>
      <c r="E35">
        <v>2</v>
      </c>
      <c r="F35" t="str">
        <f t="shared" si="0"/>
        <v>GO:0051649</v>
      </c>
      <c r="G35" t="str">
        <f t="shared" si="1"/>
        <v>establishment of localization in cell</v>
      </c>
      <c r="H35">
        <f t="shared" si="2"/>
        <v>37</v>
      </c>
      <c r="I35">
        <f t="shared" si="3"/>
        <v>185</v>
      </c>
      <c r="J35" t="str">
        <f t="shared" si="4"/>
        <v>Yellow</v>
      </c>
    </row>
    <row r="36" spans="1:10">
      <c r="A36" t="str">
        <f>'GSE48865'!I42</f>
        <v>GO:0009605~response to external stimulus</v>
      </c>
      <c r="B36" t="s">
        <v>1113</v>
      </c>
      <c r="C36" s="1">
        <f>'GSE48865'!N42</f>
        <v>1.1388679189423201E-4</v>
      </c>
      <c r="D36" s="1">
        <f>'GSE48865'!S42</f>
        <v>5.3093458720028103E-2</v>
      </c>
      <c r="E36">
        <v>2</v>
      </c>
      <c r="F36" t="str">
        <f t="shared" si="0"/>
        <v>GO:0009605</v>
      </c>
      <c r="G36" t="str">
        <f t="shared" si="1"/>
        <v>response to external stimulus</v>
      </c>
      <c r="H36">
        <f t="shared" si="2"/>
        <v>29</v>
      </c>
      <c r="I36">
        <f t="shared" si="3"/>
        <v>145</v>
      </c>
      <c r="J36" t="str">
        <f t="shared" si="4"/>
        <v>Orange</v>
      </c>
    </row>
    <row r="37" spans="1:10">
      <c r="A37" t="str">
        <f>'GSE48865'!I45</f>
        <v>GO:0002504~antigen processing and presentation of peptide or polysaccharide antigen via MHC class II</v>
      </c>
      <c r="B37" t="s">
        <v>1114</v>
      </c>
      <c r="C37" s="1">
        <f>'GSE48865'!N45</f>
        <v>1.5954394632923901E-20</v>
      </c>
      <c r="D37" s="1">
        <f>'GSE48865'!S45</f>
        <v>4.3715041294211501E-18</v>
      </c>
      <c r="E37">
        <v>2</v>
      </c>
      <c r="F37" t="str">
        <f t="shared" si="0"/>
        <v>GO:0002504</v>
      </c>
      <c r="G37" t="str">
        <f t="shared" si="1"/>
        <v>antigen processing and presentation of peptide or polysaccharide antigen via MHC class II</v>
      </c>
      <c r="H37">
        <f t="shared" si="2"/>
        <v>89</v>
      </c>
      <c r="I37">
        <f t="shared" si="3"/>
        <v>250</v>
      </c>
      <c r="J37" t="str">
        <f t="shared" si="4"/>
        <v>Green</v>
      </c>
    </row>
    <row r="38" spans="1:10">
      <c r="A38" t="str">
        <f>'GSE48865'!I48</f>
        <v>NONE</v>
      </c>
      <c r="B38" t="s">
        <v>1115</v>
      </c>
      <c r="C38" s="1" t="str">
        <f>'GSE48865'!N48</f>
        <v>-</v>
      </c>
      <c r="D38" s="1" t="str">
        <f>'GSE48865'!S48</f>
        <v>-</v>
      </c>
      <c r="E38">
        <v>2</v>
      </c>
      <c r="F38" t="str">
        <f t="shared" si="0"/>
        <v>NONE</v>
      </c>
      <c r="G38" t="e">
        <f t="shared" si="1"/>
        <v>#VALUE!</v>
      </c>
      <c r="H38" t="e">
        <f t="shared" si="2"/>
        <v>#VALUE!</v>
      </c>
      <c r="I38" t="e">
        <f t="shared" si="3"/>
        <v>#VALUE!</v>
      </c>
      <c r="J38" t="str">
        <f t="shared" si="4"/>
        <v>Grey</v>
      </c>
    </row>
    <row r="39" spans="1:10">
      <c r="A39" t="str">
        <f>'GSE48865'!I51</f>
        <v>GO:0007268~synaptic transmission</v>
      </c>
      <c r="B39" t="s">
        <v>1116</v>
      </c>
      <c r="C39" s="1">
        <f>'GSE48865'!N51</f>
        <v>8.6962349304643208E-3</v>
      </c>
      <c r="D39" s="1">
        <f>'GSE48865'!S51</f>
        <v>0.85864431771900196</v>
      </c>
      <c r="E39">
        <v>2</v>
      </c>
      <c r="F39" t="str">
        <f t="shared" si="0"/>
        <v>GO:0007268</v>
      </c>
      <c r="G39" t="str">
        <f t="shared" si="1"/>
        <v>synaptic transmission</v>
      </c>
      <c r="H39">
        <f t="shared" si="2"/>
        <v>21</v>
      </c>
      <c r="I39">
        <f t="shared" si="3"/>
        <v>125</v>
      </c>
      <c r="J39" t="str">
        <f t="shared" si="4"/>
        <v>Orange</v>
      </c>
    </row>
    <row r="40" spans="1:10">
      <c r="A40" t="str">
        <f>'GSE48865'!I54</f>
        <v>GO:0006807~nitrogen compound metabolic process</v>
      </c>
      <c r="B40" t="s">
        <v>1117</v>
      </c>
      <c r="C40" s="1">
        <f>'GSE48865'!N54</f>
        <v>1.7968298138101301E-4</v>
      </c>
      <c r="D40" s="1">
        <f>'GSE48865'!S54</f>
        <v>4.5990043581672302E-2</v>
      </c>
      <c r="E40">
        <v>2</v>
      </c>
      <c r="F40" t="str">
        <f t="shared" si="0"/>
        <v>GO:0006807</v>
      </c>
      <c r="G40" t="str">
        <f t="shared" si="1"/>
        <v>nitrogen compound metabolic process</v>
      </c>
      <c r="H40">
        <f t="shared" si="2"/>
        <v>35</v>
      </c>
      <c r="I40">
        <f t="shared" si="3"/>
        <v>175</v>
      </c>
      <c r="J40" t="str">
        <f t="shared" si="4"/>
        <v>Yellow</v>
      </c>
    </row>
    <row r="41" spans="1:10">
      <c r="A41" t="str">
        <f>'GSE48865'!I57</f>
        <v>GO:0002376~immune system process</v>
      </c>
      <c r="B41" t="s">
        <v>1118</v>
      </c>
      <c r="C41" s="1">
        <f>'GSE48865'!N57</f>
        <v>3.25701101788958E-5</v>
      </c>
      <c r="D41" s="1">
        <f>'GSE48865'!S57</f>
        <v>1.30401983211376E-2</v>
      </c>
      <c r="E41">
        <v>2</v>
      </c>
      <c r="F41" t="str">
        <f t="shared" si="0"/>
        <v>GO:0002376</v>
      </c>
      <c r="G41" t="str">
        <f t="shared" si="1"/>
        <v>immune system process</v>
      </c>
      <c r="H41">
        <f t="shared" si="2"/>
        <v>21</v>
      </c>
      <c r="I41">
        <f t="shared" si="3"/>
        <v>125</v>
      </c>
      <c r="J41" t="str">
        <f t="shared" si="4"/>
        <v>Yellow</v>
      </c>
    </row>
    <row r="42" spans="1:10">
      <c r="A42" t="str">
        <f>'GSE48865'!I60</f>
        <v>GO:0008380~RNA splicing</v>
      </c>
      <c r="B42" t="s">
        <v>1119</v>
      </c>
      <c r="C42" s="1">
        <f>'GSE48865'!N60</f>
        <v>3.75401046725927E-7</v>
      </c>
      <c r="D42" s="1">
        <f>'GSE48865'!S60</f>
        <v>4.8425571557264501E-5</v>
      </c>
      <c r="E42">
        <v>2</v>
      </c>
      <c r="F42" t="str">
        <f t="shared" si="0"/>
        <v>GO:0008380</v>
      </c>
      <c r="G42" t="str">
        <f t="shared" si="1"/>
        <v>RNA splicing</v>
      </c>
      <c r="H42">
        <f t="shared" si="2"/>
        <v>12</v>
      </c>
      <c r="I42">
        <f t="shared" si="3"/>
        <v>125</v>
      </c>
      <c r="J42" t="str">
        <f t="shared" si="4"/>
        <v>Green</v>
      </c>
    </row>
    <row r="43" spans="1:10">
      <c r="A43" t="str">
        <f>'GSE48865'!I63</f>
        <v>GO:0016070~RNA metabolic process</v>
      </c>
      <c r="B43" t="s">
        <v>1120</v>
      </c>
      <c r="C43" s="1">
        <f>'GSE48865'!N63</f>
        <v>5.7639969344765001E-4</v>
      </c>
      <c r="D43" s="1">
        <f>'GSE48865'!S63</f>
        <v>0.11147811874154701</v>
      </c>
      <c r="E43">
        <v>2</v>
      </c>
      <c r="F43" t="str">
        <f t="shared" si="0"/>
        <v>GO:0016070</v>
      </c>
      <c r="G43" t="str">
        <f t="shared" si="1"/>
        <v>RNA metabolic process</v>
      </c>
      <c r="H43">
        <f t="shared" si="2"/>
        <v>21</v>
      </c>
      <c r="I43">
        <f t="shared" si="3"/>
        <v>125</v>
      </c>
      <c r="J43" t="str">
        <f t="shared" si="4"/>
        <v>Orange</v>
      </c>
    </row>
    <row r="44" spans="1:10">
      <c r="A44" t="str">
        <f>'GSE48865'!I66</f>
        <v>GO:0045165~cell fate commitment</v>
      </c>
      <c r="B44" t="s">
        <v>1121</v>
      </c>
      <c r="C44" s="1">
        <f>'GSE48865'!N66</f>
        <v>1.95724279580761E-3</v>
      </c>
      <c r="D44" s="1">
        <f>'GSE48865'!S66</f>
        <v>0.34117756621788797</v>
      </c>
      <c r="E44">
        <v>2</v>
      </c>
      <c r="F44" t="str">
        <f t="shared" si="0"/>
        <v>GO:0045165</v>
      </c>
      <c r="G44" t="str">
        <f t="shared" si="1"/>
        <v>cell fate commitment</v>
      </c>
      <c r="H44">
        <f t="shared" si="2"/>
        <v>20</v>
      </c>
      <c r="I44">
        <f t="shared" si="3"/>
        <v>125</v>
      </c>
      <c r="J44" t="str">
        <f t="shared" si="4"/>
        <v>Orange</v>
      </c>
    </row>
    <row r="45" spans="1:10">
      <c r="A45" t="str">
        <f>'GSE48865'!I69</f>
        <v>GO:0009607~response to biotic stimulus</v>
      </c>
      <c r="B45" t="s">
        <v>1122</v>
      </c>
      <c r="C45" s="1">
        <f>'GSE48865'!N69</f>
        <v>1.8540390771300101E-2</v>
      </c>
      <c r="D45" s="1">
        <f>'GSE48865'!S69</f>
        <v>0.99635473224908599</v>
      </c>
      <c r="E45">
        <v>2</v>
      </c>
      <c r="F45" t="str">
        <f t="shared" si="0"/>
        <v>GO:0009607</v>
      </c>
      <c r="G45" t="str">
        <f t="shared" si="1"/>
        <v>response to biotic stimulus</v>
      </c>
      <c r="H45">
        <f t="shared" si="2"/>
        <v>27</v>
      </c>
      <c r="I45">
        <f t="shared" si="3"/>
        <v>135</v>
      </c>
      <c r="J45" t="str">
        <f t="shared" si="4"/>
        <v>Red</v>
      </c>
    </row>
    <row r="46" spans="1:10">
      <c r="A46" t="str">
        <f>'GSE48865'!I72</f>
        <v>NONE</v>
      </c>
      <c r="B46" t="s">
        <v>1123</v>
      </c>
      <c r="C46" s="1" t="str">
        <f>'GSE48865'!N72</f>
        <v>-</v>
      </c>
      <c r="D46" s="1" t="str">
        <f>'GSE48865'!S72</f>
        <v>-</v>
      </c>
      <c r="E46">
        <v>2</v>
      </c>
      <c r="F46" t="str">
        <f t="shared" si="0"/>
        <v>NONE</v>
      </c>
      <c r="G46" t="e">
        <f t="shared" si="1"/>
        <v>#VALUE!</v>
      </c>
      <c r="H46" t="e">
        <f t="shared" si="2"/>
        <v>#VALUE!</v>
      </c>
      <c r="I46" t="e">
        <f t="shared" si="3"/>
        <v>#VALUE!</v>
      </c>
      <c r="J46" t="str">
        <f t="shared" si="4"/>
        <v>Grey</v>
      </c>
    </row>
    <row r="47" spans="1:10">
      <c r="A47" t="str">
        <f>'GSE48865'!I75</f>
        <v>GO:0019882~antigen processing and presentation</v>
      </c>
      <c r="B47" t="s">
        <v>1124</v>
      </c>
      <c r="C47" s="1">
        <f>'GSE48865'!N75</f>
        <v>3.8372999443315702E-8</v>
      </c>
      <c r="D47" s="1">
        <f>'GSE48865'!S75</f>
        <v>6.3315249856366001E-6</v>
      </c>
      <c r="E47">
        <v>2</v>
      </c>
      <c r="F47" t="str">
        <f t="shared" si="0"/>
        <v>GO:0019882</v>
      </c>
      <c r="G47" t="str">
        <f t="shared" si="1"/>
        <v>antigen processing and presentation</v>
      </c>
      <c r="H47">
        <f t="shared" si="2"/>
        <v>35</v>
      </c>
      <c r="I47">
        <f t="shared" si="3"/>
        <v>175</v>
      </c>
      <c r="J47" t="str">
        <f t="shared" si="4"/>
        <v>Green</v>
      </c>
    </row>
    <row r="48" spans="1:10">
      <c r="A48" t="str">
        <f>'GSE48865'!I78</f>
        <v>NONE</v>
      </c>
      <c r="B48" t="s">
        <v>1125</v>
      </c>
      <c r="C48" s="1" t="str">
        <f>'GSE48865'!N78</f>
        <v>-</v>
      </c>
      <c r="D48" s="1" t="str">
        <f>'GSE48865'!S78</f>
        <v>-</v>
      </c>
      <c r="E48">
        <v>2</v>
      </c>
      <c r="F48" t="str">
        <f t="shared" si="0"/>
        <v>NONE</v>
      </c>
      <c r="G48" t="e">
        <f t="shared" si="1"/>
        <v>#VALUE!</v>
      </c>
      <c r="H48" t="e">
        <f t="shared" si="2"/>
        <v>#VALUE!</v>
      </c>
      <c r="I48" t="e">
        <f t="shared" si="3"/>
        <v>#VALUE!</v>
      </c>
      <c r="J48" t="str">
        <f t="shared" si="4"/>
        <v>Grey</v>
      </c>
    </row>
    <row r="49" spans="1:10">
      <c r="A49" t="str">
        <f>'GSE48865'!I81</f>
        <v>GO:0031114~regulation of microtubule depolymerization</v>
      </c>
      <c r="B49" t="s">
        <v>1126</v>
      </c>
      <c r="C49" s="1">
        <f>'GSE48865'!N81</f>
        <v>6.7827493101765002E-3</v>
      </c>
      <c r="D49" s="1">
        <f>'GSE48865'!S81</f>
        <v>0.74188898181235896</v>
      </c>
      <c r="E49">
        <v>2</v>
      </c>
      <c r="F49" t="str">
        <f t="shared" si="0"/>
        <v>GO:0031114</v>
      </c>
      <c r="G49" t="str">
        <f t="shared" si="1"/>
        <v>regulation of microtubule depolymerization</v>
      </c>
      <c r="H49">
        <f t="shared" si="2"/>
        <v>42</v>
      </c>
      <c r="I49">
        <f t="shared" si="3"/>
        <v>210</v>
      </c>
      <c r="J49" t="str">
        <f t="shared" si="4"/>
        <v>Orange</v>
      </c>
    </row>
    <row r="50" spans="1:10">
      <c r="A50" t="str">
        <f>'GSE48865'!I84</f>
        <v>GO:0016043~cellular component organization</v>
      </c>
      <c r="B50" t="s">
        <v>1127</v>
      </c>
      <c r="C50" s="1">
        <f>'GSE48865'!N84</f>
        <v>2.6437776503310901E-3</v>
      </c>
      <c r="D50" s="1">
        <f>'GSE48865'!S84</f>
        <v>0.37077964354533199</v>
      </c>
      <c r="E50">
        <v>2</v>
      </c>
      <c r="F50" t="str">
        <f t="shared" si="0"/>
        <v>GO:0016043</v>
      </c>
      <c r="G50" t="str">
        <f t="shared" si="1"/>
        <v>cellular component organization</v>
      </c>
      <c r="H50">
        <f t="shared" si="2"/>
        <v>31</v>
      </c>
      <c r="I50">
        <f t="shared" si="3"/>
        <v>155</v>
      </c>
      <c r="J50" t="str">
        <f t="shared" si="4"/>
        <v>Orange</v>
      </c>
    </row>
    <row r="51" spans="1:10">
      <c r="A51" t="str">
        <f>'GSE48865'!I87</f>
        <v>GO:0006091~generation of precursor metabolites and energy</v>
      </c>
      <c r="B51" t="s">
        <v>1128</v>
      </c>
      <c r="C51" s="1">
        <f>'GSE48865'!N87</f>
        <v>7.8744115835562005E-6</v>
      </c>
      <c r="D51" s="1">
        <f>'GSE48865'!S87</f>
        <v>2.20241504139873E-3</v>
      </c>
      <c r="E51">
        <v>2</v>
      </c>
      <c r="F51" t="str">
        <f t="shared" si="0"/>
        <v>GO:0006091</v>
      </c>
      <c r="G51" t="str">
        <f t="shared" si="1"/>
        <v>generation of precursor metabolites and energy</v>
      </c>
      <c r="H51">
        <f t="shared" si="2"/>
        <v>46</v>
      </c>
      <c r="I51">
        <f t="shared" si="3"/>
        <v>230</v>
      </c>
      <c r="J51" t="str">
        <f t="shared" si="4"/>
        <v>Green</v>
      </c>
    </row>
    <row r="52" spans="1:10">
      <c r="A52" t="str">
        <f>'GSE48865'!I90</f>
        <v>GO:0045595~regulation of cell differentiation</v>
      </c>
      <c r="B52" t="s">
        <v>1129</v>
      </c>
      <c r="C52" s="1">
        <f>'GSE48865'!N90</f>
        <v>1.65670870837928E-2</v>
      </c>
      <c r="D52" s="1">
        <f>'GSE48865'!S90</f>
        <v>0.99827914008603802</v>
      </c>
      <c r="E52">
        <v>2</v>
      </c>
      <c r="F52" t="str">
        <f t="shared" si="0"/>
        <v>GO:0045595</v>
      </c>
      <c r="G52" t="str">
        <f t="shared" si="1"/>
        <v>regulation of cell differentiation</v>
      </c>
      <c r="H52">
        <f t="shared" si="2"/>
        <v>34</v>
      </c>
      <c r="I52">
        <f t="shared" si="3"/>
        <v>170</v>
      </c>
      <c r="J52" t="str">
        <f t="shared" si="4"/>
        <v>Red</v>
      </c>
    </row>
    <row r="53" spans="1:10">
      <c r="A53" t="str">
        <f>'GSE48865'!I93</f>
        <v>NONE</v>
      </c>
      <c r="B53" t="s">
        <v>1130</v>
      </c>
      <c r="C53" s="1" t="str">
        <f>'GSE48865'!N93</f>
        <v>-</v>
      </c>
      <c r="D53" s="1" t="str">
        <f>'GSE48865'!S93</f>
        <v>-</v>
      </c>
      <c r="E53">
        <v>2</v>
      </c>
      <c r="F53" t="str">
        <f t="shared" si="0"/>
        <v>NONE</v>
      </c>
      <c r="G53" t="e">
        <f t="shared" si="1"/>
        <v>#VALUE!</v>
      </c>
      <c r="H53" t="e">
        <f t="shared" si="2"/>
        <v>#VALUE!</v>
      </c>
      <c r="I53" t="e">
        <f t="shared" si="3"/>
        <v>#VALUE!</v>
      </c>
      <c r="J53" t="str">
        <f t="shared" si="4"/>
        <v>Grey</v>
      </c>
    </row>
    <row r="54" spans="1:10">
      <c r="A54" t="str">
        <f>'GSE48865'!I96</f>
        <v>GO:0044262~cellular carbohydrate metabolic process</v>
      </c>
      <c r="B54" t="s">
        <v>1131</v>
      </c>
      <c r="C54" s="1">
        <f>'GSE48865'!N96</f>
        <v>1.43699579965312E-2</v>
      </c>
      <c r="D54" s="1">
        <f>'GSE48865'!S96</f>
        <v>0.98132195628992802</v>
      </c>
      <c r="E54">
        <v>2</v>
      </c>
      <c r="F54" t="str">
        <f t="shared" si="0"/>
        <v>GO:0044262</v>
      </c>
      <c r="G54" t="str">
        <f t="shared" si="1"/>
        <v>cellular carbohydrate metabolic process</v>
      </c>
      <c r="H54">
        <f t="shared" si="2"/>
        <v>39</v>
      </c>
      <c r="I54">
        <f t="shared" si="3"/>
        <v>195</v>
      </c>
      <c r="J54" t="str">
        <f t="shared" si="4"/>
        <v>Red</v>
      </c>
    </row>
    <row r="55" spans="1:10">
      <c r="A55" t="str">
        <f>'GSE48865'!I99</f>
        <v>GO:0043170~macromolecule metabolic process</v>
      </c>
      <c r="B55" t="s">
        <v>1132</v>
      </c>
      <c r="C55" s="1">
        <f>'GSE48865'!N99</f>
        <v>6.6166394569882603E-2</v>
      </c>
      <c r="D55" s="1">
        <f>'GSE48865'!S99</f>
        <v>0.99998916057435205</v>
      </c>
      <c r="E55">
        <v>2</v>
      </c>
      <c r="F55" t="str">
        <f t="shared" si="0"/>
        <v>GO:0043170</v>
      </c>
      <c r="G55" t="str">
        <f t="shared" si="1"/>
        <v>macromolecule metabolic process</v>
      </c>
      <c r="H55">
        <f t="shared" si="2"/>
        <v>31</v>
      </c>
      <c r="I55">
        <f t="shared" si="3"/>
        <v>155</v>
      </c>
      <c r="J55" t="str">
        <f t="shared" si="4"/>
        <v>Grey</v>
      </c>
    </row>
    <row r="56" spans="1:10">
      <c r="A56" t="str">
        <f>'GSE48865'!I102</f>
        <v>GO:0016192~vesicle-mediated transport</v>
      </c>
      <c r="B56" t="s">
        <v>1133</v>
      </c>
      <c r="C56" s="1">
        <f>'GSE48865'!N102</f>
        <v>1.23248860640925E-3</v>
      </c>
      <c r="D56" s="1">
        <f>'GSE48865'!S102</f>
        <v>0.268027206102398</v>
      </c>
      <c r="E56">
        <v>2</v>
      </c>
      <c r="F56" t="str">
        <f t="shared" si="0"/>
        <v>GO:0016192</v>
      </c>
      <c r="G56" t="str">
        <f t="shared" si="1"/>
        <v>vesicle-mediated transport</v>
      </c>
      <c r="H56">
        <f t="shared" si="2"/>
        <v>26</v>
      </c>
      <c r="I56">
        <f t="shared" si="3"/>
        <v>130</v>
      </c>
      <c r="J56" t="str">
        <f t="shared" si="4"/>
        <v>Orange</v>
      </c>
    </row>
    <row r="57" spans="1:10">
      <c r="A57" t="str">
        <f>'GSE48865'!I105</f>
        <v>GO:0006520~cellular amino acid metabolic process</v>
      </c>
      <c r="B57" t="s">
        <v>1134</v>
      </c>
      <c r="C57" s="1">
        <f>'GSE48865'!N105</f>
        <v>7.7539086473459598E-2</v>
      </c>
      <c r="D57" s="1">
        <f>'GSE48865'!S105</f>
        <v>0.999999064483589</v>
      </c>
      <c r="E57">
        <v>2</v>
      </c>
      <c r="F57" t="str">
        <f t="shared" si="0"/>
        <v>GO:0006520</v>
      </c>
      <c r="G57" t="str">
        <f t="shared" si="1"/>
        <v>cellular amino acid metabolic process</v>
      </c>
      <c r="H57">
        <f t="shared" si="2"/>
        <v>37</v>
      </c>
      <c r="I57">
        <f t="shared" si="3"/>
        <v>185</v>
      </c>
      <c r="J57" t="str">
        <f t="shared" si="4"/>
        <v>Grey</v>
      </c>
    </row>
    <row r="58" spans="1:10">
      <c r="A58" t="str">
        <f>'GSE48865'!I108</f>
        <v>GO:0006520~cellular amino acid metabolic process</v>
      </c>
      <c r="B58" t="s">
        <v>1135</v>
      </c>
      <c r="C58" s="1">
        <f>'GSE48865'!N108</f>
        <v>2.4720526066115398E-3</v>
      </c>
      <c r="D58" s="1">
        <f>'GSE48865'!S108</f>
        <v>0.255124707819467</v>
      </c>
      <c r="E58">
        <v>2</v>
      </c>
      <c r="F58" t="str">
        <f t="shared" si="0"/>
        <v>GO:0006520</v>
      </c>
      <c r="G58" t="str">
        <f t="shared" si="1"/>
        <v>cellular amino acid metabolic process</v>
      </c>
      <c r="H58">
        <f t="shared" si="2"/>
        <v>37</v>
      </c>
      <c r="I58">
        <f t="shared" si="3"/>
        <v>185</v>
      </c>
      <c r="J58" t="str">
        <f t="shared" si="4"/>
        <v>Orange</v>
      </c>
    </row>
    <row r="59" spans="1:10">
      <c r="A59" t="str">
        <f>'GSE48865'!I111</f>
        <v>GO:0006520~cellular amino acid metabolic process</v>
      </c>
      <c r="B59" t="s">
        <v>1136</v>
      </c>
      <c r="C59" s="1">
        <f>'GSE48865'!N111</f>
        <v>7.7539086473459598E-2</v>
      </c>
      <c r="D59" s="1">
        <f>'GSE48865'!S111</f>
        <v>0.99917695865621703</v>
      </c>
      <c r="E59">
        <v>2</v>
      </c>
      <c r="F59" t="str">
        <f t="shared" si="0"/>
        <v>GO:0006520</v>
      </c>
      <c r="G59" t="str">
        <f t="shared" si="1"/>
        <v>cellular amino acid metabolic process</v>
      </c>
      <c r="H59">
        <f t="shared" si="2"/>
        <v>37</v>
      </c>
      <c r="I59">
        <f t="shared" si="3"/>
        <v>185</v>
      </c>
      <c r="J59" t="str">
        <f t="shared" si="4"/>
        <v>Grey</v>
      </c>
    </row>
    <row r="60" spans="1:10">
      <c r="A60" t="str">
        <f>'GSE48865'!I114</f>
        <v>GO:0016043~cellular component organization</v>
      </c>
      <c r="B60" t="s">
        <v>1137</v>
      </c>
      <c r="C60" s="1">
        <f>'GSE48865'!N114</f>
        <v>7.2602666512497693E-2</v>
      </c>
      <c r="D60" s="1">
        <f>'GSE48865'!S114</f>
        <v>0.99998458019438397</v>
      </c>
      <c r="E60">
        <v>2</v>
      </c>
      <c r="F60" t="str">
        <f t="shared" si="0"/>
        <v>GO:0016043</v>
      </c>
      <c r="G60" t="str">
        <f t="shared" si="1"/>
        <v>cellular component organization</v>
      </c>
      <c r="H60">
        <f t="shared" si="2"/>
        <v>31</v>
      </c>
      <c r="I60">
        <f t="shared" si="3"/>
        <v>155</v>
      </c>
      <c r="J60" t="str">
        <f t="shared" si="4"/>
        <v>Grey</v>
      </c>
    </row>
    <row r="61" spans="1:10">
      <c r="A61" t="str">
        <f>'GSE48865'!I117</f>
        <v>GO:0006520~cellular amino acid metabolic process</v>
      </c>
      <c r="B61" t="s">
        <v>1138</v>
      </c>
      <c r="C61" s="1">
        <f>'GSE48865'!N117</f>
        <v>7.7539086473459598E-2</v>
      </c>
      <c r="D61" s="1">
        <f>'GSE48865'!S117</f>
        <v>0.99971176593629996</v>
      </c>
      <c r="E61">
        <v>2</v>
      </c>
      <c r="F61" t="str">
        <f t="shared" si="0"/>
        <v>GO:0006520</v>
      </c>
      <c r="G61" t="str">
        <f t="shared" si="1"/>
        <v>cellular amino acid metabolic process</v>
      </c>
      <c r="H61">
        <f t="shared" si="2"/>
        <v>37</v>
      </c>
      <c r="I61">
        <f t="shared" si="3"/>
        <v>185</v>
      </c>
      <c r="J61" t="str">
        <f t="shared" si="4"/>
        <v>Grey</v>
      </c>
    </row>
    <row r="62" spans="1:10">
      <c r="A62" t="str">
        <f>'GSE48865'!I120</f>
        <v>GO:0016070~RNA metabolic process</v>
      </c>
      <c r="B62" t="s">
        <v>1139</v>
      </c>
      <c r="C62" s="1">
        <f>'GSE48865'!N120</f>
        <v>2.6077268456247403E-4</v>
      </c>
      <c r="D62" s="1">
        <f>'GSE48865'!S120</f>
        <v>3.5602890753011901E-2</v>
      </c>
      <c r="E62">
        <v>2</v>
      </c>
      <c r="F62" t="str">
        <f t="shared" si="0"/>
        <v>GO:0016070</v>
      </c>
      <c r="G62" t="str">
        <f t="shared" si="1"/>
        <v>RNA metabolic process</v>
      </c>
      <c r="H62">
        <f t="shared" si="2"/>
        <v>21</v>
      </c>
      <c r="I62">
        <f t="shared" si="3"/>
        <v>125</v>
      </c>
      <c r="J62" t="str">
        <f t="shared" si="4"/>
        <v>Yellow</v>
      </c>
    </row>
    <row r="63" spans="1:10">
      <c r="A63" t="str">
        <f>'GSE48865'!I123</f>
        <v>GO:0050793~regulation of developmental process</v>
      </c>
      <c r="B63" t="s">
        <v>1140</v>
      </c>
      <c r="C63" s="1">
        <f>'GSE48865'!N123</f>
        <v>1.0080959908877699E-3</v>
      </c>
      <c r="D63" s="1">
        <f>'GSE48865'!S123</f>
        <v>0.17021763661120801</v>
      </c>
      <c r="E63">
        <v>2</v>
      </c>
      <c r="F63" t="str">
        <f t="shared" si="0"/>
        <v>GO:0050793</v>
      </c>
      <c r="G63" t="str">
        <f t="shared" si="1"/>
        <v>regulation of developmental process</v>
      </c>
      <c r="H63">
        <f t="shared" si="2"/>
        <v>35</v>
      </c>
      <c r="I63">
        <f t="shared" si="3"/>
        <v>175</v>
      </c>
      <c r="J63" t="str">
        <f t="shared" si="4"/>
        <v>Orange</v>
      </c>
    </row>
    <row r="64" spans="1:10">
      <c r="A64" t="str">
        <f>'GSE48865'!I126</f>
        <v>GO:0051239~regulation of multicellular organismal process</v>
      </c>
      <c r="B64" t="s">
        <v>1141</v>
      </c>
      <c r="C64" s="1">
        <f>'GSE48865'!N126</f>
        <v>5.5200168655976899E-2</v>
      </c>
      <c r="D64" s="1">
        <f>'GSE48865'!S126</f>
        <v>0.99999909165101597</v>
      </c>
      <c r="E64">
        <v>2</v>
      </c>
      <c r="F64" t="str">
        <f t="shared" si="0"/>
        <v>GO:0051239</v>
      </c>
      <c r="G64" t="str">
        <f t="shared" si="1"/>
        <v>regulation of multicellular organismal process</v>
      </c>
      <c r="H64">
        <f t="shared" si="2"/>
        <v>46</v>
      </c>
      <c r="I64">
        <f t="shared" si="3"/>
        <v>230</v>
      </c>
      <c r="J64" t="str">
        <f t="shared" si="4"/>
        <v>Grey</v>
      </c>
    </row>
    <row r="65" spans="1:10">
      <c r="A65" t="str">
        <f>'GSE48865'!I129</f>
        <v>NONE</v>
      </c>
      <c r="B65" t="s">
        <v>1142</v>
      </c>
      <c r="C65" s="1" t="str">
        <f>'GSE48865'!N129</f>
        <v>-</v>
      </c>
      <c r="D65" s="1" t="str">
        <f>'GSE48865'!S129</f>
        <v>-</v>
      </c>
      <c r="E65">
        <v>2</v>
      </c>
      <c r="F65" t="str">
        <f t="shared" si="0"/>
        <v>NONE</v>
      </c>
      <c r="G65" t="e">
        <f t="shared" si="1"/>
        <v>#VALUE!</v>
      </c>
      <c r="H65" t="e">
        <f t="shared" si="2"/>
        <v>#VALUE!</v>
      </c>
      <c r="I65" t="e">
        <f t="shared" si="3"/>
        <v>#VALUE!</v>
      </c>
      <c r="J65" t="str">
        <f t="shared" si="4"/>
        <v>Grey</v>
      </c>
    </row>
    <row r="66" spans="1:10">
      <c r="A66" t="str">
        <f>'GSE48865'!I132</f>
        <v>GO:0002504~antigen processing and presentation of peptide or polysaccharide antigen via MHC class II</v>
      </c>
      <c r="B66" t="s">
        <v>1143</v>
      </c>
      <c r="C66" s="1">
        <f>'GSE48865'!N132</f>
        <v>3.6995344345075998E-10</v>
      </c>
      <c r="D66" s="1">
        <f>'GSE48865'!S132</f>
        <v>1.0654657389696999E-7</v>
      </c>
      <c r="E66">
        <v>2</v>
      </c>
      <c r="F66" t="str">
        <f t="shared" si="0"/>
        <v>GO:0002504</v>
      </c>
      <c r="G66" t="str">
        <f t="shared" si="1"/>
        <v>antigen processing and presentation of peptide or polysaccharide antigen via MHC class II</v>
      </c>
      <c r="H66">
        <f t="shared" si="2"/>
        <v>89</v>
      </c>
      <c r="I66">
        <f t="shared" si="3"/>
        <v>250</v>
      </c>
      <c r="J66" t="str">
        <f t="shared" si="4"/>
        <v>Green</v>
      </c>
    </row>
    <row r="67" spans="1:10">
      <c r="A67" t="str">
        <f>'GSE48865'!I135</f>
        <v>GO:0019752~carboxylic acid metabolic process</v>
      </c>
      <c r="B67" t="s">
        <v>1144</v>
      </c>
      <c r="C67" s="1">
        <f>'GSE48865'!N135</f>
        <v>1.43068328106709E-2</v>
      </c>
      <c r="D67" s="1">
        <f>'GSE48865'!S135</f>
        <v>0.89438821509469202</v>
      </c>
      <c r="E67">
        <v>2</v>
      </c>
      <c r="F67" t="str">
        <f t="shared" ref="F67:F82" si="5">LEFT(A67,10)</f>
        <v>GO:0019752</v>
      </c>
      <c r="G67" t="str">
        <f t="shared" ref="G67:G82" si="6">RIGHT(A67,LEN(A67)-11)</f>
        <v>carboxylic acid metabolic process</v>
      </c>
      <c r="H67">
        <f t="shared" ref="H67:H82" si="7">LEN(G67)</f>
        <v>33</v>
      </c>
      <c r="I67">
        <f t="shared" ref="I67:I82" si="8">IF(H67&lt;25,25,IF(H67&gt;50,50,H67))*5</f>
        <v>165</v>
      </c>
      <c r="J67" t="str">
        <f t="shared" ref="J67:J70" si="9">IF(D67&lt;0.01,"Green", IF( D67 &lt; 0.05, "Yellow", IF(C67&lt;0.01, "Orange", IF(C67 &lt;0.05,"Red","Grey"))))</f>
        <v>Red</v>
      </c>
    </row>
    <row r="68" spans="1:10">
      <c r="A68" t="str">
        <f>'GSE48865'!I138</f>
        <v>GO:0007186~G-protein coupled receptor protein signaling pathway</v>
      </c>
      <c r="B68" t="s">
        <v>1145</v>
      </c>
      <c r="C68" s="1">
        <f>'GSE48865'!N138</f>
        <v>5.3778176241053702E-2</v>
      </c>
      <c r="D68" s="1">
        <f>'GSE48865'!S138</f>
        <v>0.99998733620329605</v>
      </c>
      <c r="E68">
        <v>2</v>
      </c>
      <c r="F68" t="str">
        <f t="shared" si="5"/>
        <v>GO:0007186</v>
      </c>
      <c r="G68" t="str">
        <f t="shared" si="6"/>
        <v>G-protein coupled receptor protein signaling pathway</v>
      </c>
      <c r="H68">
        <f t="shared" si="7"/>
        <v>52</v>
      </c>
      <c r="I68">
        <f t="shared" si="8"/>
        <v>250</v>
      </c>
      <c r="J68" t="str">
        <f t="shared" si="9"/>
        <v>Grey</v>
      </c>
    </row>
    <row r="69" spans="1:10">
      <c r="A69" t="str">
        <f>'GSE48865'!I141</f>
        <v>NONE</v>
      </c>
      <c r="B69" t="s">
        <v>1146</v>
      </c>
      <c r="C69" s="1" t="str">
        <f>'GSE48865'!N141</f>
        <v>-</v>
      </c>
      <c r="D69" s="1" t="str">
        <f>'GSE48865'!S141</f>
        <v>-</v>
      </c>
      <c r="E69">
        <v>2</v>
      </c>
      <c r="F69" t="str">
        <f t="shared" si="5"/>
        <v>NONE</v>
      </c>
      <c r="G69" t="e">
        <f t="shared" si="6"/>
        <v>#VALUE!</v>
      </c>
      <c r="H69" t="e">
        <f t="shared" si="7"/>
        <v>#VALUE!</v>
      </c>
      <c r="I69" t="e">
        <f t="shared" si="8"/>
        <v>#VALUE!</v>
      </c>
      <c r="J69" t="str">
        <f t="shared" si="9"/>
        <v>Grey</v>
      </c>
    </row>
    <row r="70" spans="1:10">
      <c r="A70" t="str">
        <f>'GSE48865'!I144</f>
        <v>GO:0006928~cell motion</v>
      </c>
      <c r="B70" t="s">
        <v>1147</v>
      </c>
      <c r="C70" s="1">
        <f>'GSE48865'!N144</f>
        <v>1.5491241091120799E-2</v>
      </c>
      <c r="D70" s="1">
        <f>'GSE48865'!S144</f>
        <v>0.82867804365255404</v>
      </c>
      <c r="E70">
        <v>2</v>
      </c>
      <c r="F70" t="str">
        <f t="shared" si="5"/>
        <v>GO:0006928</v>
      </c>
      <c r="G70" t="str">
        <f t="shared" si="6"/>
        <v>cell motion</v>
      </c>
      <c r="H70">
        <f t="shared" si="7"/>
        <v>11</v>
      </c>
      <c r="I70">
        <f t="shared" si="8"/>
        <v>125</v>
      </c>
      <c r="J70" t="str">
        <f t="shared" si="9"/>
        <v>Red</v>
      </c>
    </row>
    <row r="71" spans="1:10">
      <c r="A71" t="s">
        <v>1063</v>
      </c>
      <c r="B71" t="s">
        <v>1148</v>
      </c>
      <c r="C71" s="1">
        <v>-1</v>
      </c>
      <c r="D71" s="1">
        <v>-1</v>
      </c>
      <c r="E71">
        <v>-1</v>
      </c>
      <c r="F71" t="str">
        <f t="shared" si="5"/>
        <v>GO:0050896</v>
      </c>
      <c r="G71" t="str">
        <f t="shared" si="6"/>
        <v xml:space="preserve"> response to stimulus</v>
      </c>
      <c r="H71">
        <f t="shared" si="7"/>
        <v>21</v>
      </c>
      <c r="I71">
        <f t="shared" si="8"/>
        <v>125</v>
      </c>
      <c r="J71" t="s">
        <v>1166</v>
      </c>
    </row>
    <row r="72" spans="1:10">
      <c r="A72" t="s">
        <v>1066</v>
      </c>
      <c r="B72" t="s">
        <v>1149</v>
      </c>
      <c r="C72" s="1">
        <v>-1</v>
      </c>
      <c r="D72" s="1">
        <v>-1</v>
      </c>
      <c r="E72">
        <v>-1</v>
      </c>
      <c r="F72" t="str">
        <f t="shared" si="5"/>
        <v>GO: 000998</v>
      </c>
      <c r="G72" t="str">
        <f t="shared" si="6"/>
        <v>: cellular process</v>
      </c>
      <c r="H72">
        <f t="shared" si="7"/>
        <v>18</v>
      </c>
      <c r="I72">
        <f t="shared" si="8"/>
        <v>125</v>
      </c>
      <c r="J72" t="s">
        <v>1166</v>
      </c>
    </row>
    <row r="73" spans="1:10">
      <c r="A73" t="s">
        <v>1067</v>
      </c>
      <c r="B73" t="s">
        <v>1150</v>
      </c>
      <c r="C73" s="1">
        <v>-1</v>
      </c>
      <c r="D73" s="1">
        <v>-1</v>
      </c>
      <c r="E73">
        <v>-1</v>
      </c>
      <c r="F73" t="str">
        <f t="shared" si="5"/>
        <v>GO: 007184</v>
      </c>
      <c r="G73" t="str">
        <f t="shared" si="6"/>
        <v>: cellular component organization or biogenesis</v>
      </c>
      <c r="H73">
        <f t="shared" si="7"/>
        <v>47</v>
      </c>
      <c r="I73">
        <f t="shared" si="8"/>
        <v>235</v>
      </c>
      <c r="J73" t="s">
        <v>1166</v>
      </c>
    </row>
    <row r="74" spans="1:10">
      <c r="A74" t="s">
        <v>1068</v>
      </c>
      <c r="B74" t="s">
        <v>1151</v>
      </c>
      <c r="C74" s="1">
        <v>-1</v>
      </c>
      <c r="D74" s="1">
        <v>-1</v>
      </c>
      <c r="E74">
        <v>-1</v>
      </c>
      <c r="F74" t="str">
        <f t="shared" si="5"/>
        <v>GO:0048856</v>
      </c>
      <c r="G74" t="str">
        <f t="shared" si="6"/>
        <v xml:space="preserve"> anatomical structure development</v>
      </c>
      <c r="H74">
        <f t="shared" si="7"/>
        <v>33</v>
      </c>
      <c r="I74">
        <f t="shared" si="8"/>
        <v>165</v>
      </c>
      <c r="J74" t="s">
        <v>1166</v>
      </c>
    </row>
    <row r="75" spans="1:10">
      <c r="A75" t="s">
        <v>1069</v>
      </c>
      <c r="B75" t="s">
        <v>1152</v>
      </c>
      <c r="C75" s="1">
        <v>-1</v>
      </c>
      <c r="D75" s="1">
        <v>-1</v>
      </c>
      <c r="E75">
        <v>-1</v>
      </c>
      <c r="F75" t="str">
        <f t="shared" si="5"/>
        <v>GO:0019882</v>
      </c>
      <c r="G75" t="str">
        <f t="shared" si="6"/>
        <v xml:space="preserve"> antigen processing and presentation</v>
      </c>
      <c r="H75">
        <f t="shared" si="7"/>
        <v>36</v>
      </c>
      <c r="I75">
        <f t="shared" si="8"/>
        <v>180</v>
      </c>
      <c r="J75" t="s">
        <v>1166</v>
      </c>
    </row>
    <row r="76" spans="1:10">
      <c r="A76" t="s">
        <v>1070</v>
      </c>
      <c r="B76" t="s">
        <v>1153</v>
      </c>
      <c r="C76" s="1">
        <v>-1</v>
      </c>
      <c r="D76" s="1">
        <v>-1</v>
      </c>
      <c r="E76">
        <v>-1</v>
      </c>
      <c r="F76" t="str">
        <f t="shared" si="5"/>
        <v>GO: 005123</v>
      </c>
      <c r="G76" t="str">
        <f t="shared" si="6"/>
        <v xml:space="preserve"> establishment of localization</v>
      </c>
      <c r="H76">
        <f t="shared" si="7"/>
        <v>30</v>
      </c>
      <c r="I76">
        <f t="shared" si="8"/>
        <v>150</v>
      </c>
      <c r="J76" t="s">
        <v>1166</v>
      </c>
    </row>
    <row r="77" spans="1:10">
      <c r="A77" t="s">
        <v>1071</v>
      </c>
      <c r="B77" t="s">
        <v>1154</v>
      </c>
      <c r="C77" s="1">
        <v>-1</v>
      </c>
      <c r="D77" s="1">
        <v>-1</v>
      </c>
      <c r="E77">
        <v>-1</v>
      </c>
      <c r="F77" t="str">
        <f t="shared" si="5"/>
        <v>GO:0006091</v>
      </c>
      <c r="G77" t="str">
        <f t="shared" si="6"/>
        <v xml:space="preserve"> generation of precursor metabolites and energy</v>
      </c>
      <c r="H77">
        <f t="shared" si="7"/>
        <v>47</v>
      </c>
      <c r="I77">
        <f t="shared" si="8"/>
        <v>235</v>
      </c>
      <c r="J77" t="s">
        <v>1166</v>
      </c>
    </row>
    <row r="78" spans="1:10">
      <c r="A78" t="s">
        <v>1073</v>
      </c>
      <c r="B78" t="s">
        <v>1155</v>
      </c>
      <c r="C78" s="1">
        <v>-1</v>
      </c>
      <c r="D78" s="1">
        <v>-1</v>
      </c>
      <c r="E78">
        <v>-1</v>
      </c>
      <c r="F78" t="str">
        <f t="shared" si="5"/>
        <v>GO:0005975</v>
      </c>
      <c r="G78" t="str">
        <f t="shared" si="6"/>
        <v xml:space="preserve"> carbohydrate metabolic process</v>
      </c>
      <c r="H78">
        <f t="shared" si="7"/>
        <v>31</v>
      </c>
      <c r="I78">
        <f t="shared" si="8"/>
        <v>155</v>
      </c>
      <c r="J78" t="s">
        <v>1166</v>
      </c>
    </row>
    <row r="79" spans="1:10">
      <c r="A79" t="s">
        <v>1072</v>
      </c>
      <c r="B79" t="s">
        <v>1156</v>
      </c>
      <c r="C79" s="1">
        <v>-1</v>
      </c>
      <c r="D79" s="1">
        <v>-1</v>
      </c>
      <c r="E79">
        <v>1</v>
      </c>
      <c r="F79" t="str">
        <f t="shared" si="5"/>
        <v>GO:0044260</v>
      </c>
      <c r="G79" t="str">
        <f t="shared" si="6"/>
        <v xml:space="preserve"> cellular macromolecule metabolic process</v>
      </c>
      <c r="H79">
        <f t="shared" si="7"/>
        <v>41</v>
      </c>
      <c r="I79">
        <f t="shared" si="8"/>
        <v>205</v>
      </c>
      <c r="J79" t="s">
        <v>1167</v>
      </c>
    </row>
    <row r="80" spans="1:10">
      <c r="A80" t="s">
        <v>1074</v>
      </c>
      <c r="B80" t="s">
        <v>1157</v>
      </c>
      <c r="C80" s="1">
        <v>-1</v>
      </c>
      <c r="D80" s="1">
        <v>-1</v>
      </c>
      <c r="E80">
        <v>-1</v>
      </c>
      <c r="F80" t="str">
        <f t="shared" si="5"/>
        <v>GO:0090304</v>
      </c>
      <c r="G80" t="str">
        <f t="shared" si="6"/>
        <v xml:space="preserve"> nucleic acid metabolic process</v>
      </c>
      <c r="H80">
        <f t="shared" si="7"/>
        <v>31</v>
      </c>
      <c r="I80">
        <f t="shared" si="8"/>
        <v>155</v>
      </c>
      <c r="J80" t="s">
        <v>1166</v>
      </c>
    </row>
    <row r="81" spans="1:10">
      <c r="A81" t="s">
        <v>1061</v>
      </c>
      <c r="B81" t="s">
        <v>1158</v>
      </c>
      <c r="C81" s="1">
        <v>-1</v>
      </c>
      <c r="D81" s="1">
        <v>-1</v>
      </c>
      <c r="E81">
        <v>1</v>
      </c>
      <c r="F81" t="str">
        <f t="shared" si="5"/>
        <v>GO:0006414</v>
      </c>
      <c r="G81" t="str">
        <f t="shared" si="6"/>
        <v xml:space="preserve"> translational elongation</v>
      </c>
      <c r="H81">
        <f t="shared" si="7"/>
        <v>25</v>
      </c>
      <c r="I81">
        <f t="shared" si="8"/>
        <v>125</v>
      </c>
      <c r="J81" t="s">
        <v>1167</v>
      </c>
    </row>
    <row r="82" spans="1:10">
      <c r="A82" t="s">
        <v>1062</v>
      </c>
      <c r="B82" t="s">
        <v>1159</v>
      </c>
      <c r="C82" s="1">
        <v>-1</v>
      </c>
      <c r="D82" s="1">
        <v>-1</v>
      </c>
      <c r="E82">
        <v>-1</v>
      </c>
      <c r="F82" t="str">
        <f t="shared" si="5"/>
        <v>GO:0006520</v>
      </c>
      <c r="G82" t="str">
        <f t="shared" si="6"/>
        <v xml:space="preserve"> cellular amino acid metabolic process</v>
      </c>
      <c r="H82">
        <f t="shared" si="7"/>
        <v>38</v>
      </c>
      <c r="I82">
        <f t="shared" si="8"/>
        <v>190</v>
      </c>
      <c r="J82" t="s">
        <v>1166</v>
      </c>
    </row>
    <row r="83" spans="1:10">
      <c r="C83" s="1"/>
      <c r="D83" s="1"/>
    </row>
    <row r="84" spans="1:10">
      <c r="C84" s="1"/>
      <c r="D84" s="1"/>
    </row>
    <row r="85" spans="1:10">
      <c r="C85" s="1"/>
      <c r="D85" s="1"/>
    </row>
    <row r="86" spans="1:10">
      <c r="C86" s="1"/>
      <c r="D86" s="1"/>
    </row>
    <row r="87" spans="1:10">
      <c r="C87" s="1"/>
      <c r="D87" s="1"/>
    </row>
    <row r="88" spans="1:10">
      <c r="C88" s="1"/>
      <c r="D88" s="1"/>
    </row>
    <row r="89" spans="1:10">
      <c r="C89" s="1"/>
      <c r="D89" s="1"/>
    </row>
    <row r="90" spans="1:10">
      <c r="C90" s="1"/>
      <c r="D90" s="1"/>
    </row>
    <row r="91" spans="1:10">
      <c r="C91" s="1"/>
      <c r="D91" s="1"/>
    </row>
    <row r="92" spans="1:10">
      <c r="C92" s="1"/>
      <c r="D92" s="1"/>
    </row>
    <row r="93" spans="1:10">
      <c r="C93" s="1"/>
      <c r="D93" s="1"/>
    </row>
    <row r="94" spans="1:10">
      <c r="C94" s="1"/>
      <c r="D94" s="1"/>
    </row>
    <row r="95" spans="1:10">
      <c r="C95" s="1"/>
      <c r="D95" s="1"/>
    </row>
    <row r="96" spans="1:10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B1:F46"/>
  <sheetViews>
    <sheetView workbookViewId="0">
      <selection activeCell="B11" sqref="B11"/>
    </sheetView>
  </sheetViews>
  <sheetFormatPr baseColWidth="10" defaultColWidth="8.83203125" defaultRowHeight="14" x14ac:dyDescent="0"/>
  <cols>
    <col min="2" max="2" width="52.5" bestFit="1" customWidth="1"/>
    <col min="3" max="3" width="6.83203125" customWidth="1"/>
    <col min="4" max="4" width="46.5" bestFit="1" customWidth="1"/>
    <col min="6" max="6" width="44.5" customWidth="1"/>
  </cols>
  <sheetData>
    <row r="1" spans="2:6">
      <c r="B1" t="s">
        <v>1065</v>
      </c>
      <c r="F1" t="s">
        <v>1064</v>
      </c>
    </row>
    <row r="5" spans="2:6" ht="15" thickBot="1"/>
    <row r="6" spans="2:6">
      <c r="B6" s="246" t="s">
        <v>616</v>
      </c>
      <c r="C6" s="238"/>
      <c r="D6" s="238" t="s">
        <v>1063</v>
      </c>
      <c r="E6" s="238"/>
      <c r="F6" s="256" t="str">
        <f>CONCATENATE('Ontology Venn (Strict)'!E25,": ", 'Ontology Venn (Strict)'!D25)</f>
        <v>GO:0009607: response to biotic stimulus</v>
      </c>
    </row>
    <row r="7" spans="2:6" ht="15" thickBot="1">
      <c r="B7" s="247" t="s">
        <v>626</v>
      </c>
      <c r="C7" s="240"/>
      <c r="D7" s="240"/>
      <c r="E7" s="240"/>
      <c r="F7" s="214" t="str">
        <f>CONCATENATE('Ontology Venn (Strict)'!E26,": ", 'Ontology Venn (Strict)'!D26)</f>
        <v>GO:0009605: response to external stimulus</v>
      </c>
    </row>
    <row r="8" spans="2:6">
      <c r="B8" s="115"/>
      <c r="C8" s="115"/>
      <c r="D8" s="115"/>
      <c r="E8" s="115"/>
      <c r="F8" s="257" t="str">
        <f>CONCATENATE('Ontology Venn (Strict)'!E17,": ", 'Ontology Venn (Strict)'!D17)</f>
        <v>GO:0006955: immune response</v>
      </c>
    </row>
    <row r="9" spans="2:6" ht="15" thickBot="1">
      <c r="B9" s="115"/>
      <c r="C9" s="115"/>
      <c r="D9" s="115"/>
      <c r="E9" s="115"/>
      <c r="F9" s="258" t="str">
        <f>CONCATENATE('Ontology Venn (Strict)'!E18,": ", 'Ontology Venn (Strict)'!D18)</f>
        <v>GO:0002376: immune system process</v>
      </c>
    </row>
    <row r="10" spans="2:6" ht="15" thickBot="1">
      <c r="F10" s="259"/>
    </row>
    <row r="11" spans="2:6" ht="15" thickBot="1">
      <c r="B11" s="250" t="str">
        <f>CONCATENATE('Ontology Venn (Strict)'!A9,": ", 'Ontology Venn (Strict)'!B9)</f>
        <v>GO:0000280: nuclear division</v>
      </c>
      <c r="C11" s="242"/>
      <c r="D11" s="242" t="s">
        <v>1066</v>
      </c>
      <c r="E11" s="242"/>
      <c r="F11" s="260" t="str">
        <f>CONCATENATE('Ontology Venn (Strict)'!E9,": ", 'Ontology Venn (Strict)'!D9)</f>
        <v>GO:0006928: cell motion</v>
      </c>
    </row>
    <row r="12" spans="2:6" ht="15" thickBot="1">
      <c r="F12" s="261" t="str">
        <f>CONCATENATE('Ontology Venn (Strict)'!E11,": ", 'Ontology Venn (Strict)'!D11)</f>
        <v>GO:0016043: cellular component organization</v>
      </c>
    </row>
    <row r="13" spans="2:6" ht="15" thickBot="1">
      <c r="B13" s="255" t="str">
        <f>CONCATENATE('Ontology Venn (Strict)'!A5,": ", 'Ontology Venn (Strict)'!B5)</f>
        <v>GO:0044085: cellular component biogenesis</v>
      </c>
      <c r="C13" s="242"/>
      <c r="D13" s="242" t="s">
        <v>1067</v>
      </c>
      <c r="E13" s="242"/>
      <c r="F13" s="256"/>
    </row>
    <row r="14" spans="2:6">
      <c r="F14" s="257" t="str">
        <f>CONCATENATE('Ontology Venn (Strict)'!E14,": ", 'Ontology Venn (Strict)'!D14)</f>
        <v>GO:0030198: extracellular matrix organization</v>
      </c>
    </row>
    <row r="15" spans="2:6" ht="15" thickBot="1">
      <c r="F15" s="262" t="str">
        <f>CONCATENATE('Ontology Venn (Strict)'!E12,": ", 'Ontology Venn (Strict)'!D12)</f>
        <v>GO:0030199: collagen fibril organization</v>
      </c>
    </row>
    <row r="16" spans="2:6" ht="15" thickBot="1">
      <c r="F16" s="259"/>
    </row>
    <row r="17" spans="2:6">
      <c r="B17" s="237" t="str">
        <f>CONCATENATE('Ontology Venn (Strict)'!A2,": ", 'Ontology Venn (Strict)'!B2)</f>
        <v>GO:0048856: anatomical structure development</v>
      </c>
      <c r="C17" s="238"/>
      <c r="D17" s="244" t="s">
        <v>1068</v>
      </c>
      <c r="E17" s="238"/>
      <c r="F17" s="211" t="str">
        <f>CONCATENATE('Ontology Venn (Strict)'!E2,": ", 'Ontology Venn (Strict)'!D2)</f>
        <v>GO:0009653: anatomical structure morphogenesis</v>
      </c>
    </row>
    <row r="18" spans="2:6" ht="15" thickBot="1">
      <c r="B18" s="253" t="str">
        <f>CONCATENATE('Ontology Venn (Strict)'!A8,": ", 'Ontology Venn (Strict)'!B8)</f>
        <v>GO:0007399: nervous system development</v>
      </c>
      <c r="C18" s="240"/>
      <c r="D18" s="245"/>
      <c r="E18" s="240"/>
      <c r="F18" s="263"/>
    </row>
    <row r="19" spans="2:6" ht="15" thickBot="1">
      <c r="F19" s="259"/>
    </row>
    <row r="20" spans="2:6">
      <c r="B20" s="251" t="str">
        <f>CONCATENATE('Ontology Venn (Strict)'!A4,": ", 'Ontology Venn (Strict)'!B4)</f>
        <v>GO:0048002: antigen processing and presentation of peptide antigen</v>
      </c>
      <c r="C20" s="238"/>
      <c r="D20" s="238" t="str">
        <f>CONCATENATE('Ontology Venn (Strict)'!E3,": ", 'Ontology Venn (Strict)'!D3)</f>
        <v>GO:0019882: antigen processing and presentation</v>
      </c>
      <c r="E20" s="238"/>
      <c r="F20" s="264" t="s">
        <v>1069</v>
      </c>
    </row>
    <row r="21" spans="2:6" ht="29" thickBot="1">
      <c r="B21" s="239"/>
      <c r="C21" s="240"/>
      <c r="D21" s="240"/>
      <c r="E21" s="240"/>
      <c r="F21" s="265" t="str">
        <f>CONCATENATE('Ontology Venn (Strict)'!E4,": ", 'Ontology Venn (Strict)'!D4)</f>
        <v>GO:0019886: antigen processing and presentation of peptide or polysaccharide antigen via MHC class II</v>
      </c>
    </row>
    <row r="22" spans="2:6" ht="15" thickBot="1">
      <c r="F22" s="259"/>
    </row>
    <row r="23" spans="2:6">
      <c r="B23" s="237" t="str">
        <f>CONCATENATE('Ontology Venn (Strict)'!A16,": ", 'Ontology Venn (Strict)'!B16)</f>
        <v>GO:0006810: transport</v>
      </c>
      <c r="C23" s="238"/>
      <c r="D23" s="238" t="s">
        <v>1070</v>
      </c>
      <c r="E23" s="238"/>
      <c r="F23" s="266" t="str">
        <f>CONCATENATE('Ontology Venn (Strict)'!E13,": ", 'Ontology Venn (Strict)'!D13)</f>
        <v>GO:0051649: establishment of localization in cell</v>
      </c>
    </row>
    <row r="24" spans="2:6" ht="15" thickBot="1">
      <c r="B24" s="239"/>
      <c r="C24" s="240"/>
      <c r="D24" s="240"/>
      <c r="E24" s="240"/>
      <c r="F24" s="225" t="str">
        <f>CONCATENATE('Ontology Venn (Strict)'!E30,": ", 'Ontology Venn (Strict)'!D30)</f>
        <v>GO:0016192: vesicle-mediated transport</v>
      </c>
    </row>
    <row r="25" spans="2:6" ht="15" thickBot="1">
      <c r="F25" s="259"/>
    </row>
    <row r="26" spans="2:6" ht="29" thickBot="1">
      <c r="B26" s="251" t="str">
        <f>CONCATENATE('Ontology Venn (Strict)'!A10,": ", 'Ontology Venn (Strict)'!B10)</f>
        <v>GO:0006119: oxidative phosphorylation</v>
      </c>
      <c r="C26" s="242"/>
      <c r="D26" s="243" t="s">
        <v>1071</v>
      </c>
      <c r="E26" s="242"/>
      <c r="F26" s="267" t="str">
        <f>CONCATENATE('Ontology Venn (Strict)'!E15,": ", 'Ontology Venn (Strict)'!D15)</f>
        <v>GO:0006091: generation of precursor metabolites and energy</v>
      </c>
    </row>
    <row r="27" spans="2:6" ht="15" thickBot="1">
      <c r="B27" s="249" t="str">
        <f>CONCATENATE('Ontology Venn (Strict)'!A7,": ", 'Ontology Venn (Strict)'!B7)</f>
        <v>GO:0006096: glycolysis</v>
      </c>
      <c r="F27" s="259"/>
    </row>
    <row r="28" spans="2:6" ht="15" thickBot="1">
      <c r="B28" s="241"/>
      <c r="C28" s="242"/>
      <c r="D28" s="242" t="s">
        <v>1073</v>
      </c>
      <c r="E28" s="242"/>
      <c r="F28" s="260" t="str">
        <f>CONCATENATE('Ontology Venn (Strict)'!E10,": ", 'Ontology Venn (Strict)'!D10)</f>
        <v>GO:0044262: cellular carbohydrate metabolic process</v>
      </c>
    </row>
    <row r="29" spans="2:6" ht="15" thickBot="1">
      <c r="F29" s="259"/>
    </row>
    <row r="30" spans="2:6" ht="15" thickBot="1">
      <c r="B30" s="252" t="str">
        <f>CONCATENATE('Ontology Venn (Strict)'!A11,": ", 'Ontology Venn (Strict)'!B11)</f>
        <v>GO:0006457: protein folding</v>
      </c>
      <c r="C30" s="238"/>
      <c r="D30" s="238" t="s">
        <v>1072</v>
      </c>
      <c r="E30" s="238"/>
      <c r="F30" s="256"/>
    </row>
    <row r="31" spans="2:6" ht="15" thickBot="1">
      <c r="B31" s="241" t="str">
        <f>CONCATENATE('Ontology Venn (Strict)'!A6,": ", 'Ontology Venn (Strict)'!B6)</f>
        <v>GO:0006260: DNA replication</v>
      </c>
      <c r="C31" s="242"/>
      <c r="D31" s="242"/>
      <c r="E31" s="242"/>
      <c r="F31" s="268" t="str">
        <f>CONCATENATE('Ontology Venn (Strict)'!E27,": ", 'Ontology Venn (Strict)'!D27)</f>
        <v>GO:0016070: RNA metabolic process</v>
      </c>
    </row>
    <row r="32" spans="2:6" ht="15" thickBot="1">
      <c r="B32" s="239"/>
      <c r="C32" s="240"/>
      <c r="D32" s="240" t="s">
        <v>1074</v>
      </c>
      <c r="E32" s="240"/>
      <c r="F32" s="263"/>
    </row>
    <row r="33" spans="2:6">
      <c r="B33" s="115"/>
      <c r="C33" s="115"/>
      <c r="D33" s="115"/>
      <c r="E33" s="115"/>
      <c r="F33" s="116"/>
    </row>
    <row r="34" spans="2:6">
      <c r="B34" s="254" t="str">
        <f>CONCATENATE('Ontology Venn (Strict)'!A3,": ", 'Ontology Venn (Strict)'!B3)</f>
        <v>GO:0006916: anti-apoptosis</v>
      </c>
      <c r="D34" s="248" t="s">
        <v>1061</v>
      </c>
      <c r="F34" s="259" t="str">
        <f>CONCATENATE('Ontology Venn (Strict)'!E5,": ", 'Ontology Venn (Strict)'!D5)</f>
        <v>GO:0019752: carboxylic acid metabolic process</v>
      </c>
    </row>
    <row r="35" spans="2:6">
      <c r="B35" t="str">
        <f>CONCATENATE('Ontology Venn (Strict)'!A12,": ", 'Ontology Venn (Strict)'!B12)</f>
        <v>GO:0046578: regulation of Ras protein signal transduction</v>
      </c>
      <c r="D35" s="254" t="s">
        <v>1062</v>
      </c>
      <c r="F35" s="269" t="str">
        <f>CONCATENATE('Ontology Venn (Strict)'!E6,": ", 'Ontology Venn (Strict)'!D6)</f>
        <v>GO:0007155: cell adhesion</v>
      </c>
    </row>
    <row r="36" spans="2:6">
      <c r="B36" t="str">
        <f>CONCATENATE('Ontology Venn (Strict)'!A13,": ", 'Ontology Venn (Strict)'!B13)</f>
        <v>GO:0006974: response to DNA damage stimulus</v>
      </c>
      <c r="F36" s="270" t="str">
        <f>CONCATENATE('Ontology Venn (Strict)'!E7,": ", 'Ontology Venn (Strict)'!D7)</f>
        <v>GO:0007049: cell cycle</v>
      </c>
    </row>
    <row r="37" spans="2:6">
      <c r="F37" s="271" t="str">
        <f>CONCATENATE('Ontology Venn (Strict)'!E8,": ", 'Ontology Venn (Strict)'!D8)</f>
        <v>GO:0045165: cell fate commitment</v>
      </c>
    </row>
    <row r="38" spans="2:6" ht="28">
      <c r="D38" t="s">
        <v>1060</v>
      </c>
      <c r="F38" s="259" t="str">
        <f>CONCATENATE('Ontology Venn (Strict)'!E16,": ", 'Ontology Venn (Strict)'!D16)</f>
        <v>GO:0007186: G-protein coupled receptor protein signaling pathway</v>
      </c>
    </row>
    <row r="39" spans="2:6">
      <c r="F39" s="259" t="str">
        <f>CONCATENATE('Ontology Venn (Strict)'!E19,": ", 'Ontology Venn (Strict)'!D19)</f>
        <v>GO:0043170: macromolecule metabolic process</v>
      </c>
    </row>
    <row r="40" spans="2:6">
      <c r="F40" s="272" t="str">
        <f>CONCATENATE('Ontology Venn (Strict)'!E20,": ", 'Ontology Venn (Strict)'!D20)</f>
        <v>GO:0006807: nitrogen compound metabolic process</v>
      </c>
    </row>
    <row r="41" spans="2:6">
      <c r="F41" s="259" t="str">
        <f>CONCATENATE('Ontology Venn (Strict)'!E21,": ", 'Ontology Venn (Strict)'!D21)</f>
        <v>GO:0045595: regulation of cell differentiation</v>
      </c>
    </row>
    <row r="42" spans="2:6">
      <c r="F42" s="271" t="str">
        <f>CONCATENATE('Ontology Venn (Strict)'!E22,": ", 'Ontology Venn (Strict)'!D22)</f>
        <v>GO:0050793: regulation of developmental process</v>
      </c>
    </row>
    <row r="43" spans="2:6">
      <c r="F43" s="271" t="str">
        <f>CONCATENATE('Ontology Venn (Strict)'!E23,": ", 'Ontology Venn (Strict)'!D23)</f>
        <v>GO:0031114: regulation of microtubule depolymerization</v>
      </c>
    </row>
    <row r="44" spans="2:6" ht="28">
      <c r="F44" s="259" t="str">
        <f>CONCATENATE('Ontology Venn (Strict)'!E24,": ", 'Ontology Venn (Strict)'!D24)</f>
        <v>GO:0051239: regulation of multicellular organismal process</v>
      </c>
    </row>
    <row r="45" spans="2:6">
      <c r="F45" s="270" t="str">
        <f>CONCATENATE('Ontology Venn (Strict)'!E28,": ", 'Ontology Venn (Strict)'!D28)</f>
        <v>GO:0008380: RNA splicing</v>
      </c>
    </row>
    <row r="46" spans="2:6">
      <c r="F46" s="271" t="str">
        <f>CONCATENATE('Ontology Venn (Strict)'!E29,": ", 'Ontology Venn (Strict)'!D29)</f>
        <v>GO:0007268: synaptic transmission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/>
  <dimension ref="A1:I30"/>
  <sheetViews>
    <sheetView workbookViewId="0">
      <selection activeCell="D26" sqref="D26"/>
    </sheetView>
  </sheetViews>
  <sheetFormatPr baseColWidth="10" defaultColWidth="8.83203125" defaultRowHeight="14" x14ac:dyDescent="0"/>
  <cols>
    <col min="1" max="1" width="12.83203125" customWidth="1"/>
    <col min="2" max="2" width="50" customWidth="1"/>
    <col min="3" max="3" width="36.5" customWidth="1"/>
    <col min="4" max="4" width="42.5" customWidth="1"/>
    <col min="8" max="8" width="22.33203125" customWidth="1"/>
  </cols>
  <sheetData>
    <row r="1" spans="1:9" ht="19" thickBot="1">
      <c r="A1" t="s">
        <v>1060</v>
      </c>
      <c r="B1" s="208" t="s">
        <v>1028</v>
      </c>
      <c r="C1" s="208" t="s">
        <v>1059</v>
      </c>
      <c r="D1" s="208" t="s">
        <v>1029</v>
      </c>
    </row>
    <row r="2" spans="1:9" ht="15" thickBot="1">
      <c r="A2" s="229" t="s">
        <v>787</v>
      </c>
      <c r="B2" s="209" t="s">
        <v>620</v>
      </c>
      <c r="C2" s="210" t="s">
        <v>344</v>
      </c>
      <c r="D2" s="211" t="s">
        <v>352</v>
      </c>
      <c r="E2" s="226" t="s">
        <v>1057</v>
      </c>
      <c r="G2" s="236" t="str">
        <f>CONCATENATE("""",A2,""":{""title"": """,B2,""",","""fill"": ""#c2d69b""}",",")</f>
        <v>"GO:0048856":{"title": "anatomical structure development","fill": "#c2d69b"},</v>
      </c>
      <c r="H2" s="236"/>
      <c r="I2" s="236" t="str">
        <f>CONCATENATE("""",E2,""":{""title"": """,D2,""",","""fill"": ""#95b3d7""}",",")</f>
        <v>"GO:0009653":{"title": "anatomical structure morphogenesis","fill": "#95b3d7"},</v>
      </c>
    </row>
    <row r="3" spans="1:9" ht="15" thickBot="1">
      <c r="A3" s="226" t="s">
        <v>725</v>
      </c>
      <c r="B3" s="212" t="s">
        <v>627</v>
      </c>
      <c r="C3" s="213" t="s">
        <v>539</v>
      </c>
      <c r="D3" s="214" t="s">
        <v>466</v>
      </c>
      <c r="E3" s="226" t="s">
        <v>1056</v>
      </c>
      <c r="G3" s="236"/>
      <c r="I3" s="236" t="str">
        <f>CONCATENATE("""",E3,""":{""title"": """,D3,""",","""fill"": ""#95b3d7""}",",")</f>
        <v>"GO:0019882":{"title": "antigen processing and presentation","fill": "#95b3d7"},</v>
      </c>
    </row>
    <row r="4" spans="1:9" ht="28.5" customHeight="1" thickBot="1">
      <c r="A4" s="229" t="s">
        <v>792</v>
      </c>
      <c r="B4" s="215" t="s">
        <v>619</v>
      </c>
      <c r="C4" s="116"/>
      <c r="D4" s="214" t="s">
        <v>387</v>
      </c>
      <c r="E4" s="227" t="s">
        <v>1055</v>
      </c>
      <c r="G4" s="236" t="str">
        <f t="shared" ref="G4:G16" si="0">CONCATENATE("""",A4,""":{""title"": """,B4,""",","""fill"": ""#c2d69b""}",",")</f>
        <v>"GO:0048002":{"title": "antigen processing and presentation of peptide antigen","fill": "#c2d69b"},</v>
      </c>
      <c r="I4" s="236" t="str">
        <f t="shared" ref="I4:I30" si="1">CONCATENATE("""",E4,""":{""title"": """,D4,""",","""fill"": ""#95b3d7""}",",")</f>
        <v>"GO:0019886":{"title": "antigen processing and presentation of peptide or polysaccharide antigen via MHC class II","fill": "#95b3d7"},</v>
      </c>
    </row>
    <row r="5" spans="1:9" ht="15" thickBot="1">
      <c r="A5" s="229" t="s">
        <v>663</v>
      </c>
      <c r="B5" s="212" t="s">
        <v>622</v>
      </c>
      <c r="C5" s="116"/>
      <c r="D5" s="216" t="s">
        <v>588</v>
      </c>
      <c r="E5" s="229" t="s">
        <v>1058</v>
      </c>
      <c r="G5" s="236" t="str">
        <f t="shared" si="0"/>
        <v>"GO:0044085":{"title": "cellular component biogenesis","fill": "#c2d69b"},</v>
      </c>
      <c r="I5" s="236" t="str">
        <f t="shared" si="1"/>
        <v>"GO:0019752":{"title": "carboxylic acid metabolic process","fill": "#95b3d7"},</v>
      </c>
    </row>
    <row r="6" spans="1:9" ht="15" thickBot="1">
      <c r="A6" s="229" t="s">
        <v>766</v>
      </c>
      <c r="B6" s="217" t="s">
        <v>618</v>
      </c>
      <c r="C6" s="116"/>
      <c r="D6" s="218" t="s">
        <v>362</v>
      </c>
      <c r="E6" s="228" t="s">
        <v>1030</v>
      </c>
      <c r="G6" s="236" t="str">
        <f t="shared" si="0"/>
        <v>"GO:0006260":{"title": "DNA replication","fill": "#c2d69b"},</v>
      </c>
      <c r="I6" s="236" t="str">
        <f t="shared" si="1"/>
        <v>"GO:0007155":{"title": "cell adhesion","fill": "#95b3d7"},</v>
      </c>
    </row>
    <row r="7" spans="1:9" ht="15" thickBot="1">
      <c r="A7" s="226" t="s">
        <v>677</v>
      </c>
      <c r="B7" s="219" t="s">
        <v>624</v>
      </c>
      <c r="C7" s="116"/>
      <c r="D7" s="214" t="s">
        <v>298</v>
      </c>
      <c r="E7" s="226" t="s">
        <v>1054</v>
      </c>
      <c r="G7" s="236" t="str">
        <f t="shared" si="0"/>
        <v>"GO:0006096":{"title": "glycolysis","fill": "#c2d69b"},</v>
      </c>
      <c r="I7" s="236" t="str">
        <f t="shared" si="1"/>
        <v>"GO:0007049":{"title": "cell cycle","fill": "#95b3d7"},</v>
      </c>
    </row>
    <row r="8" spans="1:9" ht="15" thickBot="1">
      <c r="A8" s="229" t="s">
        <v>687</v>
      </c>
      <c r="B8" s="220" t="s">
        <v>625</v>
      </c>
      <c r="C8" s="116"/>
      <c r="D8" s="221" t="s">
        <v>448</v>
      </c>
      <c r="E8" s="228" t="s">
        <v>1031</v>
      </c>
      <c r="G8" s="236" t="str">
        <f t="shared" si="0"/>
        <v>"GO:0007399":{"title": "nervous system development","fill": "#c2d69b"},</v>
      </c>
      <c r="I8" s="236" t="str">
        <f t="shared" si="1"/>
        <v>"GO:0045165":{"title": "cell fate commitment","fill": "#95b3d7"},</v>
      </c>
    </row>
    <row r="9" spans="1:9" ht="15" thickBot="1">
      <c r="A9" s="229" t="s">
        <v>667</v>
      </c>
      <c r="B9" s="219" t="s">
        <v>621</v>
      </c>
      <c r="C9" s="116"/>
      <c r="D9" s="216" t="s">
        <v>608</v>
      </c>
      <c r="E9" s="226" t="s">
        <v>1052</v>
      </c>
      <c r="G9" s="236" t="str">
        <f t="shared" si="0"/>
        <v>"GO:0000280":{"title": "nuclear division","fill": "#c2d69b"},</v>
      </c>
      <c r="I9" s="236" t="str">
        <f t="shared" si="1"/>
        <v>"GO:0006928":{"title": "cell motion","fill": "#95b3d7"},</v>
      </c>
    </row>
    <row r="10" spans="1:9" ht="15" thickBot="1">
      <c r="A10" s="229" t="s">
        <v>705</v>
      </c>
      <c r="B10" s="215" t="s">
        <v>637</v>
      </c>
      <c r="C10" s="116"/>
      <c r="D10" s="216" t="s">
        <v>519</v>
      </c>
      <c r="E10" s="228" t="s">
        <v>1032</v>
      </c>
      <c r="G10" s="236" t="str">
        <f t="shared" si="0"/>
        <v>"GO:0006119":{"title": "oxidative phosphorylation","fill": "#c2d69b"},</v>
      </c>
      <c r="I10" s="236" t="str">
        <f t="shared" si="1"/>
        <v>"GO:0044262":{"title": "cellular carbohydrate metabolic process","fill": "#95b3d7"},</v>
      </c>
    </row>
    <row r="11" spans="1:9" ht="15" thickBot="1">
      <c r="A11" s="229" t="s">
        <v>744</v>
      </c>
      <c r="B11" s="220" t="s">
        <v>629</v>
      </c>
      <c r="C11" s="116"/>
      <c r="D11" s="221" t="s">
        <v>492</v>
      </c>
      <c r="E11" s="226" t="s">
        <v>1053</v>
      </c>
      <c r="G11" s="236" t="str">
        <f t="shared" si="0"/>
        <v>"GO:0006457":{"title": "protein folding","fill": "#c2d69b"},</v>
      </c>
      <c r="I11" s="236" t="str">
        <f t="shared" si="1"/>
        <v>"GO:0016043":{"title": "cellular component organization","fill": "#95b3d7"},</v>
      </c>
    </row>
    <row r="12" spans="1:9" ht="15" thickBot="1">
      <c r="A12" s="229" t="s">
        <v>699</v>
      </c>
      <c r="B12" s="217" t="s">
        <v>623</v>
      </c>
      <c r="C12" s="116"/>
      <c r="D12" s="214" t="s">
        <v>326</v>
      </c>
      <c r="E12" s="228" t="s">
        <v>1033</v>
      </c>
      <c r="G12" s="236" t="str">
        <f t="shared" si="0"/>
        <v>"GO:0046578":{"title": "regulation of Ras protein signal transduction","fill": "#c2d69b"},</v>
      </c>
      <c r="I12" s="236" t="str">
        <f t="shared" si="1"/>
        <v>"GO:0030199":{"title": "collagen fibril organization","fill": "#95b3d7"},</v>
      </c>
    </row>
    <row r="13" spans="1:9" ht="15" thickBot="1">
      <c r="A13" s="226" t="s">
        <v>719</v>
      </c>
      <c r="B13" s="217" t="s">
        <v>628</v>
      </c>
      <c r="C13" s="116"/>
      <c r="D13" s="222" t="s">
        <v>371</v>
      </c>
      <c r="E13" s="228" t="s">
        <v>1034</v>
      </c>
      <c r="G13" s="236" t="str">
        <f t="shared" si="0"/>
        <v>"GO:0006974":{"title": "response to DNA damage stimulus","fill": "#c2d69b"},</v>
      </c>
      <c r="I13" s="236" t="str">
        <f t="shared" si="1"/>
        <v>"GO:0051649":{"title": "establishment of localization in cell","fill": "#95b3d7"},</v>
      </c>
    </row>
    <row r="14" spans="1:9" ht="15" thickBot="1">
      <c r="A14" s="229" t="s">
        <v>775</v>
      </c>
      <c r="B14" s="212" t="s">
        <v>616</v>
      </c>
      <c r="C14" s="116"/>
      <c r="D14" s="214" t="s">
        <v>308</v>
      </c>
      <c r="E14" s="228" t="s">
        <v>1035</v>
      </c>
      <c r="G14" s="236" t="str">
        <f t="shared" si="0"/>
        <v>"GO:0010035":{"title": "response to inorganic substance","fill": "#c2d69b"},</v>
      </c>
      <c r="I14" s="236" t="str">
        <f t="shared" si="1"/>
        <v>"GO:0030198":{"title": "extracellular matrix organization","fill": "#95b3d7"},</v>
      </c>
    </row>
    <row r="15" spans="1:9" ht="15" thickBot="1">
      <c r="A15" s="229" t="s">
        <v>754</v>
      </c>
      <c r="B15" s="215" t="s">
        <v>626</v>
      </c>
      <c r="C15" s="116"/>
      <c r="D15" s="218" t="s">
        <v>500</v>
      </c>
      <c r="E15" s="228" t="s">
        <v>1036</v>
      </c>
      <c r="G15" s="236" t="str">
        <f t="shared" si="0"/>
        <v>"GO:0010033":{"title": "response to organic substance","fill": "#c2d69b"},</v>
      </c>
      <c r="I15" s="236" t="str">
        <f t="shared" si="1"/>
        <v>"GO:0006091":{"title": "generation of precursor metabolites and energy","fill": "#95b3d7"},</v>
      </c>
    </row>
    <row r="16" spans="1:9" ht="15" thickBot="1">
      <c r="A16" s="226" t="s">
        <v>647</v>
      </c>
      <c r="B16" s="217" t="s">
        <v>617</v>
      </c>
      <c r="C16" s="116"/>
      <c r="D16" s="216" t="s">
        <v>595</v>
      </c>
      <c r="E16" s="228" t="s">
        <v>1037</v>
      </c>
      <c r="G16" s="236" t="str">
        <f t="shared" si="0"/>
        <v>"GO:0006810":{"title": "transport","fill": "#c2d69b"},</v>
      </c>
      <c r="I16" s="236" t="str">
        <f t="shared" si="1"/>
        <v>"GO:0007186":{"title": "G-protein coupled receptor protein signaling pathway","fill": "#95b3d7"},</v>
      </c>
    </row>
    <row r="17" spans="1:9" ht="15" thickBot="1">
      <c r="A17" s="226"/>
      <c r="B17" s="217"/>
      <c r="C17" s="116"/>
      <c r="D17" s="214" t="s">
        <v>266</v>
      </c>
      <c r="E17" s="228" t="s">
        <v>1038</v>
      </c>
      <c r="I17" s="236" t="str">
        <f t="shared" si="1"/>
        <v>"GO:0006955":{"title": "immune response","fill": "#95b3d7"},</v>
      </c>
    </row>
    <row r="18" spans="1:9" ht="15" thickBot="1">
      <c r="A18" s="226"/>
      <c r="B18" s="217"/>
      <c r="C18" s="116"/>
      <c r="D18" s="222" t="s">
        <v>420</v>
      </c>
      <c r="E18" s="228" t="s">
        <v>1039</v>
      </c>
      <c r="I18" s="236" t="str">
        <f t="shared" si="1"/>
        <v>"GO:0002376":{"title": "immune system process","fill": "#95b3d7"},</v>
      </c>
    </row>
    <row r="19" spans="1:9" ht="15" thickBot="1">
      <c r="A19" s="226"/>
      <c r="B19" s="217"/>
      <c r="C19" s="116"/>
      <c r="D19" s="216" t="s">
        <v>526</v>
      </c>
      <c r="E19" s="228" t="s">
        <v>1040</v>
      </c>
      <c r="I19" s="236" t="str">
        <f t="shared" si="1"/>
        <v>"GO:0043170":{"title": "macromolecule metabolic process","fill": "#95b3d7"},</v>
      </c>
    </row>
    <row r="20" spans="1:9" ht="15" thickBot="1">
      <c r="A20" s="226"/>
      <c r="B20" s="217"/>
      <c r="C20" s="116"/>
      <c r="D20" s="222" t="s">
        <v>410</v>
      </c>
      <c r="E20" s="228" t="s">
        <v>1041</v>
      </c>
      <c r="I20" s="236" t="str">
        <f t="shared" si="1"/>
        <v>"GO:0006807":{"title": "nitrogen compound metabolic process","fill": "#95b3d7"},</v>
      </c>
    </row>
    <row r="21" spans="1:9" ht="15" thickBot="1">
      <c r="A21" s="226"/>
      <c r="B21" s="217"/>
      <c r="C21" s="116"/>
      <c r="D21" s="216" t="s">
        <v>510</v>
      </c>
      <c r="E21" s="228" t="s">
        <v>1042</v>
      </c>
      <c r="I21" s="236" t="str">
        <f t="shared" si="1"/>
        <v>"GO:0045595":{"title": "regulation of cell differentiation","fill": "#95b3d7"},</v>
      </c>
    </row>
    <row r="22" spans="1:9" ht="15" thickBot="1">
      <c r="A22" s="226"/>
      <c r="B22" s="217"/>
      <c r="C22" s="116"/>
      <c r="D22" s="221" t="s">
        <v>565</v>
      </c>
      <c r="E22" s="228" t="s">
        <v>1043</v>
      </c>
      <c r="I22" s="236" t="str">
        <f t="shared" si="1"/>
        <v>"GO:0050793":{"title": "regulation of developmental process","fill": "#95b3d7"},</v>
      </c>
    </row>
    <row r="23" spans="1:9" ht="15" thickBot="1">
      <c r="A23" s="226"/>
      <c r="B23" s="217"/>
      <c r="C23" s="116"/>
      <c r="D23" s="221" t="s">
        <v>483</v>
      </c>
      <c r="E23" s="228" t="s">
        <v>1044</v>
      </c>
      <c r="I23" s="236" t="str">
        <f t="shared" si="1"/>
        <v>"GO:0031114":{"title": "regulation of microtubule depolymerization","fill": "#95b3d7"},</v>
      </c>
    </row>
    <row r="24" spans="1:9" ht="15" thickBot="1">
      <c r="A24" s="226"/>
      <c r="B24" s="217"/>
      <c r="C24" s="116"/>
      <c r="D24" s="216" t="s">
        <v>572</v>
      </c>
      <c r="E24" s="228" t="s">
        <v>1045</v>
      </c>
      <c r="I24" s="236" t="str">
        <f t="shared" si="1"/>
        <v>"GO:0051239":{"title": "regulation of multicellular organismal process","fill": "#95b3d7"},</v>
      </c>
    </row>
    <row r="25" spans="1:9" ht="15" thickBot="1">
      <c r="A25" s="226"/>
      <c r="B25" s="217"/>
      <c r="C25" s="116"/>
      <c r="D25" s="216" t="s">
        <v>455</v>
      </c>
      <c r="E25" s="228" t="s">
        <v>1046</v>
      </c>
      <c r="I25" s="236" t="str">
        <f t="shared" si="1"/>
        <v>"GO:0009607":{"title": "response to biotic stimulus","fill": "#95b3d7"},</v>
      </c>
    </row>
    <row r="26" spans="1:9" ht="15" thickBot="1">
      <c r="A26" s="226"/>
      <c r="B26" s="217"/>
      <c r="C26" s="116"/>
      <c r="D26" s="214" t="s">
        <v>288</v>
      </c>
      <c r="E26" s="228" t="s">
        <v>1047</v>
      </c>
      <c r="I26" s="236" t="str">
        <f t="shared" si="1"/>
        <v>"GO:0009605":{"title": "response to external stimulus","fill": "#95b3d7"},</v>
      </c>
    </row>
    <row r="27" spans="1:9" ht="15" thickBot="1">
      <c r="A27" s="226"/>
      <c r="B27" s="217"/>
      <c r="C27" s="116"/>
      <c r="D27" s="222" t="s">
        <v>440</v>
      </c>
      <c r="E27" s="228" t="s">
        <v>1048</v>
      </c>
      <c r="I27" s="236" t="str">
        <f t="shared" si="1"/>
        <v>"GO:0016070":{"title": "RNA metabolic process","fill": "#95b3d7"},</v>
      </c>
    </row>
    <row r="28" spans="1:9" ht="15" thickBot="1">
      <c r="A28" s="226"/>
      <c r="B28" s="217"/>
      <c r="C28" s="116"/>
      <c r="D28" s="214" t="s">
        <v>430</v>
      </c>
      <c r="E28" s="228" t="s">
        <v>1049</v>
      </c>
      <c r="I28" s="236" t="str">
        <f t="shared" si="1"/>
        <v>"GO:0008380":{"title": "RNA splicing","fill": "#95b3d7"},</v>
      </c>
    </row>
    <row r="29" spans="1:9" ht="15" thickBot="1">
      <c r="A29" s="226"/>
      <c r="B29" s="217"/>
      <c r="C29" s="116"/>
      <c r="D29" s="221" t="s">
        <v>401</v>
      </c>
      <c r="E29" s="228" t="s">
        <v>1050</v>
      </c>
      <c r="I29" s="236" t="str">
        <f t="shared" si="1"/>
        <v>"GO:0007268":{"title": "synaptic transmission","fill": "#95b3d7"},</v>
      </c>
    </row>
    <row r="30" spans="1:9" ht="15" thickBot="1">
      <c r="A30" s="226"/>
      <c r="B30" s="223"/>
      <c r="C30" s="224"/>
      <c r="D30" s="225" t="s">
        <v>531</v>
      </c>
      <c r="E30" s="228" t="s">
        <v>1051</v>
      </c>
      <c r="I30" s="236" t="str">
        <f t="shared" si="1"/>
        <v>"GO:0016192":{"title": "vesicle-mediated transport","fill": "#95b3d7"},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W164"/>
  <sheetViews>
    <sheetView showGridLines="0" tabSelected="1" topLeftCell="B1" zoomScale="55" zoomScaleNormal="55" zoomScalePageLayoutView="55" workbookViewId="0">
      <selection activeCell="X14" sqref="X14"/>
    </sheetView>
  </sheetViews>
  <sheetFormatPr baseColWidth="10" defaultColWidth="8.83203125" defaultRowHeight="14" x14ac:dyDescent="0"/>
  <cols>
    <col min="4" max="4" width="6.1640625" customWidth="1"/>
    <col min="5" max="5" width="6.6640625" customWidth="1"/>
    <col min="6" max="6" width="16.5" customWidth="1"/>
    <col min="7" max="7" width="14.6640625" bestFit="1" customWidth="1"/>
    <col min="8" max="8" width="9.83203125" customWidth="1"/>
    <col min="9" max="9" width="3.1640625" customWidth="1"/>
    <col min="10" max="10" width="5.33203125" bestFit="1" customWidth="1"/>
    <col min="11" max="12" width="9.33203125" bestFit="1" customWidth="1"/>
    <col min="13" max="13" width="45.5" customWidth="1"/>
    <col min="14" max="14" width="3.6640625" customWidth="1"/>
    <col min="15" max="15" width="3.6640625" hidden="1" customWidth="1"/>
    <col min="16" max="16" width="69.5" hidden="1" customWidth="1"/>
    <col min="18" max="18" width="53.6640625" customWidth="1"/>
    <col min="19" max="19" width="6.33203125" customWidth="1"/>
    <col min="20" max="20" width="78.5" hidden="1" customWidth="1"/>
    <col min="21" max="21" width="11.5" bestFit="1" customWidth="1"/>
    <col min="22" max="22" width="15.1640625" bestFit="1" customWidth="1"/>
  </cols>
  <sheetData>
    <row r="1" spans="1:23">
      <c r="K1" s="115"/>
      <c r="L1" s="115"/>
      <c r="M1" s="115"/>
      <c r="N1" s="115"/>
      <c r="O1" s="115"/>
      <c r="P1" s="115"/>
      <c r="Q1" s="115"/>
      <c r="R1" s="115"/>
      <c r="S1" s="115"/>
      <c r="T1" s="115"/>
      <c r="U1" s="115"/>
      <c r="V1" s="115"/>
    </row>
    <row r="2" spans="1:23" ht="43" thickBot="1">
      <c r="A2" t="s">
        <v>801</v>
      </c>
      <c r="D2" s="206" t="s">
        <v>1016</v>
      </c>
      <c r="E2" s="206" t="s">
        <v>1015</v>
      </c>
      <c r="F2" s="207" t="s">
        <v>1014</v>
      </c>
      <c r="G2" s="206" t="s">
        <v>1168</v>
      </c>
      <c r="H2" s="206" t="s">
        <v>1024</v>
      </c>
      <c r="J2" s="376" t="s">
        <v>798</v>
      </c>
      <c r="K2" s="377" t="s">
        <v>248</v>
      </c>
      <c r="L2" s="377" t="s">
        <v>249</v>
      </c>
      <c r="M2" s="377" t="s">
        <v>250</v>
      </c>
      <c r="N2" s="378"/>
      <c r="O2" s="379"/>
      <c r="P2" s="379"/>
      <c r="Q2" s="379"/>
      <c r="R2" s="380" t="s">
        <v>254</v>
      </c>
      <c r="S2" s="379" t="s">
        <v>249</v>
      </c>
      <c r="T2" s="380" t="s">
        <v>250</v>
      </c>
      <c r="U2" s="380" t="s">
        <v>256</v>
      </c>
      <c r="V2" s="380" t="s">
        <v>261</v>
      </c>
      <c r="W2" s="115"/>
    </row>
    <row r="3" spans="1:23" ht="15" customHeight="1">
      <c r="A3">
        <v>15</v>
      </c>
      <c r="B3">
        <f>MATCH(A3,'GSE57872'!$B$3:$B$65,0)</f>
        <v>13</v>
      </c>
      <c r="D3" s="303">
        <v>1</v>
      </c>
      <c r="E3" s="306">
        <v>8</v>
      </c>
      <c r="F3" s="283" t="s">
        <v>1017</v>
      </c>
      <c r="G3" s="366">
        <v>1.8309999999999999E-11</v>
      </c>
      <c r="H3" s="310" t="s">
        <v>304</v>
      </c>
      <c r="I3" s="280"/>
      <c r="J3" s="292" t="s">
        <v>797</v>
      </c>
      <c r="K3" s="280">
        <f>INDEX('GSE57872'!B$3:B$65,'SigInt Chart'!$B3)</f>
        <v>15</v>
      </c>
      <c r="L3" s="280">
        <f>INDEX('GSE57872'!C$3:C$65,'SigInt Chart'!$B3)</f>
        <v>26</v>
      </c>
      <c r="M3" s="283" t="str">
        <f>INDEX('GSE57872'!D$3:D$65,'SigInt Chart'!$B3)</f>
        <v>ABHD4, ALG9, AURKB, BIRC5, BUB1, CCNB2, CDC6, CDK1, CDK2, CENPF, DHFR, DSN1, DTL, FANCI, HMGB2, KIF4A, KIF15, MAD2L1, MLF1IP, NCAPG2, NUSAP1, PBK, RRM2, TOP2A, TPX2, UBE2T</v>
      </c>
      <c r="N3" s="205"/>
      <c r="O3" s="230"/>
      <c r="P3" s="11" t="str">
        <f>INDEX('GSE57872'!H$3:H$65,'SigInt Chart'!$B3)</f>
        <v>GO:0000280~nuclear division</v>
      </c>
      <c r="Q3" s="368" t="str">
        <f>INDEX('GSE57872'!I$3:I$65,'SigInt Chart'!$B3)</f>
        <v>BP</v>
      </c>
      <c r="R3" s="11" t="str">
        <f>INDEX('GSE57872'!K$3:K$65,'SigInt Chart'!$B3)</f>
        <v>nuclear division</v>
      </c>
      <c r="S3" s="11">
        <f>INDEX('GSE57872'!L$3:L$65,'SigInt Chart'!$B3)</f>
        <v>15</v>
      </c>
      <c r="T3" s="11" t="str">
        <f>INDEX('GSE57872'!M$3:M$65,'SigInt Chart'!$B3)</f>
        <v>CDK1, CDC6, DSN1, KIF15, TPX2, CENPF, NUSAP1, BIRC5, PBK, AURKB, CDK2, CCNB2, MAD2L1, NCAPG2, BUB1</v>
      </c>
      <c r="U3" s="13">
        <f>INDEX('GSE57872'!O$3:O$65,'SigInt Chart'!$B3)</f>
        <v>1.2476139860477001E-19</v>
      </c>
      <c r="V3" s="369">
        <f>INDEX('GSE57872'!T$3:T$65,'SigInt Chart'!$B3)</f>
        <v>4.9904559441908199E-17</v>
      </c>
    </row>
    <row r="4" spans="1:23" ht="15" customHeight="1">
      <c r="A4">
        <v>15</v>
      </c>
      <c r="B4">
        <f>MATCH(A4,'GSE57872'!$B$3:$B$65,0)</f>
        <v>13</v>
      </c>
      <c r="D4" s="304"/>
      <c r="E4" s="307"/>
      <c r="F4" s="284"/>
      <c r="G4" s="307"/>
      <c r="H4" s="311"/>
      <c r="I4" s="281"/>
      <c r="J4" s="293"/>
      <c r="K4" s="281"/>
      <c r="L4" s="281"/>
      <c r="M4" s="284"/>
      <c r="N4" s="18"/>
      <c r="O4" s="231"/>
      <c r="P4" s="19" t="str">
        <f>INDEX('GSE57872'!H$3:H$65,'SigInt Chart'!$B4+1)</f>
        <v>GO:0005819~spindle</v>
      </c>
      <c r="Q4" s="370" t="str">
        <f>INDEX('GSE57872'!I$3:I$65,'SigInt Chart'!$B4+1)</f>
        <v>CC</v>
      </c>
      <c r="R4" s="19" t="str">
        <f>INDEX('GSE57872'!K$3:K$65,'SigInt Chart'!$B4+1)</f>
        <v>spindle</v>
      </c>
      <c r="S4" s="19">
        <f>INDEX('GSE57872'!L$3:L$65,'SigInt Chart'!$B4+1)</f>
        <v>11</v>
      </c>
      <c r="T4" s="21" t="str">
        <f>INDEX('GSE57872'!M$3:M$65,'SigInt Chart'!$B4+1)</f>
        <v>CDK1, CDC6, KIF4A, MAD2L1, KIF15, BUB1, TPX2, CENPF, NUSAP1, BIRC5, AURKB</v>
      </c>
      <c r="U4" s="274">
        <f>INDEX('GSE57872'!O$3:O$65,'SigInt Chart'!$B4+1)</f>
        <v>1.0675916678293001E-15</v>
      </c>
      <c r="V4" s="25">
        <f>INDEX('GSE57872'!T$3:T$65,'SigInt Chart'!$B4+1)</f>
        <v>1.0103029524088901E-13</v>
      </c>
    </row>
    <row r="5" spans="1:23">
      <c r="A5">
        <v>15</v>
      </c>
      <c r="B5">
        <f>MATCH(A5,'GSE57872'!$B$3:$B$65,0)</f>
        <v>13</v>
      </c>
      <c r="D5" s="304"/>
      <c r="E5" s="307"/>
      <c r="F5" s="284"/>
      <c r="G5" s="307"/>
      <c r="H5" s="311"/>
      <c r="I5" s="281"/>
      <c r="J5" s="294"/>
      <c r="K5" s="282"/>
      <c r="L5" s="282"/>
      <c r="M5" s="285"/>
      <c r="N5" s="26"/>
      <c r="O5" s="232"/>
      <c r="P5" s="27" t="str">
        <f>INDEX('GSE57872'!H$3:H$65,'SigInt Chart'!$B5+2)</f>
        <v>GO:0005524~ATP binding</v>
      </c>
      <c r="Q5" s="371" t="str">
        <f>INDEX('GSE57872'!I$3:I$65,'SigInt Chart'!$B5+2)</f>
        <v>MF</v>
      </c>
      <c r="R5" s="27" t="str">
        <f>INDEX('GSE57872'!K$3:K$65,'SigInt Chart'!$B5+2)</f>
        <v>ATP binding</v>
      </c>
      <c r="S5" s="27">
        <f>INDEX('GSE57872'!L$3:L$65,'SigInt Chart'!$B5+2)</f>
        <v>11</v>
      </c>
      <c r="T5" s="29" t="str">
        <f>INDEX('GSE57872'!M$3:M$65,'SigInt Chart'!$B5+2)</f>
        <v>CDK1, CDC6, KIF4A, KIF15, BUB1, TPX2, AURKB, PBK, TOP2A, UBE2T, CDK2</v>
      </c>
      <c r="U5" s="275">
        <f>INDEX('GSE57872'!O$3:O$65,'SigInt Chart'!$B5+2)</f>
        <v>6.2605497255385198E-5</v>
      </c>
      <c r="V5" s="33">
        <f>INDEX('GSE57872'!T$3:T$65,'SigInt Chart'!$B5+2)</f>
        <v>6.4278206831379602E-3</v>
      </c>
    </row>
    <row r="6" spans="1:23" ht="28">
      <c r="A6">
        <v>1</v>
      </c>
      <c r="B6">
        <f>MATCH(A6,'GSE48865'!$B$3:$B$146,0)</f>
        <v>10</v>
      </c>
      <c r="D6" s="304"/>
      <c r="E6" s="307"/>
      <c r="F6" s="284"/>
      <c r="G6" s="307"/>
      <c r="H6" s="311"/>
      <c r="I6" s="281"/>
      <c r="J6" s="295" t="s">
        <v>796</v>
      </c>
      <c r="K6" s="286">
        <f>INDEX('GSE48865'!B$3:B$146,'SigInt Chart'!$B6)</f>
        <v>1</v>
      </c>
      <c r="L6" s="286">
        <f>INDEX('GSE48865'!C$3:C$146,'SigInt Chart'!$B6)</f>
        <v>34</v>
      </c>
      <c r="M6" s="289" t="str">
        <f>INDEX('GSE48865'!D$3:D$146,'SigInt Chart'!$B6)</f>
        <v>ABHD8, APOC1, CCNB1, CDC20, CDK1, CDK2, CKS1B, CTPS, DNMT1, FOXM1, KPNA2, LMNB1, LMNB2, MAD2L1, MCM2, MCM3, MCM4, MCM6, NUSAP1, PRC1, PTTG1, RACGAP1, RCC1, RNASEH2A, RRM2, SMC4, TOP2A, TPX2, TYMS, UBE2C, UBE2T, UHRF1, ZWINT</v>
      </c>
      <c r="N6" s="34"/>
      <c r="O6" s="234"/>
      <c r="P6" t="str">
        <f>INDEX('GSE48865'!J$3:J$65,'SigInt Chart'!$B6)</f>
        <v>cell cycle</v>
      </c>
      <c r="Q6" s="372" t="str">
        <f>INDEX('GSE48865'!F$3:F$146,'SigInt Chart'!$B6)</f>
        <v>BP</v>
      </c>
      <c r="R6" s="35" t="str">
        <f>INDEX('GSE48865'!J$3:J$146,'SigInt Chart'!$B6)</f>
        <v>cell cycle</v>
      </c>
      <c r="S6" s="35">
        <f>INDEX('GSE48865'!K$3:K$146,'SigInt Chart'!$B6)</f>
        <v>21</v>
      </c>
      <c r="T6" s="37" t="str">
        <f>INDEX('GSE48865'!L$3:L$146,'SigInt Chart'!$B6)</f>
        <v>CKS1B, CDK1, PRC1, FOXM1, TPX2, NUSAP1, CDC20, MCM2, PTTG1, UBE2C, MCM3, RCC1, RACGAP1, CDK2, SMC4, MCM6, CCNB1, UHRF1, MAD2L1, ZWINT, KPNA2</v>
      </c>
      <c r="U6" s="276">
        <f>INDEX('GSE48865'!N$3:N$146,'SigInt Chart'!$B6)</f>
        <v>3.0671879104407498E-19</v>
      </c>
      <c r="V6" s="41">
        <f>INDEX('GSE48865'!S$3:S$146,'SigInt Chart'!$B6)</f>
        <v>1.5796017738769801E-16</v>
      </c>
    </row>
    <row r="7" spans="1:23" ht="42">
      <c r="A7">
        <v>1</v>
      </c>
      <c r="B7">
        <f>MATCH(A7,'GSE48865'!$B$3:$B$146,0)</f>
        <v>10</v>
      </c>
      <c r="D7" s="304"/>
      <c r="E7" s="307"/>
      <c r="F7" s="284"/>
      <c r="G7" s="307"/>
      <c r="H7" s="311"/>
      <c r="I7" s="281"/>
      <c r="J7" s="296"/>
      <c r="K7" s="287"/>
      <c r="L7" s="287"/>
      <c r="M7" s="290"/>
      <c r="N7" s="42"/>
      <c r="O7" s="234"/>
      <c r="P7" s="43"/>
      <c r="Q7" s="373" t="str">
        <f>INDEX('GSE48865'!F$3:F$146,'SigInt Chart'!$B7+1)</f>
        <v>CC</v>
      </c>
      <c r="R7" s="43" t="str">
        <f>INDEX('GSE48865'!J$3:J$146,'SigInt Chart'!$B7+1)</f>
        <v>nucleus</v>
      </c>
      <c r="S7" s="43">
        <f>INDEX('GSE48865'!K$3:K$146,'SigInt Chart'!$B7+1)</f>
        <v>27</v>
      </c>
      <c r="T7" s="45" t="str">
        <f>INDEX('GSE48865'!L$3:L$146,'SigInt Chart'!$B7+1)</f>
        <v>CKS1B, LMNB1, PRC1, LMNB2, FOXM1, PTTG1, RCC1, TOP2A, CDK1, TPX2, NUSAP1, CDC20, MCM2, RNASEH2A, MCM3, UBE2C, RACGAP1, MCM4, CDK2, MCM6, SMC4, CCNB1, UHRF1, MAD2L1, ZWINT, DNMT1, KPNA2</v>
      </c>
      <c r="U7" s="277">
        <f>INDEX('GSE48865'!N$3:N$146,'SigInt Chart'!$B7+1)</f>
        <v>7.7283184274580002E-10</v>
      </c>
      <c r="V7" s="49">
        <f>INDEX('GSE48865'!S$3:S$146,'SigInt Chart'!$B7+1)</f>
        <v>8.1147335628806095E-8</v>
      </c>
    </row>
    <row r="8" spans="1:23" ht="15" thickBot="1">
      <c r="A8">
        <v>1</v>
      </c>
      <c r="B8">
        <f>MATCH(A8,'GSE48865'!$B$3:$B$146,0)</f>
        <v>10</v>
      </c>
      <c r="D8" s="305"/>
      <c r="E8" s="308"/>
      <c r="F8" s="309"/>
      <c r="G8" s="308"/>
      <c r="H8" s="312"/>
      <c r="I8" s="302"/>
      <c r="J8" s="297"/>
      <c r="K8" s="288"/>
      <c r="L8" s="288"/>
      <c r="M8" s="291"/>
      <c r="N8" s="69"/>
      <c r="O8" s="234"/>
      <c r="P8" s="51"/>
      <c r="Q8" s="374" t="str">
        <f>INDEX('GSE48865'!F$3:F$146,'SigInt Chart'!$B8+2)</f>
        <v>MF</v>
      </c>
      <c r="R8" s="51" t="str">
        <f>INDEX('GSE48865'!J$3:J$146,'SigInt Chart'!$B8+2)</f>
        <v>ATP binding</v>
      </c>
      <c r="S8" s="51">
        <f>INDEX('GSE48865'!K$3:K$146,'SigInt Chart'!$B8+2)</f>
        <v>12</v>
      </c>
      <c r="T8" s="53" t="str">
        <f>INDEX('GSE48865'!L$3:L$146,'SigInt Chart'!$B8+2)</f>
        <v>CDK1, CTPS, TPX2, MCM2, MCM3, UBE2C, MCM4, TOP2A, UBE2T, CDK2, SMC4, MCM6</v>
      </c>
      <c r="U8" s="279">
        <f>INDEX('GSE48865'!N$3:N$146,'SigInt Chart'!$B8+2)</f>
        <v>1.3638154108603701E-4</v>
      </c>
      <c r="V8" s="57">
        <f>INDEX('GSE48865'!S$3:S$146,'SigInt Chart'!$B8+2)</f>
        <v>1.90473706500227E-2</v>
      </c>
    </row>
    <row r="9" spans="1:23" ht="38" customHeight="1">
      <c r="A9">
        <v>3</v>
      </c>
      <c r="B9">
        <f>MATCH(A9,'GSE57872'!$B$3:$B$65,0)</f>
        <v>4</v>
      </c>
      <c r="D9" s="299">
        <v>2</v>
      </c>
      <c r="E9" s="280">
        <v>10</v>
      </c>
      <c r="F9" s="283" t="s">
        <v>1018</v>
      </c>
      <c r="G9" s="367">
        <v>1.104E-14</v>
      </c>
      <c r="H9" s="310" t="s">
        <v>1027</v>
      </c>
      <c r="I9" s="280"/>
      <c r="J9" s="292" t="s">
        <v>797</v>
      </c>
      <c r="K9" s="280">
        <f>INDEX('GSE57872'!B$3:B$65,'SigInt Chart'!$B9)</f>
        <v>3</v>
      </c>
      <c r="L9" s="280">
        <f>INDEX('GSE57872'!C$3:C$65,'SigInt Chart'!$B9)</f>
        <v>49</v>
      </c>
      <c r="M9" s="283" t="str">
        <f>INDEX('GSE57872'!D$3:D$65,'SigInt Chart'!$B9)</f>
        <v>ACIN1, C12orf29, EEF1A1, GNB2L1, NPM1, RPL3, FAU, RPL7, RPL8, RPL9P9, RPL10, RPL12, RPL15, RPL17, RPL19, RPL21, RPL23, RPL23A, RPL24, RPL26, RPL27, RPL27A, RPL28, RPL29, RPL30, RPL31, RPL32, RPL34, RPL35, RPL35A, RPL36, RPL37A, RPLP1, RPLP2, RPS5, RPS6, RPS14, RPS15, RPS15A, RPS16, RPS18, RPS19, RPS21, RPS25, RPS27, RPS27A, RPS28, SNORA66, SNORD73A</v>
      </c>
      <c r="N9" s="205"/>
      <c r="O9" s="230"/>
      <c r="P9" s="11" t="str">
        <f>INDEX('GSE57872'!H$3:H$65,'SigInt Chart'!$B9)</f>
        <v>GO:0006414~translational elongation</v>
      </c>
      <c r="Q9" s="368" t="str">
        <f>INDEX('GSE57872'!I$3:I$65,'SigInt Chart'!$B9)</f>
        <v>BP</v>
      </c>
      <c r="R9" s="11" t="str">
        <f>INDEX('GSE57872'!K$3:K$65,'SigInt Chart'!$B9)</f>
        <v>translational elongation</v>
      </c>
      <c r="S9" s="11">
        <f>INDEX('GSE57872'!L$3:L$65,'SigInt Chart'!$B9)</f>
        <v>42</v>
      </c>
      <c r="T9" s="13" t="str">
        <f>INDEX('GSE57872'!M$3:M$65,'SigInt Chart'!$B9)</f>
        <v>RPL17, RPL19, RPL15, RPL27A, RPL35, RPS15A, RPLP2, RPL36, RPS25, RPL30, RPS27, RPS28, RPL32, RPL7, RPL31, RPL34, RPLP1, RPL8, RPL3, RPL10, FAU, RPL12, RPS21, RPS27A, RPL35A, EEF1A1, RPL26, RPL27, RPL23A, RPL24, RPS6, RPS5, RPL28, RPL29, RPS18, RPS19, RPL23, RPS16, RPS14, RPL21, RPS15, RPL37A</v>
      </c>
      <c r="U9" s="273">
        <f>INDEX('GSE57872'!O$3:O$65,'SigInt Chart'!$B9)</f>
        <v>7.8199132214703904E-90</v>
      </c>
      <c r="V9" s="17">
        <f>INDEX('GSE57872'!T$3:T$65,'SigInt Chart'!$B9)</f>
        <v>3.0888657224807999E-87</v>
      </c>
    </row>
    <row r="10" spans="1:23" ht="38" customHeight="1">
      <c r="A10">
        <v>3</v>
      </c>
      <c r="B10">
        <f>MATCH(A10,'GSE57872'!$B$3:$B$65,0)</f>
        <v>4</v>
      </c>
      <c r="D10" s="300"/>
      <c r="E10" s="281"/>
      <c r="F10" s="284"/>
      <c r="G10" s="281"/>
      <c r="H10" s="311"/>
      <c r="I10" s="281"/>
      <c r="J10" s="293"/>
      <c r="K10" s="281"/>
      <c r="L10" s="281"/>
      <c r="M10" s="284"/>
      <c r="N10" s="18"/>
      <c r="O10" s="231"/>
      <c r="P10" s="19" t="str">
        <f>INDEX('GSE57872'!H$3:H$65,'SigInt Chart'!$B10+1)</f>
        <v>GO:0005840~ribosome</v>
      </c>
      <c r="Q10" s="370" t="str">
        <f>INDEX('GSE57872'!I$3:I$65,'SigInt Chart'!$B10+1)</f>
        <v>CC</v>
      </c>
      <c r="R10" s="19" t="str">
        <f>INDEX('GSE57872'!K$3:K$65,'SigInt Chart'!$B10+1)</f>
        <v>ribosome</v>
      </c>
      <c r="S10" s="19">
        <f>INDEX('GSE57872'!L$3:L$65,'SigInt Chart'!$B10+1)</f>
        <v>42</v>
      </c>
      <c r="T10" s="21" t="str">
        <f>INDEX('GSE57872'!M$3:M$65,'SigInt Chart'!$B10+1)</f>
        <v>RPL17, RPL19, RPL15, RPL27A, RPL35, RPS15A, RPLP2, RPL36, RPS25, RPL30, RPS27, RPS28, RPL32, RPL7, RPL31, RPL34, RPLP1, RPL8, NPM1, RPL3, RPL10, FAU, RPL12, RPS21, RPS27A, RPL35A, RPL26, RPL27, RPL23A, RPL24, RPS6, RPS5, RPL28, RPL29, RPS18, RPS19, RPL23, RPS16, RPS14, RPL21, RPS15, RPL37A</v>
      </c>
      <c r="U10" s="274">
        <f>INDEX('GSE57872'!O$3:O$65,'SigInt Chart'!$B10+1)</f>
        <v>5.2765376996775503E-75</v>
      </c>
      <c r="V10" s="25">
        <f>INDEX('GSE57872'!T$3:T$65,'SigInt Chart'!$B10+1)</f>
        <v>2.7437996038323201E-73</v>
      </c>
    </row>
    <row r="11" spans="1:23" ht="38" customHeight="1">
      <c r="A11">
        <v>3</v>
      </c>
      <c r="B11">
        <f>MATCH(A11,'GSE57872'!$B$3:$B$65,0)</f>
        <v>4</v>
      </c>
      <c r="D11" s="300"/>
      <c r="E11" s="281"/>
      <c r="F11" s="284"/>
      <c r="G11" s="281"/>
      <c r="H11" s="311"/>
      <c r="I11" s="281"/>
      <c r="J11" s="294"/>
      <c r="K11" s="282"/>
      <c r="L11" s="282"/>
      <c r="M11" s="285"/>
      <c r="N11" s="26"/>
      <c r="O11" s="232"/>
      <c r="P11" s="27" t="str">
        <f>INDEX('GSE57872'!H$3:H$65,'SigInt Chart'!$B11+2)</f>
        <v>GO:0003735~structural constituent of ribosome</v>
      </c>
      <c r="Q11" s="371" t="str">
        <f>INDEX('GSE57872'!I$3:I$65,'SigInt Chart'!$B11+2)</f>
        <v>MF</v>
      </c>
      <c r="R11" s="27" t="str">
        <f>INDEX('GSE57872'!K$3:K$65,'SigInt Chart'!$B11+2)</f>
        <v>structural constituent of ribosome</v>
      </c>
      <c r="S11" s="27">
        <f>INDEX('GSE57872'!L$3:L$65,'SigInt Chart'!$B11+2)</f>
        <v>40</v>
      </c>
      <c r="T11" s="29" t="str">
        <f>INDEX('GSE57872'!M$3:M$65,'SigInt Chart'!$B11+2)</f>
        <v>RPL17, RPL19, RPL15, RPL27A, RPL35, RPS15A, RPLP2, RPL36, RPL30, RPS27, RPS28, RPL32, RPL7, RPL31, RPL34, RPLP1, RPL8, RPL3, RPL10, FAU, RPL12, RPS21, RPS27A, RPL35A, RPL26, RPL27, RPL23A, RPL24, RPS6, RPS5, RPL28, RPL29, RPS18, RPS19, RPL23, RPS16, RPS14, RPL21, RPS15, RPL37A</v>
      </c>
      <c r="U11" s="275">
        <f>INDEX('GSE57872'!O$3:O$65,'SigInt Chart'!$B11+2)</f>
        <v>5.1988345131151902E-73</v>
      </c>
      <c r="V11" s="33">
        <f>INDEX('GSE57872'!T$3:T$65,'SigInt Chart'!$B11+2)</f>
        <v>3.2232773981314201E-71</v>
      </c>
    </row>
    <row r="12" spans="1:23" ht="28">
      <c r="A12">
        <v>4</v>
      </c>
      <c r="B12">
        <f>MATCH(A12,'GSE48865'!$B$3:$B$146,0)</f>
        <v>25</v>
      </c>
      <c r="D12" s="300"/>
      <c r="E12" s="281"/>
      <c r="F12" s="284"/>
      <c r="G12" s="281"/>
      <c r="H12" s="311"/>
      <c r="I12" s="281"/>
      <c r="J12" s="295" t="s">
        <v>796</v>
      </c>
      <c r="K12" s="286">
        <f>INDEX('GSE48865'!B$3:B$146,'SigInt Chart'!$B12)</f>
        <v>4</v>
      </c>
      <c r="L12" s="286">
        <f>INDEX('GSE48865'!C$3:C$146,'SigInt Chart'!$B12)</f>
        <v>21</v>
      </c>
      <c r="M12" s="289" t="str">
        <f>INDEX('GSE48865'!D$3:D$146,'SigInt Chart'!$B12)</f>
        <v>ABCE1, ADD3, GAS5, RPL10, RPL17, RPL24, RPL27, RPL31, RPL34, RPL37A, RPL39, RPL5, RPL9, RPS13, RPS15A, RPS27, RPS27A, RPS3A, RPS8, SNHG6</v>
      </c>
      <c r="N12" s="34"/>
      <c r="O12" s="233"/>
      <c r="P12" s="35">
        <f>INDEX('GSE48865'!E$3:E$146,'SigInt Chart'!$B12)</f>
        <v>0</v>
      </c>
      <c r="Q12" s="372" t="str">
        <f>INDEX('GSE48865'!F$3:F$146,'SigInt Chart'!$B12)</f>
        <v>BP</v>
      </c>
      <c r="R12" s="35" t="str">
        <f>INDEX('GSE48865'!J$3:J$146,'SigInt Chart'!$B12)</f>
        <v>translational elongation</v>
      </c>
      <c r="S12" s="35">
        <f>INDEX('GSE48865'!K$3:K$146,'SigInt Chart'!$B12)</f>
        <v>16</v>
      </c>
      <c r="T12" s="37" t="str">
        <f>INDEX('GSE48865'!L$3:L$146,'SigInt Chart'!$B12)</f>
        <v>RPL17, RPL27, RPS15A, RPL24, RPL39, RPS8, RPS27, RPS3A, RPL31, RPL34, RPL9, RPS13, RPL10, RPL5, RPL37A, RPS27A</v>
      </c>
      <c r="U12" s="276">
        <f>INDEX('GSE48865'!N$3:N$146,'SigInt Chart'!$B12)</f>
        <v>3.5403292642404398E-32</v>
      </c>
      <c r="V12" s="41">
        <f>INDEX('GSE48865'!S$3:S$146,'SigInt Chart'!$B12)</f>
        <v>8.4613869415346501E-30</v>
      </c>
    </row>
    <row r="13" spans="1:23" ht="28">
      <c r="A13">
        <v>4</v>
      </c>
      <c r="B13">
        <f>MATCH(A13,'GSE48865'!$B$3:$B$146,0)</f>
        <v>25</v>
      </c>
      <c r="D13" s="300"/>
      <c r="E13" s="281"/>
      <c r="F13" s="284"/>
      <c r="G13" s="281"/>
      <c r="H13" s="311"/>
      <c r="I13" s="281"/>
      <c r="J13" s="296"/>
      <c r="K13" s="287"/>
      <c r="L13" s="287"/>
      <c r="M13" s="290"/>
      <c r="N13" s="42"/>
      <c r="O13" s="234"/>
      <c r="P13" s="43">
        <f>INDEX('GSE48865'!E$3:E$146,'SigInt Chart'!$B13+1)</f>
        <v>0</v>
      </c>
      <c r="Q13" s="373" t="str">
        <f>INDEX('GSE48865'!F$3:F$146,'SigInt Chart'!$B13+1)</f>
        <v>CC</v>
      </c>
      <c r="R13" s="43" t="str">
        <f>INDEX('GSE48865'!J$3:J$146,'SigInt Chart'!$B13+1)</f>
        <v>ribosome</v>
      </c>
      <c r="S13" s="43">
        <f>INDEX('GSE48865'!K$3:K$146,'SigInt Chart'!$B13+1)</f>
        <v>16</v>
      </c>
      <c r="T13" s="45" t="str">
        <f>INDEX('GSE48865'!L$3:L$146,'SigInt Chart'!$B13+1)</f>
        <v>RPL17, RPL27, RPS15A, RPL24, RPL39, RPS8, RPS27, RPS3A, RPL31, RPL34, RPL9, RPS13, RPL10, RPL5, RPL37A, RPS27A</v>
      </c>
      <c r="U13" s="277">
        <f>INDEX('GSE48865'!N$3:N$146,'SigInt Chart'!$B13+1)</f>
        <v>7.4253434699350601E-27</v>
      </c>
      <c r="V13" s="49">
        <f>INDEX('GSE48865'!S$3:S$146,'SigInt Chart'!$B13+1)</f>
        <v>3.5641648655688201E-25</v>
      </c>
    </row>
    <row r="14" spans="1:23" ht="29" thickBot="1">
      <c r="A14">
        <v>4</v>
      </c>
      <c r="B14">
        <f>MATCH(A14,'GSE48865'!$B$3:$B$146,0)</f>
        <v>25</v>
      </c>
      <c r="D14" s="301"/>
      <c r="E14" s="302"/>
      <c r="F14" s="309"/>
      <c r="G14" s="302"/>
      <c r="H14" s="312"/>
      <c r="I14" s="302"/>
      <c r="J14" s="297"/>
      <c r="K14" s="288"/>
      <c r="L14" s="288"/>
      <c r="M14" s="291"/>
      <c r="N14" s="69"/>
      <c r="O14" s="234"/>
      <c r="P14" s="51">
        <f>INDEX('GSE48865'!E$3:E$146,'SigInt Chart'!$B14+2)</f>
        <v>0</v>
      </c>
      <c r="Q14" s="374" t="str">
        <f>INDEX('GSE48865'!F$3:F$146,'SigInt Chart'!$B14+2)</f>
        <v>MF</v>
      </c>
      <c r="R14" s="51" t="str">
        <f>INDEX('GSE48865'!J$3:J$146,'SigInt Chart'!$B14+2)</f>
        <v>structural constituent of ribosome</v>
      </c>
      <c r="S14" s="51">
        <f>INDEX('GSE48865'!K$3:K$146,'SigInt Chart'!$B14+2)</f>
        <v>16</v>
      </c>
      <c r="T14" s="53" t="str">
        <f>INDEX('GSE48865'!L$3:L$146,'SigInt Chart'!$B14+2)</f>
        <v>RPL17, RPL27, RPS15A, RPL24, RPL39, RPS8, RPS27, RPS3A, RPL31, RPL34, RPL9, RPS13, RPL10, RPL5, RPL37A, RPS27A</v>
      </c>
      <c r="U14" s="279">
        <f>INDEX('GSE48865'!N$3:N$146,'SigInt Chart'!$B14+2)</f>
        <v>3.3464451947254798E-28</v>
      </c>
      <c r="V14" s="57">
        <f>INDEX('GSE48865'!S$3:S$146,'SigInt Chart'!$B14+2)</f>
        <v>1.50590033762647E-26</v>
      </c>
    </row>
    <row r="15" spans="1:23" ht="30" customHeight="1">
      <c r="A15">
        <v>4</v>
      </c>
      <c r="B15">
        <f>MATCH(A15,'GSE57872'!$B$3:$B$65,0)</f>
        <v>43</v>
      </c>
      <c r="D15" s="299">
        <v>3</v>
      </c>
      <c r="E15" s="280">
        <v>2</v>
      </c>
      <c r="F15" s="283" t="s">
        <v>1023</v>
      </c>
      <c r="G15" s="280">
        <v>2.541E-4</v>
      </c>
      <c r="H15" s="310" t="s">
        <v>458</v>
      </c>
      <c r="I15" s="280"/>
      <c r="J15" s="292" t="s">
        <v>797</v>
      </c>
      <c r="K15" s="280">
        <f>INDEX('GSE57872'!B$3:B$65,'SigInt Chart'!$B15)</f>
        <v>4</v>
      </c>
      <c r="L15" s="280">
        <f>INDEX('GSE57872'!C$3:C$65,'SigInt Chart'!$B15)</f>
        <v>9</v>
      </c>
      <c r="M15" s="283" t="str">
        <f>INDEX('GSE57872'!D$3:D$65,'SigInt Chart'!$B15)</f>
        <v>AASDHPPT, ABCB6, CALR, HSPA5, DNAJB11, HYOU1, MIR3652, PDIA6, PPIB</v>
      </c>
      <c r="N15" s="205"/>
      <c r="O15" s="230"/>
      <c r="P15" s="11" t="str">
        <f>INDEX('GSE57872'!H$3:H$65,'SigInt Chart'!$B15)</f>
        <v>GO:0006457~protein folding</v>
      </c>
      <c r="Q15" s="368" t="str">
        <f>INDEX('GSE57872'!I$3:I$65,'SigInt Chart'!$B15)</f>
        <v>BP</v>
      </c>
      <c r="R15" s="11" t="str">
        <f>INDEX('GSE57872'!K$3:K$65,'SigInt Chart'!$B15)</f>
        <v>protein folding</v>
      </c>
      <c r="S15" s="11">
        <f>INDEX('GSE57872'!L$3:L$65,'SigInt Chart'!$B15)</f>
        <v>4</v>
      </c>
      <c r="T15" s="13" t="str">
        <f>INDEX('GSE57872'!M$3:M$65,'SigInt Chart'!$B15)</f>
        <v>PPIB, DNAJB11, PDIA6, CALR</v>
      </c>
      <c r="U15" s="273">
        <f>INDEX('GSE57872'!O$3:O$65,'SigInt Chart'!$B15)</f>
        <v>6.5377018207843295E-5</v>
      </c>
      <c r="V15" s="17">
        <f>INDEX('GSE57872'!T$3:T$65,'SigInt Chart'!$B15)</f>
        <v>1.53110560913245E-2</v>
      </c>
    </row>
    <row r="16" spans="1:23" ht="15" customHeight="1">
      <c r="A16">
        <v>4</v>
      </c>
      <c r="B16">
        <f>MATCH(A16,'GSE57872'!$B$3:$B$65,0)</f>
        <v>43</v>
      </c>
      <c r="D16" s="300"/>
      <c r="E16" s="281"/>
      <c r="F16" s="284"/>
      <c r="G16" s="281"/>
      <c r="H16" s="311"/>
      <c r="I16" s="281"/>
      <c r="J16" s="293"/>
      <c r="K16" s="281"/>
      <c r="L16" s="281"/>
      <c r="M16" s="284"/>
      <c r="N16" s="18"/>
      <c r="O16" s="231"/>
      <c r="P16" s="19" t="str">
        <f>INDEX('GSE57872'!H$3:H$65,'SigInt Chart'!$B16+1)</f>
        <v>GO:0005788~endoplasmic reticulum lumen</v>
      </c>
      <c r="Q16" s="370" t="str">
        <f>INDEX('GSE57872'!I$3:I$65,'SigInt Chart'!$B16+1)</f>
        <v>CC</v>
      </c>
      <c r="R16" s="19" t="str">
        <f>INDEX('GSE57872'!K$3:K$65,'SigInt Chart'!$B16+1)</f>
        <v>endoplasmic reticulum lumen</v>
      </c>
      <c r="S16" s="19">
        <f>INDEX('GSE57872'!L$3:L$65,'SigInt Chart'!$B16+1)</f>
        <v>6</v>
      </c>
      <c r="T16" s="21" t="str">
        <f>INDEX('GSE57872'!M$3:M$65,'SigInt Chart'!$B16+1)</f>
        <v>HYOU1, PPIB, DNAJB11, PDIA6, HSPA5, CALR</v>
      </c>
      <c r="U16" s="274">
        <f>INDEX('GSE57872'!O$3:O$65,'SigInt Chart'!$B16+1)</f>
        <v>5.9035063422350805E-11</v>
      </c>
      <c r="V16" s="25">
        <f>INDEX('GSE57872'!T$3:T$65,'SigInt Chart'!$B16+1)</f>
        <v>4.1914928194941498E-9</v>
      </c>
    </row>
    <row r="17" spans="1:22" ht="15" customHeight="1">
      <c r="A17">
        <v>4</v>
      </c>
      <c r="B17">
        <f>MATCH(A17,'GSE57872'!$B$3:$B$65,0)</f>
        <v>43</v>
      </c>
      <c r="D17" s="300"/>
      <c r="E17" s="281"/>
      <c r="F17" s="284"/>
      <c r="G17" s="281"/>
      <c r="H17" s="311"/>
      <c r="I17" s="281"/>
      <c r="J17" s="294"/>
      <c r="K17" s="282"/>
      <c r="L17" s="282"/>
      <c r="M17" s="285"/>
      <c r="N17" s="26"/>
      <c r="O17" s="232"/>
      <c r="P17" s="27" t="str">
        <f>INDEX('GSE57872'!H$3:H$65,'SigInt Chart'!$B17+2)</f>
        <v>GO:0051082~unfolded protein binding</v>
      </c>
      <c r="Q17" s="371" t="str">
        <f>INDEX('GSE57872'!I$3:I$65,'SigInt Chart'!$B17+2)</f>
        <v>MF</v>
      </c>
      <c r="R17" s="27" t="str">
        <f>INDEX('GSE57872'!K$3:K$65,'SigInt Chart'!$B17+2)</f>
        <v>unfolded protein binding</v>
      </c>
      <c r="S17" s="27">
        <f>INDEX('GSE57872'!L$3:L$65,'SigInt Chart'!$B17+2)</f>
        <v>4</v>
      </c>
      <c r="T17" s="29" t="str">
        <f>INDEX('GSE57872'!M$3:M$65,'SigInt Chart'!$B17+2)</f>
        <v>PPIB, DNAJB11, HSPA5, CALR</v>
      </c>
      <c r="U17" s="275">
        <f>INDEX('GSE57872'!O$3:O$65,'SigInt Chart'!$B17+2)</f>
        <v>1.46062599446039E-5</v>
      </c>
      <c r="V17" s="33">
        <f>INDEX('GSE57872'!T$3:T$65,'SigInt Chart'!$B17+2)</f>
        <v>1.1094679477353601E-3</v>
      </c>
    </row>
    <row r="18" spans="1:22" ht="30" customHeight="1">
      <c r="A18">
        <v>40</v>
      </c>
      <c r="B18">
        <f>MATCH(A18,'GSE48865'!$B$3:$B$146,0)</f>
        <v>67</v>
      </c>
      <c r="D18" s="300"/>
      <c r="E18" s="281"/>
      <c r="F18" s="284"/>
      <c r="G18" s="281"/>
      <c r="H18" s="311"/>
      <c r="I18" s="281"/>
      <c r="J18" s="295" t="s">
        <v>796</v>
      </c>
      <c r="K18" s="286">
        <f>INDEX('GSE48865'!B$3:B$146,'SigInt Chart'!$B18)</f>
        <v>40</v>
      </c>
      <c r="L18" s="286">
        <f>INDEX('GSE48865'!C$3:C$146,'SigInt Chart'!$B18)</f>
        <v>11</v>
      </c>
      <c r="M18" s="289" t="str">
        <f>INDEX('GSE48865'!D$3:D$146,'SigInt Chart'!$B18)</f>
        <v>AATF, ABCE1, ANXA2, CALR, CHPF2, HSPA5, MANF, PDIA4, PLOD3, TUBA1C</v>
      </c>
      <c r="N18" s="34"/>
      <c r="O18" s="233"/>
      <c r="P18" s="35">
        <f>INDEX('GSE48865'!E$3:E$146,'SigInt Chart'!$B18)</f>
        <v>0</v>
      </c>
      <c r="Q18" s="372" t="str">
        <f>INDEX('GSE48865'!F$3:F$146,'SigInt Chart'!$B18)</f>
        <v>BP</v>
      </c>
      <c r="R18" s="35" t="str">
        <f>INDEX('GSE48865'!J$3:J$146,'SigInt Chart'!$B18)</f>
        <v>response to biotic stimulus</v>
      </c>
      <c r="S18" s="35">
        <f>INDEX('GSE48865'!K$3:K$146,'SigInt Chart'!$B18)</f>
        <v>3</v>
      </c>
      <c r="T18" s="37" t="str">
        <f>INDEX('GSE48865'!L$3:L$146,'SigInt Chart'!$B18)</f>
        <v>ABCE1, HSPA5, MANF</v>
      </c>
      <c r="U18" s="276">
        <f>INDEX('GSE48865'!N$3:N$146,'SigInt Chart'!$B18)</f>
        <v>1.8540390771300101E-2</v>
      </c>
      <c r="V18" s="41">
        <f>INDEX('GSE48865'!S$3:S$146,'SigInt Chart'!$B18)</f>
        <v>0.99635473224908599</v>
      </c>
    </row>
    <row r="19" spans="1:22" ht="15" customHeight="1">
      <c r="A19">
        <v>40</v>
      </c>
      <c r="B19">
        <f>MATCH(A19,'GSE48865'!$B$3:$B$146,0)</f>
        <v>67</v>
      </c>
      <c r="D19" s="300"/>
      <c r="E19" s="281"/>
      <c r="F19" s="284"/>
      <c r="G19" s="281"/>
      <c r="H19" s="311"/>
      <c r="I19" s="281"/>
      <c r="J19" s="296"/>
      <c r="K19" s="287"/>
      <c r="L19" s="287"/>
      <c r="M19" s="290"/>
      <c r="N19" s="42"/>
      <c r="O19" s="234"/>
      <c r="P19" s="43">
        <f>INDEX('GSE48865'!E$3:E$146,'SigInt Chart'!$B19+1)</f>
        <v>0</v>
      </c>
      <c r="Q19" s="373" t="str">
        <f>INDEX('GSE48865'!F$3:F$146,'SigInt Chart'!$B19+1)</f>
        <v>CC</v>
      </c>
      <c r="R19" s="43" t="str">
        <f>INDEX('GSE48865'!J$3:J$146,'SigInt Chart'!$B19+1)</f>
        <v>endoplasmic reticulum lumen</v>
      </c>
      <c r="S19" s="43">
        <f>INDEX('GSE48865'!K$3:K$146,'SigInt Chart'!$B19+1)</f>
        <v>3</v>
      </c>
      <c r="T19" s="45" t="str">
        <f>INDEX('GSE48865'!L$3:L$146,'SigInt Chart'!$B19+1)</f>
        <v>PDIA4, HSPA5, CALR</v>
      </c>
      <c r="U19" s="277">
        <f>INDEX('GSE48865'!N$3:N$146,'SigInt Chart'!$B19+1)</f>
        <v>8.7876291252947402E-4</v>
      </c>
      <c r="V19" s="49">
        <f>INDEX('GSE48865'!S$3:S$146,'SigInt Chart'!$B19+1)</f>
        <v>7.1187636183677599E-2</v>
      </c>
    </row>
    <row r="20" spans="1:22" ht="15.75" customHeight="1" thickBot="1">
      <c r="A20">
        <v>40</v>
      </c>
      <c r="B20">
        <f>MATCH(A20,'GSE48865'!$B$3:$B$146,0)</f>
        <v>67</v>
      </c>
      <c r="D20" s="301"/>
      <c r="E20" s="302"/>
      <c r="F20" s="309"/>
      <c r="G20" s="302"/>
      <c r="H20" s="312"/>
      <c r="I20" s="302"/>
      <c r="J20" s="297"/>
      <c r="K20" s="288"/>
      <c r="L20" s="288"/>
      <c r="M20" s="291"/>
      <c r="N20" s="69"/>
      <c r="O20" s="234"/>
      <c r="P20" s="51">
        <f>INDEX('GSE48865'!E$3:E$146,'SigInt Chart'!$B20+2)</f>
        <v>0</v>
      </c>
      <c r="Q20" s="374" t="str">
        <f>INDEX('GSE48865'!F$3:F$146,'SigInt Chart'!$B20+2)</f>
        <v>MF</v>
      </c>
      <c r="R20" s="51" t="str">
        <f>INDEX('GSE48865'!J$3:J$146,'SigInt Chart'!$B20+2)</f>
        <v>enzyme inhibitor activity</v>
      </c>
      <c r="S20" s="51">
        <f>INDEX('GSE48865'!K$3:K$146,'SigInt Chart'!$B20+2)</f>
        <v>3</v>
      </c>
      <c r="T20" s="53" t="str">
        <f>INDEX('GSE48865'!L$3:L$146,'SigInt Chart'!$B20+2)</f>
        <v>ABCE1, HSPA5, ANXA2</v>
      </c>
      <c r="U20" s="279">
        <f>INDEX('GSE48865'!N$3:N$146,'SigInt Chart'!$B20+2)</f>
        <v>1.0497711432733601E-2</v>
      </c>
      <c r="V20" s="57">
        <f>INDEX('GSE48865'!S$3:S$146,'SigInt Chart'!$B20+2)</f>
        <v>0.67670579425247901</v>
      </c>
    </row>
    <row r="21" spans="1:22" ht="15" customHeight="1">
      <c r="A21">
        <v>3</v>
      </c>
      <c r="B21">
        <f>MATCH(A21,'GSE57872'!$B$3:$B$65,0)</f>
        <v>4</v>
      </c>
      <c r="D21" s="299">
        <v>4</v>
      </c>
      <c r="E21" s="280">
        <v>4</v>
      </c>
      <c r="F21" s="283" t="s">
        <v>1019</v>
      </c>
      <c r="G21" s="367">
        <v>4.2549999999999999E-6</v>
      </c>
      <c r="H21" s="310" t="s">
        <v>1169</v>
      </c>
      <c r="I21" s="280"/>
      <c r="J21" s="292" t="s">
        <v>797</v>
      </c>
      <c r="K21" s="280">
        <f>INDEX('GSE57872'!B$3:B$65,'SigInt Chart'!$B21)</f>
        <v>3</v>
      </c>
      <c r="L21" s="280">
        <f>INDEX('GSE57872'!C$3:C$65,'SigInt Chart'!$B21)</f>
        <v>49</v>
      </c>
      <c r="M21" s="283" t="str">
        <f>INDEX('GSE57872'!D$3:D$65,'SigInt Chart'!$B21)</f>
        <v>ACIN1, C12orf29, EEF1A1, GNB2L1, NPM1, RPL3, FAU, RPL7, RPL8, RPL9P9, RPL10, RPL12, RPL15, RPL17, RPL19, RPL21, RPL23, RPL23A, RPL24, RPL26, RPL27, RPL27A, RPL28, RPL29, RPL30, RPL31, RPL32, RPL34, RPL35, RPL35A, RPL36, RPL37A, RPLP1, RPLP2, RPS5, RPS6, RPS14, RPS15, RPS15A, RPS16, RPS18, RPS19, RPS21, RPS25, RPS27, RPS27A, RPS28, SNORA66, SNORD73A</v>
      </c>
      <c r="N21" s="205"/>
      <c r="O21" s="230"/>
      <c r="P21" s="11" t="str">
        <f>INDEX('GSE57872'!H$3:H$65,'SigInt Chart'!$B21)</f>
        <v>GO:0006414~translational elongation</v>
      </c>
      <c r="Q21" s="368" t="str">
        <f>INDEX('GSE57872'!I$3:I$65,'SigInt Chart'!$B21)</f>
        <v>BP</v>
      </c>
      <c r="R21" s="11" t="str">
        <f>INDEX('GSE57872'!K$3:K$65,'SigInt Chart'!$B21)</f>
        <v>translational elongation</v>
      </c>
      <c r="S21" s="11">
        <f>INDEX('GSE57872'!L$3:L$65,'SigInt Chart'!$B21)</f>
        <v>42</v>
      </c>
      <c r="T21" s="13" t="str">
        <f>INDEX('GSE57872'!M$3:M$65,'SigInt Chart'!$B21)</f>
        <v>RPL17, RPL19, RPL15, RPL27A, RPL35, RPS15A, RPLP2, RPL36, RPS25, RPL30, RPS27, RPS28, RPL32, RPL7, RPL31, RPL34, RPLP1, RPL8, RPL3, RPL10, FAU, RPL12, RPS21, RPS27A, RPL35A, EEF1A1, RPL26, RPL27, RPL23A, RPL24, RPS6, RPS5, RPL28, RPL29, RPS18, RPS19, RPL23, RPS16, RPS14, RPL21, RPS15, RPL37A</v>
      </c>
      <c r="U21" s="273">
        <f>INDEX('GSE57872'!O$3:O$65,'SigInt Chart'!$B21)</f>
        <v>7.8199132214703904E-90</v>
      </c>
      <c r="V21" s="17">
        <f>INDEX('GSE57872'!T$3:T$65,'SigInt Chart'!$B21)</f>
        <v>3.0888657224807999E-87</v>
      </c>
    </row>
    <row r="22" spans="1:22" ht="15" customHeight="1">
      <c r="A22">
        <v>3</v>
      </c>
      <c r="B22">
        <f>MATCH(A22,'GSE57872'!$B$3:$B$65,0)</f>
        <v>4</v>
      </c>
      <c r="D22" s="300"/>
      <c r="E22" s="281"/>
      <c r="F22" s="284"/>
      <c r="G22" s="281"/>
      <c r="H22" s="311"/>
      <c r="I22" s="281"/>
      <c r="J22" s="293"/>
      <c r="K22" s="281"/>
      <c r="L22" s="281"/>
      <c r="M22" s="284"/>
      <c r="N22" s="18"/>
      <c r="O22" s="231"/>
      <c r="P22" s="19" t="str">
        <f>INDEX('GSE57872'!H$3:H$65,'SigInt Chart'!$B22+1)</f>
        <v>GO:0005840~ribosome</v>
      </c>
      <c r="Q22" s="370" t="str">
        <f>INDEX('GSE57872'!I$3:I$65,'SigInt Chart'!$B22+1)</f>
        <v>CC</v>
      </c>
      <c r="R22" s="19" t="str">
        <f>INDEX('GSE57872'!K$3:K$65,'SigInt Chart'!$B22+1)</f>
        <v>ribosome</v>
      </c>
      <c r="S22" s="19">
        <f>INDEX('GSE57872'!L$3:L$65,'SigInt Chart'!$B22+1)</f>
        <v>42</v>
      </c>
      <c r="T22" s="21" t="str">
        <f>INDEX('GSE57872'!M$3:M$65,'SigInt Chart'!$B22+1)</f>
        <v>RPL17, RPL19, RPL15, RPL27A, RPL35, RPS15A, RPLP2, RPL36, RPS25, RPL30, RPS27, RPS28, RPL32, RPL7, RPL31, RPL34, RPLP1, RPL8, NPM1, RPL3, RPL10, FAU, RPL12, RPS21, RPS27A, RPL35A, RPL26, RPL27, RPL23A, RPL24, RPS6, RPS5, RPL28, RPL29, RPS18, RPS19, RPL23, RPS16, RPS14, RPL21, RPS15, RPL37A</v>
      </c>
      <c r="U22" s="274">
        <f>INDEX('GSE57872'!O$3:O$65,'SigInt Chart'!$B22+1)</f>
        <v>5.2765376996775503E-75</v>
      </c>
      <c r="V22" s="25">
        <f>INDEX('GSE57872'!T$3:T$65,'SigInt Chart'!$B22+1)</f>
        <v>2.7437996038323201E-73</v>
      </c>
    </row>
    <row r="23" spans="1:22" ht="15" customHeight="1">
      <c r="A23">
        <v>3</v>
      </c>
      <c r="B23">
        <f>MATCH(A23,'GSE57872'!$B$3:$B$65,0)</f>
        <v>4</v>
      </c>
      <c r="D23" s="300"/>
      <c r="E23" s="281"/>
      <c r="F23" s="284"/>
      <c r="G23" s="281"/>
      <c r="H23" s="311"/>
      <c r="I23" s="281"/>
      <c r="J23" s="294"/>
      <c r="K23" s="282"/>
      <c r="L23" s="282"/>
      <c r="M23" s="285"/>
      <c r="N23" s="26"/>
      <c r="O23" s="232"/>
      <c r="P23" s="27" t="str">
        <f>INDEX('GSE57872'!H$3:H$65,'SigInt Chart'!$B23+2)</f>
        <v>GO:0003735~structural constituent of ribosome</v>
      </c>
      <c r="Q23" s="371" t="str">
        <f>INDEX('GSE57872'!I$3:I$65,'SigInt Chart'!$B23+2)</f>
        <v>MF</v>
      </c>
      <c r="R23" s="27" t="str">
        <f>INDEX('GSE57872'!K$3:K$65,'SigInt Chart'!$B23+2)</f>
        <v>structural constituent of ribosome</v>
      </c>
      <c r="S23" s="27">
        <f>INDEX('GSE57872'!L$3:L$65,'SigInt Chart'!$B23+2)</f>
        <v>40</v>
      </c>
      <c r="T23" s="29" t="str">
        <f>INDEX('GSE57872'!M$3:M$65,'SigInt Chart'!$B23+2)</f>
        <v>RPL17, RPL19, RPL15, RPL27A, RPL35, RPS15A, RPLP2, RPL36, RPL30, RPS27, RPS28, RPL32, RPL7, RPL31, RPL34, RPLP1, RPL8, RPL3, RPL10, FAU, RPL12, RPS21, RPS27A, RPL35A, RPL26, RPL27, RPL23A, RPL24, RPS6, RPS5, RPL28, RPL29, RPS18, RPS19, RPL23, RPS16, RPS14, RPL21, RPS15, RPL37A</v>
      </c>
      <c r="U23" s="275">
        <f>INDEX('GSE57872'!O$3:O$65,'SigInt Chart'!$B23+2)</f>
        <v>5.1988345131151902E-73</v>
      </c>
      <c r="V23" s="33">
        <f>INDEX('GSE57872'!T$3:T$65,'SigInt Chart'!$B23+2)</f>
        <v>3.2232773981314201E-71</v>
      </c>
    </row>
    <row r="24" spans="1:22" ht="30" customHeight="1">
      <c r="A24">
        <v>5</v>
      </c>
      <c r="B24">
        <f>MATCH(A24,'GSE48865'!$B$3:$B$146,0)</f>
        <v>70</v>
      </c>
      <c r="D24" s="300"/>
      <c r="E24" s="281"/>
      <c r="F24" s="284"/>
      <c r="G24" s="281"/>
      <c r="H24" s="311"/>
      <c r="I24" s="281"/>
      <c r="J24" s="295" t="s">
        <v>796</v>
      </c>
      <c r="K24" s="286">
        <f>INDEX('GSE48865'!B$3:B$146,'SigInt Chart'!$B24)</f>
        <v>5</v>
      </c>
      <c r="L24" s="286">
        <f>INDEX('GSE48865'!C$3:C$146,'SigInt Chart'!$B24)</f>
        <v>10</v>
      </c>
      <c r="M24" s="289" t="str">
        <f>INDEX('GSE48865'!D$3:D$146,'SigInt Chart'!$B24)</f>
        <v>AASS, ABCB7, RPL13AP5, RPL18, RPS15, RPS16, RPS19, RPS5, RPS9</v>
      </c>
      <c r="N24" s="34"/>
      <c r="O24" s="233"/>
      <c r="P24" s="35">
        <f>INDEX('GSE48865'!E$3:E$146,'SigInt Chart'!$B24)</f>
        <v>0</v>
      </c>
      <c r="Q24" s="372" t="str">
        <f>INDEX('GSE48865'!F$3:F$146,'SigInt Chart'!$B24)</f>
        <v>BP</v>
      </c>
      <c r="R24" s="35" t="str">
        <f>INDEX('GSE48865'!J$3:J$146,'SigInt Chart'!$B24)</f>
        <v>NONE</v>
      </c>
      <c r="S24" s="35" t="str">
        <f>INDEX('GSE48865'!K$3:K$146,'SigInt Chart'!$B24)</f>
        <v>-</v>
      </c>
      <c r="T24" s="37" t="str">
        <f>INDEX('GSE48865'!L$3:L$146,'SigInt Chart'!$B24)</f>
        <v>NONE</v>
      </c>
      <c r="U24" s="276" t="str">
        <f>INDEX('GSE48865'!N$3:N$146,'SigInt Chart'!$B24)</f>
        <v>-</v>
      </c>
      <c r="V24" s="41" t="str">
        <f>INDEX('GSE48865'!S$3:S$146,'SigInt Chart'!$B24)</f>
        <v>-</v>
      </c>
    </row>
    <row r="25" spans="1:22" ht="15" customHeight="1">
      <c r="A25">
        <v>5</v>
      </c>
      <c r="B25">
        <f>MATCH(A25,'GSE48865'!$B$3:$B$146,0)</f>
        <v>70</v>
      </c>
      <c r="D25" s="300"/>
      <c r="E25" s="281"/>
      <c r="F25" s="284"/>
      <c r="G25" s="281"/>
      <c r="H25" s="311"/>
      <c r="I25" s="281"/>
      <c r="J25" s="296"/>
      <c r="K25" s="287"/>
      <c r="L25" s="287"/>
      <c r="M25" s="290"/>
      <c r="N25" s="42"/>
      <c r="O25" s="234"/>
      <c r="P25" s="43">
        <f>INDEX('GSE48865'!E$3:E$146,'SigInt Chart'!$B25+1)</f>
        <v>0</v>
      </c>
      <c r="Q25" s="373" t="str">
        <f>INDEX('GSE48865'!F$3:F$146,'SigInt Chart'!$B25+1)</f>
        <v>CC</v>
      </c>
      <c r="R25" s="43" t="str">
        <f>INDEX('GSE48865'!J$3:J$146,'SigInt Chart'!$B25+1)</f>
        <v>NONE</v>
      </c>
      <c r="S25" s="43" t="str">
        <f>INDEX('GSE48865'!K$3:K$146,'SigInt Chart'!$B25+1)</f>
        <v>-</v>
      </c>
      <c r="T25" s="45" t="str">
        <f>INDEX('GSE48865'!L$3:L$146,'SigInt Chart'!$B25+1)</f>
        <v>NONE</v>
      </c>
      <c r="U25" s="277" t="str">
        <f>INDEX('GSE48865'!N$3:N$146,'SigInt Chart'!$B25+1)</f>
        <v>-</v>
      </c>
      <c r="V25" s="49" t="str">
        <f>INDEX('GSE48865'!S$3:S$146,'SigInt Chart'!$B25+1)</f>
        <v>-</v>
      </c>
    </row>
    <row r="26" spans="1:22" ht="15.75" customHeight="1" thickBot="1">
      <c r="A26">
        <v>5</v>
      </c>
      <c r="B26">
        <f>MATCH(A26,'GSE48865'!$B$3:$B$146,0)</f>
        <v>70</v>
      </c>
      <c r="D26" s="301"/>
      <c r="E26" s="302"/>
      <c r="F26" s="309"/>
      <c r="G26" s="302"/>
      <c r="H26" s="312"/>
      <c r="I26" s="302"/>
      <c r="J26" s="297"/>
      <c r="K26" s="288"/>
      <c r="L26" s="288"/>
      <c r="M26" s="291"/>
      <c r="N26" s="69"/>
      <c r="O26" s="234"/>
      <c r="P26" s="51">
        <f>INDEX('GSE48865'!E$3:E$146,'SigInt Chart'!$B26+2)</f>
        <v>0</v>
      </c>
      <c r="Q26" s="374" t="str">
        <f>INDEX('GSE48865'!F$3:F$146,'SigInt Chart'!$B26+2)</f>
        <v>MF</v>
      </c>
      <c r="R26" s="51" t="str">
        <f>INDEX('GSE48865'!J$3:J$146,'SigInt Chart'!$B26+2)</f>
        <v>NONE</v>
      </c>
      <c r="S26" s="51" t="str">
        <f>INDEX('GSE48865'!K$3:K$146,'SigInt Chart'!$B26+2)</f>
        <v>-</v>
      </c>
      <c r="T26" s="53" t="str">
        <f>INDEX('GSE48865'!L$3:L$146,'SigInt Chart'!$B26+2)</f>
        <v>NONE</v>
      </c>
      <c r="U26" s="279" t="str">
        <f>INDEX('GSE48865'!N$3:N$146,'SigInt Chart'!$B26+2)</f>
        <v>-</v>
      </c>
      <c r="V26" s="57" t="str">
        <f>INDEX('GSE48865'!S$3:S$146,'SigInt Chart'!$B26+2)</f>
        <v>-</v>
      </c>
    </row>
    <row r="27" spans="1:22" ht="15" hidden="1" customHeight="1">
      <c r="A27">
        <v>16</v>
      </c>
      <c r="B27">
        <f>MATCH(A27,'GSE57872'!$B$3:$B$65,0)</f>
        <v>40</v>
      </c>
      <c r="D27" s="299">
        <v>5</v>
      </c>
      <c r="E27" s="280">
        <v>2</v>
      </c>
      <c r="F27" s="283" t="s">
        <v>1020</v>
      </c>
      <c r="G27" s="280">
        <v>1.0000000000000001E-5</v>
      </c>
      <c r="H27" s="310"/>
      <c r="I27" s="280"/>
      <c r="J27" s="292" t="s">
        <v>797</v>
      </c>
      <c r="K27" s="280">
        <f>INDEX('GSE57872'!B$3:B$65,'SigInt Chart'!$B27)</f>
        <v>16</v>
      </c>
      <c r="L27" s="280">
        <f>INDEX('GSE57872'!C$3:C$65,'SigInt Chart'!$B27)</f>
        <v>10</v>
      </c>
      <c r="M27" s="283" t="str">
        <f>INDEX('GSE57872'!D$3:D$65,'SigInt Chart'!$B27)</f>
        <v>AASS, ABCD3, NDUFA4, RPL41, RPS26, NME1.NME2, PHPT1, RPL36, RPS19, UBA52</v>
      </c>
      <c r="N27" s="205"/>
      <c r="O27" s="230"/>
      <c r="P27" s="11" t="str">
        <f>INDEX('GSE57872'!H$3:H$65,'SigInt Chart'!$B27)</f>
        <v>GO:0006414~translational elongation</v>
      </c>
      <c r="Q27" s="368" t="str">
        <f>INDEX('GSE57872'!I$3:I$65,'SigInt Chart'!$B27)</f>
        <v>BP</v>
      </c>
      <c r="R27" s="11" t="str">
        <f>INDEX('GSE57872'!K$3:K$65,'SigInt Chart'!$B27)</f>
        <v>translational elongation</v>
      </c>
      <c r="S27" s="11">
        <f>INDEX('GSE57872'!L$3:L$65,'SigInt Chart'!$B27)</f>
        <v>5</v>
      </c>
      <c r="T27" s="13" t="str">
        <f>INDEX('GSE57872'!M$3:M$65,'SigInt Chart'!$B27)</f>
        <v>RPS26, RPS19, RPL41, RPL36, UBA52</v>
      </c>
      <c r="U27" s="273">
        <f>INDEX('GSE57872'!O$3:O$65,'SigInt Chart'!$B27)</f>
        <v>1.6906055893508699E-7</v>
      </c>
      <c r="V27" s="17">
        <f>INDEX('GSE57872'!T$3:T$65,'SigInt Chart'!$B27)</f>
        <v>4.5645312978570497E-5</v>
      </c>
    </row>
    <row r="28" spans="1:22" ht="15" hidden="1" customHeight="1">
      <c r="A28">
        <v>16</v>
      </c>
      <c r="B28">
        <f>MATCH(A28,'GSE57872'!$B$3:$B$65,0)</f>
        <v>40</v>
      </c>
      <c r="D28" s="300"/>
      <c r="E28" s="281"/>
      <c r="F28" s="284"/>
      <c r="G28" s="281"/>
      <c r="H28" s="311"/>
      <c r="I28" s="281"/>
      <c r="J28" s="293"/>
      <c r="K28" s="281"/>
      <c r="L28" s="281"/>
      <c r="M28" s="284"/>
      <c r="N28" s="18"/>
      <c r="O28" s="231"/>
      <c r="P28" s="19" t="str">
        <f>INDEX('GSE57872'!H$3:H$65,'SigInt Chart'!$B28+1)</f>
        <v>GO:0022626~cytosolic ribosome</v>
      </c>
      <c r="Q28" s="370" t="str">
        <f>INDEX('GSE57872'!I$3:I$65,'SigInt Chart'!$B28+1)</f>
        <v>CC</v>
      </c>
      <c r="R28" s="19" t="str">
        <f>INDEX('GSE57872'!K$3:K$65,'SigInt Chart'!$B28+1)</f>
        <v>cytosolic ribosome</v>
      </c>
      <c r="S28" s="19">
        <f>INDEX('GSE57872'!L$3:L$65,'SigInt Chart'!$B28+1)</f>
        <v>5</v>
      </c>
      <c r="T28" s="21" t="str">
        <f>INDEX('GSE57872'!M$3:M$65,'SigInt Chart'!$B28+1)</f>
        <v>RPS26, RPS19, RPL41, RPL36, UBA52</v>
      </c>
      <c r="U28" s="274">
        <f>INDEX('GSE57872'!O$3:O$65,'SigInt Chart'!$B28+1)</f>
        <v>4.2988844009550699E-8</v>
      </c>
      <c r="V28" s="25">
        <f>INDEX('GSE57872'!T$3:T$65,'SigInt Chart'!$B28+1)</f>
        <v>2.7082935653011099E-6</v>
      </c>
    </row>
    <row r="29" spans="1:22" ht="15" hidden="1" customHeight="1">
      <c r="A29">
        <v>16</v>
      </c>
      <c r="B29">
        <f>MATCH(A29,'GSE57872'!$B$3:$B$65,0)</f>
        <v>40</v>
      </c>
      <c r="D29" s="300"/>
      <c r="E29" s="281"/>
      <c r="F29" s="284"/>
      <c r="G29" s="281"/>
      <c r="H29" s="311"/>
      <c r="I29" s="281"/>
      <c r="J29" s="294"/>
      <c r="K29" s="282"/>
      <c r="L29" s="282"/>
      <c r="M29" s="285"/>
      <c r="N29" s="26"/>
      <c r="O29" s="232"/>
      <c r="P29" s="27" t="str">
        <f>INDEX('GSE57872'!H$3:H$65,'SigInt Chart'!$B29+2)</f>
        <v>GO:0003735~structural constituent of ribosome</v>
      </c>
      <c r="Q29" s="371" t="str">
        <f>INDEX('GSE57872'!I$3:I$65,'SigInt Chart'!$B29+2)</f>
        <v>MF</v>
      </c>
      <c r="R29" s="27" t="str">
        <f>INDEX('GSE57872'!K$3:K$65,'SigInt Chart'!$B29+2)</f>
        <v>structural constituent of ribosome</v>
      </c>
      <c r="S29" s="27">
        <f>INDEX('GSE57872'!L$3:L$65,'SigInt Chart'!$B29+2)</f>
        <v>5</v>
      </c>
      <c r="T29" s="29" t="str">
        <f>INDEX('GSE57872'!M$3:M$65,'SigInt Chart'!$B29+2)</f>
        <v>RPS26, RPS19, RPL41, RPL36, UBA52</v>
      </c>
      <c r="U29" s="275">
        <f>INDEX('GSE57872'!O$3:O$65,'SigInt Chart'!$B29+2)</f>
        <v>9.8838617610586194E-7</v>
      </c>
      <c r="V29" s="33">
        <f>INDEX('GSE57872'!T$3:T$65,'SigInt Chart'!$B29+2)</f>
        <v>5.3371455580486498E-5</v>
      </c>
    </row>
    <row r="30" spans="1:22" ht="30" hidden="1" customHeight="1">
      <c r="A30">
        <v>5</v>
      </c>
      <c r="B30">
        <f>MATCH(A30,'GSE48865'!$B$3:$B$146,0)</f>
        <v>70</v>
      </c>
      <c r="D30" s="300"/>
      <c r="E30" s="281"/>
      <c r="F30" s="284"/>
      <c r="G30" s="281"/>
      <c r="H30" s="311"/>
      <c r="I30" s="281"/>
      <c r="J30" s="295" t="s">
        <v>796</v>
      </c>
      <c r="K30" s="286">
        <f>INDEX('GSE48865'!B$3:B$146,'SigInt Chart'!$B30)</f>
        <v>5</v>
      </c>
      <c r="L30" s="286">
        <f>INDEX('GSE48865'!C$3:C$146,'SigInt Chart'!$B30)</f>
        <v>10</v>
      </c>
      <c r="M30" s="289" t="str">
        <f>INDEX('GSE48865'!D$3:D$146,'SigInt Chart'!$B30)</f>
        <v>AASS, ABCB7, RPL13AP5, RPL18, RPS15, RPS16, RPS19, RPS5, RPS9</v>
      </c>
      <c r="N30" s="34"/>
      <c r="O30" s="233"/>
      <c r="P30" s="35">
        <f>INDEX('GSE48865'!E$3:E$146,'SigInt Chart'!$B30)</f>
        <v>0</v>
      </c>
      <c r="Q30" s="372" t="str">
        <f>INDEX('GSE48865'!F$3:F$146,'SigInt Chart'!$B30)</f>
        <v>BP</v>
      </c>
      <c r="R30" s="35" t="str">
        <f>INDEX('GSE48865'!J$3:J$146,'SigInt Chart'!$B30)</f>
        <v>NONE</v>
      </c>
      <c r="S30" s="35" t="str">
        <f>INDEX('GSE48865'!K$3:K$146,'SigInt Chart'!$B30)</f>
        <v>-</v>
      </c>
      <c r="T30" s="37" t="str">
        <f>INDEX('GSE48865'!L$3:L$146,'SigInt Chart'!$B30)</f>
        <v>NONE</v>
      </c>
      <c r="U30" s="276" t="str">
        <f>INDEX('GSE48865'!N$3:N$146,'SigInt Chart'!$B30)</f>
        <v>-</v>
      </c>
      <c r="V30" s="41" t="str">
        <f>INDEX('GSE48865'!S$3:S$146,'SigInt Chart'!$B30)</f>
        <v>-</v>
      </c>
    </row>
    <row r="31" spans="1:22" ht="15" hidden="1" customHeight="1">
      <c r="A31">
        <v>5</v>
      </c>
      <c r="B31">
        <f>MATCH(A31,'GSE48865'!$B$3:$B$146,0)</f>
        <v>70</v>
      </c>
      <c r="D31" s="300"/>
      <c r="E31" s="281"/>
      <c r="F31" s="284"/>
      <c r="G31" s="281"/>
      <c r="H31" s="311"/>
      <c r="I31" s="281"/>
      <c r="J31" s="296"/>
      <c r="K31" s="287"/>
      <c r="L31" s="287"/>
      <c r="M31" s="290"/>
      <c r="N31" s="42"/>
      <c r="O31" s="234"/>
      <c r="P31" s="43">
        <f>INDEX('GSE48865'!E$3:E$146,'SigInt Chart'!$B31+1)</f>
        <v>0</v>
      </c>
      <c r="Q31" s="373" t="str">
        <f>INDEX('GSE48865'!F$3:F$146,'SigInt Chart'!$B31+1)</f>
        <v>CC</v>
      </c>
      <c r="R31" s="43" t="str">
        <f>INDEX('GSE48865'!J$3:J$146,'SigInt Chart'!$B31+1)</f>
        <v>NONE</v>
      </c>
      <c r="S31" s="43" t="str">
        <f>INDEX('GSE48865'!K$3:K$146,'SigInt Chart'!$B31+1)</f>
        <v>-</v>
      </c>
      <c r="T31" s="45" t="str">
        <f>INDEX('GSE48865'!L$3:L$146,'SigInt Chart'!$B31+1)</f>
        <v>NONE</v>
      </c>
      <c r="U31" s="277" t="str">
        <f>INDEX('GSE48865'!N$3:N$146,'SigInt Chart'!$B31+1)</f>
        <v>-</v>
      </c>
      <c r="V31" s="49" t="str">
        <f>INDEX('GSE48865'!S$3:S$146,'SigInt Chart'!$B31+1)</f>
        <v>-</v>
      </c>
    </row>
    <row r="32" spans="1:22" ht="15.75" hidden="1" customHeight="1" thickBot="1">
      <c r="A32">
        <v>5</v>
      </c>
      <c r="B32">
        <f>MATCH(A32,'GSE48865'!$B$3:$B$146,0)</f>
        <v>70</v>
      </c>
      <c r="D32" s="301"/>
      <c r="E32" s="302"/>
      <c r="F32" s="309"/>
      <c r="G32" s="302"/>
      <c r="H32" s="312"/>
      <c r="I32" s="302"/>
      <c r="J32" s="297"/>
      <c r="K32" s="288"/>
      <c r="L32" s="288"/>
      <c r="M32" s="291"/>
      <c r="N32" s="69"/>
      <c r="O32" s="234"/>
      <c r="P32" s="51">
        <f>INDEX('GSE48865'!E$3:E$146,'SigInt Chart'!$B32+2)</f>
        <v>0</v>
      </c>
      <c r="Q32" s="374" t="str">
        <f>INDEX('GSE48865'!F$3:F$146,'SigInt Chart'!$B32+2)</f>
        <v>MF</v>
      </c>
      <c r="R32" s="51" t="str">
        <f>INDEX('GSE48865'!J$3:J$146,'SigInt Chart'!$B32+2)</f>
        <v>NONE</v>
      </c>
      <c r="S32" s="51" t="str">
        <f>INDEX('GSE48865'!K$3:K$146,'SigInt Chart'!$B32+2)</f>
        <v>-</v>
      </c>
      <c r="T32" s="53" t="str">
        <f>INDEX('GSE48865'!L$3:L$146,'SigInt Chart'!$B32+2)</f>
        <v>NONE</v>
      </c>
      <c r="U32" s="279" t="str">
        <f>INDEX('GSE48865'!N$3:N$146,'SigInt Chart'!$B32+2)</f>
        <v>-</v>
      </c>
      <c r="V32" s="57" t="str">
        <f>INDEX('GSE48865'!S$3:S$146,'SigInt Chart'!$B32+2)</f>
        <v>-</v>
      </c>
    </row>
    <row r="33" spans="1:22" ht="15" hidden="1" customHeight="1">
      <c r="A33">
        <v>16</v>
      </c>
      <c r="B33">
        <f>MATCH(A33,'GSE57872'!$B$3:$B$65,0)</f>
        <v>40</v>
      </c>
      <c r="D33" s="299">
        <v>6</v>
      </c>
      <c r="E33" s="280">
        <v>2</v>
      </c>
      <c r="F33" s="283" t="s">
        <v>1021</v>
      </c>
      <c r="G33" s="280">
        <v>1.0000000000000001E-5</v>
      </c>
      <c r="H33" s="310"/>
      <c r="I33" s="280"/>
      <c r="J33" s="292" t="s">
        <v>797</v>
      </c>
      <c r="K33" s="280">
        <f>INDEX('GSE57872'!B$3:B$65,'SigInt Chart'!$B33)</f>
        <v>16</v>
      </c>
      <c r="L33" s="280">
        <f>INDEX('GSE57872'!C$3:C$65,'SigInt Chart'!$B33)</f>
        <v>10</v>
      </c>
      <c r="M33" s="283" t="str">
        <f>INDEX('GSE57872'!D$3:D$65,'SigInt Chart'!$B33)</f>
        <v>AASS, ABCD3, NDUFA4, RPL41, RPS26, NME1.NME2, PHPT1, RPL36, RPS19, UBA52</v>
      </c>
      <c r="N33" s="205"/>
      <c r="O33" s="230"/>
      <c r="P33" s="11" t="str">
        <f>INDEX('GSE57872'!H$3:H$65,'SigInt Chart'!$B33)</f>
        <v>GO:0006414~translational elongation</v>
      </c>
      <c r="Q33" s="368" t="str">
        <f>INDEX('GSE57872'!I$3:I$65,'SigInt Chart'!$B33)</f>
        <v>BP</v>
      </c>
      <c r="R33" s="11" t="str">
        <f>INDEX('GSE57872'!K$3:K$65,'SigInt Chart'!$B33)</f>
        <v>translational elongation</v>
      </c>
      <c r="S33" s="11">
        <f>INDEX('GSE57872'!L$3:L$65,'SigInt Chart'!$B33)</f>
        <v>5</v>
      </c>
      <c r="T33" s="13" t="str">
        <f>INDEX('GSE57872'!M$3:M$65,'SigInt Chart'!$B33)</f>
        <v>RPS26, RPS19, RPL41, RPL36, UBA52</v>
      </c>
      <c r="U33" s="273">
        <f>INDEX('GSE57872'!O$3:O$65,'SigInt Chart'!$B33)</f>
        <v>1.6906055893508699E-7</v>
      </c>
      <c r="V33" s="17">
        <f>INDEX('GSE57872'!T$3:T$65,'SigInt Chart'!$B33)</f>
        <v>4.5645312978570497E-5</v>
      </c>
    </row>
    <row r="34" spans="1:22" ht="15" hidden="1" customHeight="1">
      <c r="A34">
        <v>16</v>
      </c>
      <c r="B34">
        <f>MATCH(A34,'GSE57872'!$B$3:$B$65,0)</f>
        <v>40</v>
      </c>
      <c r="D34" s="300"/>
      <c r="E34" s="281"/>
      <c r="F34" s="284"/>
      <c r="G34" s="281"/>
      <c r="H34" s="311"/>
      <c r="I34" s="281"/>
      <c r="J34" s="293"/>
      <c r="K34" s="281"/>
      <c r="L34" s="281"/>
      <c r="M34" s="284"/>
      <c r="N34" s="18"/>
      <c r="O34" s="231"/>
      <c r="P34" s="19" t="str">
        <f>INDEX('GSE57872'!H$3:H$65,'SigInt Chart'!$B34+1)</f>
        <v>GO:0022626~cytosolic ribosome</v>
      </c>
      <c r="Q34" s="370" t="str">
        <f>INDEX('GSE57872'!I$3:I$65,'SigInt Chart'!$B34+1)</f>
        <v>CC</v>
      </c>
      <c r="R34" s="19" t="str">
        <f>INDEX('GSE57872'!K$3:K$65,'SigInt Chart'!$B34+1)</f>
        <v>cytosolic ribosome</v>
      </c>
      <c r="S34" s="19">
        <f>INDEX('GSE57872'!L$3:L$65,'SigInt Chart'!$B34+1)</f>
        <v>5</v>
      </c>
      <c r="T34" s="21" t="str">
        <f>INDEX('GSE57872'!M$3:M$65,'SigInt Chart'!$B34+1)</f>
        <v>RPS26, RPS19, RPL41, RPL36, UBA52</v>
      </c>
      <c r="U34" s="274">
        <f>INDEX('GSE57872'!O$3:O$65,'SigInt Chart'!$B34+1)</f>
        <v>4.2988844009550699E-8</v>
      </c>
      <c r="V34" s="25">
        <f>INDEX('GSE57872'!T$3:T$65,'SigInt Chart'!$B34+1)</f>
        <v>2.7082935653011099E-6</v>
      </c>
    </row>
    <row r="35" spans="1:22" ht="15" hidden="1" customHeight="1">
      <c r="A35">
        <v>16</v>
      </c>
      <c r="B35">
        <f>MATCH(A35,'GSE57872'!$B$3:$B$65,0)</f>
        <v>40</v>
      </c>
      <c r="D35" s="300"/>
      <c r="E35" s="281"/>
      <c r="F35" s="284"/>
      <c r="G35" s="281"/>
      <c r="H35" s="311"/>
      <c r="I35" s="281"/>
      <c r="J35" s="294"/>
      <c r="K35" s="282"/>
      <c r="L35" s="282"/>
      <c r="M35" s="285"/>
      <c r="N35" s="26"/>
      <c r="O35" s="232"/>
      <c r="P35" s="27" t="str">
        <f>INDEX('GSE57872'!H$3:H$65,'SigInt Chart'!$B35+2)</f>
        <v>GO:0003735~structural constituent of ribosome</v>
      </c>
      <c r="Q35" s="371" t="str">
        <f>INDEX('GSE57872'!I$3:I$65,'SigInt Chart'!$B35+2)</f>
        <v>MF</v>
      </c>
      <c r="R35" s="27" t="str">
        <f>INDEX('GSE57872'!K$3:K$65,'SigInt Chart'!$B35+2)</f>
        <v>structural constituent of ribosome</v>
      </c>
      <c r="S35" s="27">
        <f>INDEX('GSE57872'!L$3:L$65,'SigInt Chart'!$B35+2)</f>
        <v>5</v>
      </c>
      <c r="T35" s="29" t="str">
        <f>INDEX('GSE57872'!M$3:M$65,'SigInt Chart'!$B35+2)</f>
        <v>RPS26, RPS19, RPL41, RPL36, UBA52</v>
      </c>
      <c r="U35" s="275">
        <f>INDEX('GSE57872'!O$3:O$65,'SigInt Chart'!$B35+2)</f>
        <v>9.8838617610586194E-7</v>
      </c>
      <c r="V35" s="33">
        <f>INDEX('GSE57872'!T$3:T$65,'SigInt Chart'!$B35+2)</f>
        <v>5.3371455580486498E-5</v>
      </c>
    </row>
    <row r="36" spans="1:22" ht="15" hidden="1" customHeight="1">
      <c r="A36">
        <v>7</v>
      </c>
      <c r="B36">
        <f>MATCH(A36,'GSE48865'!$B$3:$B$146,0)</f>
        <v>73</v>
      </c>
      <c r="D36" s="300"/>
      <c r="E36" s="281"/>
      <c r="F36" s="284"/>
      <c r="G36" s="281"/>
      <c r="H36" s="311"/>
      <c r="I36" s="281"/>
      <c r="J36" s="295" t="s">
        <v>796</v>
      </c>
      <c r="K36" s="286">
        <f>INDEX('GSE48865'!B$3:B$146,'SigInt Chart'!$B36)</f>
        <v>7</v>
      </c>
      <c r="L36" s="286">
        <f>INDEX('GSE48865'!C$3:C$146,'SigInt Chart'!$B36)</f>
        <v>10</v>
      </c>
      <c r="M36" s="289" t="str">
        <f>INDEX('GSE48865'!D$3:D$146,'SigInt Chart'!$B36)</f>
        <v>AASS, ABCD3, B2M, HLA-B, HLA-A, HLA-C, PSMB8, PSMB9, TAP1</v>
      </c>
      <c r="N36" s="34"/>
      <c r="O36" s="233"/>
      <c r="P36" s="35">
        <f>INDEX('GSE48865'!E$3:E$146,'SigInt Chart'!$B36)</f>
        <v>0</v>
      </c>
      <c r="Q36" s="372" t="str">
        <f>INDEX('GSE48865'!F$3:F$146,'SigInt Chart'!$B36)</f>
        <v>BP</v>
      </c>
      <c r="R36" s="35" t="str">
        <f>INDEX('GSE48865'!J$3:J$146,'SigInt Chart'!$B36)</f>
        <v>antigen processing and presentation</v>
      </c>
      <c r="S36" s="35">
        <f>INDEX('GSE48865'!K$3:K$146,'SigInt Chart'!$B36)</f>
        <v>5</v>
      </c>
      <c r="T36" s="37" t="str">
        <f>INDEX('GSE48865'!L$3:L$146,'SigInt Chart'!$B36)</f>
        <v>HLA-A, HLA-C, HLA-B, PSMB8, PSMB9, B2M</v>
      </c>
      <c r="U36" s="276">
        <f>INDEX('GSE48865'!N$3:N$146,'SigInt Chart'!$B36)</f>
        <v>3.8372999443315702E-8</v>
      </c>
      <c r="V36" s="41">
        <f>INDEX('GSE48865'!S$3:S$146,'SigInt Chart'!$B36)</f>
        <v>6.3315249856366001E-6</v>
      </c>
    </row>
    <row r="37" spans="1:22" ht="15" hidden="1" customHeight="1">
      <c r="A37">
        <v>7</v>
      </c>
      <c r="B37">
        <f>MATCH(A37,'GSE48865'!$B$3:$B$146,0)</f>
        <v>73</v>
      </c>
      <c r="D37" s="300"/>
      <c r="E37" s="281"/>
      <c r="F37" s="284"/>
      <c r="G37" s="281"/>
      <c r="H37" s="311"/>
      <c r="I37" s="281"/>
      <c r="J37" s="296"/>
      <c r="K37" s="287"/>
      <c r="L37" s="287"/>
      <c r="M37" s="290"/>
      <c r="N37" s="42"/>
      <c r="O37" s="234"/>
      <c r="P37" s="43">
        <f>INDEX('GSE48865'!E$3:E$146,'SigInt Chart'!$B37+1)</f>
        <v>0</v>
      </c>
      <c r="Q37" s="373" t="str">
        <f>INDEX('GSE48865'!F$3:F$146,'SigInt Chart'!$B37+1)</f>
        <v>CC</v>
      </c>
      <c r="R37" s="43" t="str">
        <f>INDEX('GSE48865'!J$3:J$146,'SigInt Chart'!$B37+1)</f>
        <v>MHC class I protein complex</v>
      </c>
      <c r="S37" s="43">
        <f>INDEX('GSE48865'!K$3:K$146,'SigInt Chart'!$B37+1)</f>
        <v>3</v>
      </c>
      <c r="T37" s="45" t="str">
        <f>INDEX('GSE48865'!L$3:L$146,'SigInt Chart'!$B37+1)</f>
        <v>HLA-A, HLA-C, HLA-B, B2M</v>
      </c>
      <c r="U37" s="277">
        <f>INDEX('GSE48865'!N$3:N$146,'SigInt Chart'!$B37+1)</f>
        <v>6.2397907933979294E-5</v>
      </c>
      <c r="V37" s="49">
        <f>INDEX('GSE48865'!S$3:S$146,'SigInt Chart'!$B37+1)</f>
        <v>3.55047383058837E-3</v>
      </c>
    </row>
    <row r="38" spans="1:22" ht="15.75" hidden="1" customHeight="1" thickBot="1">
      <c r="A38">
        <v>7</v>
      </c>
      <c r="B38">
        <f>MATCH(A38,'GSE48865'!$B$3:$B$146,0)</f>
        <v>73</v>
      </c>
      <c r="D38" s="301"/>
      <c r="E38" s="302"/>
      <c r="F38" s="309"/>
      <c r="G38" s="302"/>
      <c r="H38" s="312"/>
      <c r="I38" s="302"/>
      <c r="J38" s="297"/>
      <c r="K38" s="288"/>
      <c r="L38" s="288"/>
      <c r="M38" s="291"/>
      <c r="N38" s="69"/>
      <c r="O38" s="234"/>
      <c r="P38" s="51">
        <f>INDEX('GSE48865'!E$3:E$146,'SigInt Chart'!$B38+2)</f>
        <v>0</v>
      </c>
      <c r="Q38" s="374" t="str">
        <f>INDEX('GSE48865'!F$3:F$146,'SigInt Chart'!$B38+2)</f>
        <v>MF</v>
      </c>
      <c r="R38" s="51" t="str">
        <f>INDEX('GSE48865'!J$3:J$146,'SigInt Chart'!$B38+2)</f>
        <v>MHC class I receptor activity</v>
      </c>
      <c r="S38" s="51">
        <f>INDEX('GSE48865'!K$3:K$146,'SigInt Chart'!$B38+2)</f>
        <v>2</v>
      </c>
      <c r="T38" s="53" t="str">
        <f>INDEX('GSE48865'!L$3:L$146,'SigInt Chart'!$B38+2)</f>
        <v>HLA-A, HLA-C, HLA-B</v>
      </c>
      <c r="U38" s="279">
        <f>INDEX('GSE48865'!N$3:N$146,'SigInt Chart'!$B38+2)</f>
        <v>7.8335464166331206E-3</v>
      </c>
      <c r="V38" s="57">
        <f>INDEX('GSE48865'!S$3:S$146,'SigInt Chart'!$B38+2)</f>
        <v>0.36126793739119301</v>
      </c>
    </row>
    <row r="39" spans="1:22" ht="15" customHeight="1">
      <c r="A39">
        <v>18</v>
      </c>
      <c r="B39">
        <f>MATCH(A39,'GSE57872'!$B$3:$B$65,0)</f>
        <v>61</v>
      </c>
      <c r="D39" s="299">
        <v>7</v>
      </c>
      <c r="E39" s="280">
        <v>3</v>
      </c>
      <c r="F39" s="283" t="s">
        <v>1022</v>
      </c>
      <c r="G39" s="367">
        <v>4.1419999999999999E-7</v>
      </c>
      <c r="H39" s="310" t="s">
        <v>1025</v>
      </c>
      <c r="I39" s="280"/>
      <c r="J39" s="292" t="s">
        <v>797</v>
      </c>
      <c r="K39" s="280">
        <f>INDEX('GSE57872'!B$3:B$65,'SigInt Chart'!$B39)</f>
        <v>18</v>
      </c>
      <c r="L39" s="280">
        <f>INDEX('GSE57872'!C$3:C$65,'SigInt Chart'!$B39)</f>
        <v>7</v>
      </c>
      <c r="M39" s="283" t="str">
        <f>INDEX('GSE57872'!D$3:D$65,'SigInt Chart'!$B39)</f>
        <v>AARSD1, AASS, CD74, HLA-B, HLA-A, HLA-C, IFI6</v>
      </c>
      <c r="N39" s="205"/>
      <c r="O39" s="230"/>
      <c r="P39" s="11" t="str">
        <f>INDEX('GSE57872'!H$3:H$65,'SigInt Chart'!$B39)</f>
        <v>GO:0048002~antigen processing and presentation of peptide antigen</v>
      </c>
      <c r="Q39" s="368" t="str">
        <f>INDEX('GSE57872'!I$3:I$65,'SigInt Chart'!$B39)</f>
        <v>BP</v>
      </c>
      <c r="R39" s="11" t="str">
        <f>INDEX('GSE57872'!K$3:K$65,'SigInt Chart'!$B39)</f>
        <v>antigen processing and presentation of peptide antigen</v>
      </c>
      <c r="S39" s="11">
        <f>INDEX('GSE57872'!L$3:L$65,'SigInt Chart'!$B39)</f>
        <v>3</v>
      </c>
      <c r="T39" s="13" t="str">
        <f>INDEX('GSE57872'!M$3:M$65,'SigInt Chart'!$B39)</f>
        <v>HLA-A, HLA-C, HLA-B, CD74</v>
      </c>
      <c r="U39" s="273">
        <f>INDEX('GSE57872'!O$3:O$65,'SigInt Chart'!$B39)</f>
        <v>3.7803183682645202E-5</v>
      </c>
      <c r="V39" s="17">
        <f>INDEX('GSE57872'!T$3:T$65,'SigInt Chart'!$B39)</f>
        <v>9.0693624429785107E-3</v>
      </c>
    </row>
    <row r="40" spans="1:22" ht="15" customHeight="1">
      <c r="A40">
        <v>18</v>
      </c>
      <c r="B40">
        <f>MATCH(A40,'GSE57872'!$B$3:$B$65,0)</f>
        <v>61</v>
      </c>
      <c r="D40" s="300"/>
      <c r="E40" s="281"/>
      <c r="F40" s="284"/>
      <c r="G40" s="281"/>
      <c r="H40" s="311"/>
      <c r="I40" s="281"/>
      <c r="J40" s="293"/>
      <c r="K40" s="281"/>
      <c r="L40" s="281"/>
      <c r="M40" s="284"/>
      <c r="N40" s="18"/>
      <c r="O40" s="231"/>
      <c r="P40" s="19" t="str">
        <f>INDEX('GSE57872'!H$3:H$65,'SigInt Chart'!$B40+1)</f>
        <v>GO:0042612~MHC class I protein complex</v>
      </c>
      <c r="Q40" s="370" t="str">
        <f>INDEX('GSE57872'!I$3:I$65,'SigInt Chart'!$B40+1)</f>
        <v>CC</v>
      </c>
      <c r="R40" s="19" t="str">
        <f>INDEX('GSE57872'!K$3:K$65,'SigInt Chart'!$B40+1)</f>
        <v>MHC class I protein complex</v>
      </c>
      <c r="S40" s="19">
        <f>INDEX('GSE57872'!L$3:L$65,'SigInt Chart'!$B40+1)</f>
        <v>2</v>
      </c>
      <c r="T40" s="21" t="str">
        <f>INDEX('GSE57872'!M$3:M$65,'SigInt Chart'!$B40+1)</f>
        <v>HLA-A, HLA-C, HLA-B</v>
      </c>
      <c r="U40" s="274">
        <f>INDEX('GSE57872'!O$3:O$65,'SigInt Chart'!$B40+1)</f>
        <v>8.7707765772108894E-3</v>
      </c>
      <c r="V40" s="25">
        <f>INDEX('GSE57872'!T$3:T$65,'SigInt Chart'!$B40+1)</f>
        <v>0.339028735469869</v>
      </c>
    </row>
    <row r="41" spans="1:22" ht="15" customHeight="1">
      <c r="A41">
        <v>18</v>
      </c>
      <c r="B41">
        <f>MATCH(A41,'GSE57872'!$B$3:$B$65,0)</f>
        <v>61</v>
      </c>
      <c r="D41" s="300"/>
      <c r="E41" s="281"/>
      <c r="F41" s="284"/>
      <c r="G41" s="281"/>
      <c r="H41" s="311"/>
      <c r="I41" s="281"/>
      <c r="J41" s="294"/>
      <c r="K41" s="282"/>
      <c r="L41" s="282"/>
      <c r="M41" s="285"/>
      <c r="N41" s="26"/>
      <c r="O41" s="232"/>
      <c r="P41" s="27" t="str">
        <f>INDEX('GSE57872'!H$3:H$65,'SigInt Chart'!$B41+2)</f>
        <v>GO:0032393~MHC class I receptor activity</v>
      </c>
      <c r="Q41" s="371" t="str">
        <f>INDEX('GSE57872'!I$3:I$65,'SigInt Chart'!$B41+2)</f>
        <v>MF</v>
      </c>
      <c r="R41" s="27" t="str">
        <f>INDEX('GSE57872'!K$3:K$65,'SigInt Chart'!$B41+2)</f>
        <v>MHC class I receptor activity</v>
      </c>
      <c r="S41" s="27">
        <f>INDEX('GSE57872'!L$3:L$65,'SigInt Chart'!$B41+2)</f>
        <v>2</v>
      </c>
      <c r="T41" s="29" t="str">
        <f>INDEX('GSE57872'!M$3:M$65,'SigInt Chart'!$B41+2)</f>
        <v>HLA-A, HLA-C, HLA-B</v>
      </c>
      <c r="U41" s="275">
        <f>INDEX('GSE57872'!O$3:O$65,'SigInt Chart'!$B41+2)</f>
        <v>5.6013039075418804E-3</v>
      </c>
      <c r="V41" s="33">
        <f>INDEX('GSE57872'!T$3:T$65,'SigInt Chart'!$B41+2)</f>
        <v>0.17847815585337701</v>
      </c>
    </row>
    <row r="42" spans="1:22" ht="15" customHeight="1">
      <c r="A42">
        <v>7</v>
      </c>
      <c r="B42">
        <f>MATCH(A42,'GSE48865'!$B$3:$B$146,0)</f>
        <v>73</v>
      </c>
      <c r="D42" s="300"/>
      <c r="E42" s="281"/>
      <c r="F42" s="284"/>
      <c r="G42" s="281"/>
      <c r="H42" s="311"/>
      <c r="I42" s="281"/>
      <c r="J42" s="295" t="s">
        <v>796</v>
      </c>
      <c r="K42" s="286">
        <f>INDEX('GSE48865'!B$3:B$146,'SigInt Chart'!$B42)</f>
        <v>7</v>
      </c>
      <c r="L42" s="286">
        <f>INDEX('GSE48865'!C$3:C$146,'SigInt Chart'!$B42)</f>
        <v>10</v>
      </c>
      <c r="M42" s="289" t="str">
        <f>INDEX('GSE48865'!D$3:D$146,'SigInt Chart'!$B42)</f>
        <v>AASS, ABCD3, B2M, HLA-B, HLA-A, HLA-C, PSMB8, PSMB9, TAP1</v>
      </c>
      <c r="N42" s="34"/>
      <c r="O42" s="233"/>
      <c r="P42" s="35">
        <f>INDEX('GSE48865'!E$3:E$146,'SigInt Chart'!$B42)</f>
        <v>0</v>
      </c>
      <c r="Q42" s="372" t="str">
        <f>INDEX('GSE48865'!F$3:F$146,'SigInt Chart'!$B42)</f>
        <v>BP</v>
      </c>
      <c r="R42" s="35" t="str">
        <f>INDEX('GSE48865'!J$3:J$146,'SigInt Chart'!$B42)</f>
        <v>antigen processing and presentation</v>
      </c>
      <c r="S42" s="35">
        <f>INDEX('GSE48865'!K$3:K$146,'SigInt Chart'!$B42)</f>
        <v>5</v>
      </c>
      <c r="T42" s="37" t="str">
        <f>INDEX('GSE48865'!L$3:L$146,'SigInt Chart'!$B42)</f>
        <v>HLA-A, HLA-C, HLA-B, PSMB8, PSMB9, B2M</v>
      </c>
      <c r="U42" s="276">
        <f>INDEX('GSE48865'!N$3:N$146,'SigInt Chart'!$B42)</f>
        <v>3.8372999443315702E-8</v>
      </c>
      <c r="V42" s="41">
        <f>INDEX('GSE48865'!S$3:S$146,'SigInt Chart'!$B42)</f>
        <v>6.3315249856366001E-6</v>
      </c>
    </row>
    <row r="43" spans="1:22" ht="15" customHeight="1">
      <c r="A43">
        <v>7</v>
      </c>
      <c r="B43">
        <f>MATCH(A43,'GSE48865'!$B$3:$B$146,0)</f>
        <v>73</v>
      </c>
      <c r="D43" s="300"/>
      <c r="E43" s="281"/>
      <c r="F43" s="284"/>
      <c r="G43" s="281"/>
      <c r="H43" s="311"/>
      <c r="I43" s="281"/>
      <c r="J43" s="296"/>
      <c r="K43" s="287"/>
      <c r="L43" s="287"/>
      <c r="M43" s="290"/>
      <c r="N43" s="42"/>
      <c r="O43" s="234"/>
      <c r="P43" s="43">
        <f>INDEX('GSE48865'!E$3:E$146,'SigInt Chart'!$B43+1)</f>
        <v>0</v>
      </c>
      <c r="Q43" s="373" t="str">
        <f>INDEX('GSE48865'!F$3:F$146,'SigInt Chart'!$B43+1)</f>
        <v>CC</v>
      </c>
      <c r="R43" s="43" t="str">
        <f>INDEX('GSE48865'!J$3:J$146,'SigInt Chart'!$B43+1)</f>
        <v>MHC class I protein complex</v>
      </c>
      <c r="S43" s="43">
        <f>INDEX('GSE48865'!K$3:K$146,'SigInt Chart'!$B43+1)</f>
        <v>3</v>
      </c>
      <c r="T43" s="45" t="str">
        <f>INDEX('GSE48865'!L$3:L$146,'SigInt Chart'!$B43+1)</f>
        <v>HLA-A, HLA-C, HLA-B, B2M</v>
      </c>
      <c r="U43" s="277">
        <f>INDEX('GSE48865'!N$3:N$146,'SigInt Chart'!$B43+1)</f>
        <v>6.2397907933979294E-5</v>
      </c>
      <c r="V43" s="49">
        <f>INDEX('GSE48865'!S$3:S$146,'SigInt Chart'!$B43+1)</f>
        <v>3.55047383058837E-3</v>
      </c>
    </row>
    <row r="44" spans="1:22" ht="15.75" customHeight="1" thickBot="1">
      <c r="A44">
        <v>7</v>
      </c>
      <c r="B44">
        <f>MATCH(A44,'GSE48865'!$B$3:$B$146,0)</f>
        <v>73</v>
      </c>
      <c r="D44" s="301"/>
      <c r="E44" s="302"/>
      <c r="F44" s="309"/>
      <c r="G44" s="302"/>
      <c r="H44" s="312"/>
      <c r="I44" s="302"/>
      <c r="J44" s="297"/>
      <c r="K44" s="288"/>
      <c r="L44" s="288"/>
      <c r="M44" s="291"/>
      <c r="N44" s="69"/>
      <c r="O44" s="234"/>
      <c r="P44" s="51">
        <f>INDEX('GSE48865'!E$3:E$146,'SigInt Chart'!$B44+2)</f>
        <v>0</v>
      </c>
      <c r="Q44" s="375" t="str">
        <f>INDEX('GSE48865'!F$3:F$146,'SigInt Chart'!$B44+2)</f>
        <v>MF</v>
      </c>
      <c r="R44" s="70" t="str">
        <f>INDEX('GSE48865'!J$3:J$146,'SigInt Chart'!$B44+2)</f>
        <v>MHC class I receptor activity</v>
      </c>
      <c r="S44" s="70">
        <f>INDEX('GSE48865'!K$3:K$146,'SigInt Chart'!$B44+2)</f>
        <v>2</v>
      </c>
      <c r="T44" s="72" t="str">
        <f>INDEX('GSE48865'!L$3:L$146,'SigInt Chart'!$B44+2)</f>
        <v>HLA-A, HLA-C, HLA-B</v>
      </c>
      <c r="U44" s="278">
        <f>INDEX('GSE48865'!N$3:N$146,'SigInt Chart'!$B44+2)</f>
        <v>7.8335464166331206E-3</v>
      </c>
      <c r="V44" s="76">
        <f>INDEX('GSE48865'!S$3:S$146,'SigInt Chart'!$B44+2)</f>
        <v>0.36126793739119301</v>
      </c>
    </row>
    <row r="45" spans="1:22" ht="15" hidden="1" customHeight="1">
      <c r="A45">
        <v>16</v>
      </c>
      <c r="B45">
        <f>MATCH(A45,'GSE57872'!$B$3:$B$65,0)</f>
        <v>40</v>
      </c>
      <c r="D45" s="299">
        <v>8</v>
      </c>
      <c r="E45" s="280">
        <v>2</v>
      </c>
      <c r="F45" s="283" t="s">
        <v>1010</v>
      </c>
      <c r="G45" s="280">
        <v>1.0000000000000001E-5</v>
      </c>
      <c r="H45" s="310"/>
      <c r="I45" s="280"/>
      <c r="J45" s="292" t="s">
        <v>797</v>
      </c>
      <c r="K45" s="280">
        <f>INDEX('GSE57872'!B$3:B$65,'SigInt Chart'!$B45)</f>
        <v>16</v>
      </c>
      <c r="L45" s="280">
        <f>INDEX('GSE57872'!C$3:C$65,'SigInt Chart'!$B45)</f>
        <v>10</v>
      </c>
      <c r="M45" s="283" t="str">
        <f>INDEX('GSE57872'!D$3:D$65,'SigInt Chart'!$B45)</f>
        <v>AASS, ABCD3, NDUFA4, RPL41, RPS26, NME1.NME2, PHPT1, RPL36, RPS19, UBA52</v>
      </c>
      <c r="N45" s="205"/>
      <c r="O45" s="230"/>
      <c r="P45" s="11" t="str">
        <f>INDEX('GSE57872'!H$3:H$65,'SigInt Chart'!$B45)</f>
        <v>GO:0006414~translational elongation</v>
      </c>
      <c r="Q45" s="11" t="str">
        <f>INDEX('GSE57872'!I$3:I$65,'SigInt Chart'!$B45)</f>
        <v>BP</v>
      </c>
      <c r="R45" s="11" t="str">
        <f>INDEX('GSE57872'!K$3:K$65,'SigInt Chart'!$B45)</f>
        <v>translational elongation</v>
      </c>
      <c r="S45" s="11">
        <f>INDEX('GSE57872'!L$3:L$65,'SigInt Chart'!$B45)</f>
        <v>5</v>
      </c>
      <c r="T45" s="13" t="str">
        <f>INDEX('GSE57872'!M$3:M$65,'SigInt Chart'!$B45)</f>
        <v>RPS26, RPS19, RPL41, RPL36, UBA52</v>
      </c>
      <c r="U45" s="14">
        <f>INDEX('GSE57872'!O$3:O$65,'SigInt Chart'!$B45)</f>
        <v>1.6906055893508699E-7</v>
      </c>
      <c r="V45" s="17">
        <f>INDEX('GSE57872'!T$3:T$65,'SigInt Chart'!$B45)</f>
        <v>4.5645312978570497E-5</v>
      </c>
    </row>
    <row r="46" spans="1:22" ht="15" hidden="1" customHeight="1">
      <c r="A46">
        <v>16</v>
      </c>
      <c r="B46">
        <f>MATCH(A46,'GSE57872'!$B$3:$B$65,0)</f>
        <v>40</v>
      </c>
      <c r="D46" s="300"/>
      <c r="E46" s="281"/>
      <c r="F46" s="284"/>
      <c r="G46" s="281"/>
      <c r="H46" s="311"/>
      <c r="I46" s="281"/>
      <c r="J46" s="293"/>
      <c r="K46" s="281"/>
      <c r="L46" s="281"/>
      <c r="M46" s="284"/>
      <c r="N46" s="18"/>
      <c r="O46" s="231"/>
      <c r="P46" s="19" t="str">
        <f>INDEX('GSE57872'!H$3:H$65,'SigInt Chart'!$B46+1)</f>
        <v>GO:0022626~cytosolic ribosome</v>
      </c>
      <c r="Q46" s="19" t="str">
        <f>INDEX('GSE57872'!I$3:I$65,'SigInt Chart'!$B46+1)</f>
        <v>CC</v>
      </c>
      <c r="R46" s="19" t="str">
        <f>INDEX('GSE57872'!K$3:K$65,'SigInt Chart'!$B46+1)</f>
        <v>cytosolic ribosome</v>
      </c>
      <c r="S46" s="19">
        <f>INDEX('GSE57872'!L$3:L$65,'SigInt Chart'!$B46+1)</f>
        <v>5</v>
      </c>
      <c r="T46" s="21" t="str">
        <f>INDEX('GSE57872'!M$3:M$65,'SigInt Chart'!$B46+1)</f>
        <v>RPS26, RPS19, RPL41, RPL36, UBA52</v>
      </c>
      <c r="U46" s="22">
        <f>INDEX('GSE57872'!O$3:O$65,'SigInt Chart'!$B46+1)</f>
        <v>4.2988844009550699E-8</v>
      </c>
      <c r="V46" s="25">
        <f>INDEX('GSE57872'!T$3:T$65,'SigInt Chart'!$B46+1)</f>
        <v>2.7082935653011099E-6</v>
      </c>
    </row>
    <row r="47" spans="1:22" ht="15" hidden="1" customHeight="1">
      <c r="A47">
        <v>16</v>
      </c>
      <c r="B47">
        <f>MATCH(A47,'GSE57872'!$B$3:$B$65,0)</f>
        <v>40</v>
      </c>
      <c r="D47" s="300"/>
      <c r="E47" s="281"/>
      <c r="F47" s="284"/>
      <c r="G47" s="281"/>
      <c r="H47" s="311"/>
      <c r="I47" s="281"/>
      <c r="J47" s="294"/>
      <c r="K47" s="282"/>
      <c r="L47" s="282"/>
      <c r="M47" s="285"/>
      <c r="N47" s="26"/>
      <c r="O47" s="232"/>
      <c r="P47" s="27" t="str">
        <f>INDEX('GSE57872'!H$3:H$65,'SigInt Chart'!$B47+2)</f>
        <v>GO:0003735~structural constituent of ribosome</v>
      </c>
      <c r="Q47" s="27" t="str">
        <f>INDEX('GSE57872'!I$3:I$65,'SigInt Chart'!$B47+2)</f>
        <v>MF</v>
      </c>
      <c r="R47" s="27" t="str">
        <f>INDEX('GSE57872'!K$3:K$65,'SigInt Chart'!$B47+2)</f>
        <v>structural constituent of ribosome</v>
      </c>
      <c r="S47" s="27">
        <f>INDEX('GSE57872'!L$3:L$65,'SigInt Chart'!$B47+2)</f>
        <v>5</v>
      </c>
      <c r="T47" s="29" t="str">
        <f>INDEX('GSE57872'!M$3:M$65,'SigInt Chart'!$B47+2)</f>
        <v>RPS26, RPS19, RPL41, RPL36, UBA52</v>
      </c>
      <c r="U47" s="30">
        <f>INDEX('GSE57872'!O$3:O$65,'SigInt Chart'!$B47+2)</f>
        <v>9.8838617610586194E-7</v>
      </c>
      <c r="V47" s="33">
        <f>INDEX('GSE57872'!T$3:T$65,'SigInt Chart'!$B47+2)</f>
        <v>5.3371455580486498E-5</v>
      </c>
    </row>
    <row r="48" spans="1:22" ht="15" hidden="1" customHeight="1">
      <c r="A48">
        <v>47</v>
      </c>
      <c r="B48">
        <f>MATCH(A48,'GSE48865'!$B$3:$B$146,0)</f>
        <v>82</v>
      </c>
      <c r="D48" s="300"/>
      <c r="E48" s="281"/>
      <c r="F48" s="284"/>
      <c r="G48" s="281"/>
      <c r="H48" s="311"/>
      <c r="I48" s="281"/>
      <c r="J48" s="295" t="s">
        <v>796</v>
      </c>
      <c r="K48" s="286">
        <f>INDEX('GSE48865'!B$3:B$146,'SigInt Chart'!$B48)</f>
        <v>47</v>
      </c>
      <c r="L48" s="286">
        <f>INDEX('GSE48865'!C$3:C$146,'SigInt Chart'!$B48)</f>
        <v>10</v>
      </c>
      <c r="M48" s="289" t="str">
        <f>INDEX('GSE48865'!D$3:D$146,'SigInt Chart'!$B48)</f>
        <v>AASS, ABCD3, CD248, CD93, HSPG2, LAMC1, CALD1, FSTL1, PLOD1</v>
      </c>
      <c r="N48" s="34"/>
      <c r="O48" s="233"/>
      <c r="P48" s="35">
        <f>INDEX('GSE48865'!E$3:E$146,'SigInt Chart'!$B48)</f>
        <v>0</v>
      </c>
      <c r="Q48" s="35" t="str">
        <f>INDEX('GSE48865'!F$3:F$146,'SigInt Chart'!$B48)</f>
        <v>BP</v>
      </c>
      <c r="R48" s="35" t="str">
        <f>INDEX('GSE48865'!J$3:J$146,'SigInt Chart'!$B48)</f>
        <v>cellular component organization</v>
      </c>
      <c r="S48" s="35">
        <f>INDEX('GSE48865'!K$3:K$146,'SigInt Chart'!$B48)</f>
        <v>6</v>
      </c>
      <c r="T48" s="37" t="str">
        <f>INDEX('GSE48865'!L$3:L$146,'SigInt Chart'!$B48)</f>
        <v>CD93, CALD1, HSPG2, ABCD3, AASS, LAMC1</v>
      </c>
      <c r="U48" s="38">
        <f>INDEX('GSE48865'!N$3:N$146,'SigInt Chart'!$B48)</f>
        <v>2.6437776503310901E-3</v>
      </c>
      <c r="V48" s="41">
        <f>INDEX('GSE48865'!S$3:S$146,'SigInt Chart'!$B48)</f>
        <v>0.37077964354533199</v>
      </c>
    </row>
    <row r="49" spans="1:22" ht="15" hidden="1" customHeight="1">
      <c r="A49">
        <v>47</v>
      </c>
      <c r="B49">
        <f>MATCH(A49,'GSE48865'!$B$3:$B$146,0)</f>
        <v>82</v>
      </c>
      <c r="D49" s="300"/>
      <c r="E49" s="281"/>
      <c r="F49" s="284"/>
      <c r="G49" s="281"/>
      <c r="H49" s="311"/>
      <c r="I49" s="281"/>
      <c r="J49" s="296"/>
      <c r="K49" s="287"/>
      <c r="L49" s="287"/>
      <c r="M49" s="290"/>
      <c r="N49" s="42"/>
      <c r="O49" s="234"/>
      <c r="P49" s="43">
        <f>INDEX('GSE48865'!E$3:E$146,'SigInt Chart'!$B49+1)</f>
        <v>0</v>
      </c>
      <c r="Q49" s="43" t="str">
        <f>INDEX('GSE48865'!F$3:F$146,'SigInt Chart'!$B49+1)</f>
        <v>CC</v>
      </c>
      <c r="R49" s="43" t="str">
        <f>INDEX('GSE48865'!J$3:J$146,'SigInt Chart'!$B49+1)</f>
        <v>basal lamina</v>
      </c>
      <c r="S49" s="43">
        <f>INDEX('GSE48865'!K$3:K$146,'SigInt Chart'!$B49+1)</f>
        <v>2</v>
      </c>
      <c r="T49" s="45" t="str">
        <f>INDEX('GSE48865'!L$3:L$146,'SigInt Chart'!$B49+1)</f>
        <v>HSPG2, LAMC1</v>
      </c>
      <c r="U49" s="46">
        <f>INDEX('GSE48865'!N$3:N$146,'SigInt Chart'!$B49+1)</f>
        <v>8.5191173689137308E-3</v>
      </c>
      <c r="V49" s="49">
        <f>INDEX('GSE48865'!S$3:S$146,'SigInt Chart'!$B49+1)</f>
        <v>0.45990168851079599</v>
      </c>
    </row>
    <row r="50" spans="1:22" ht="15.75" hidden="1" customHeight="1" thickBot="1">
      <c r="A50">
        <v>47</v>
      </c>
      <c r="B50">
        <f>MATCH(A50,'GSE48865'!$B$3:$B$146,0)</f>
        <v>82</v>
      </c>
      <c r="D50" s="301"/>
      <c r="E50" s="302"/>
      <c r="F50" s="309"/>
      <c r="G50" s="302"/>
      <c r="H50" s="312"/>
      <c r="I50" s="302"/>
      <c r="J50" s="297"/>
      <c r="K50" s="288"/>
      <c r="L50" s="288"/>
      <c r="M50" s="291"/>
      <c r="N50" s="69"/>
      <c r="O50" s="234"/>
      <c r="P50" s="51">
        <f>INDEX('GSE48865'!E$3:E$146,'SigInt Chart'!$B50+2)</f>
        <v>0</v>
      </c>
      <c r="Q50" s="51" t="str">
        <f>INDEX('GSE48865'!F$3:F$146,'SigInt Chart'!$B50+2)</f>
        <v>MF</v>
      </c>
      <c r="R50" s="51" t="str">
        <f>INDEX('GSE48865'!J$3:J$146,'SigInt Chart'!$B50+2)</f>
        <v>carbohydrate binding</v>
      </c>
      <c r="S50" s="51">
        <f>INDEX('GSE48865'!K$3:K$146,'SigInt Chart'!$B50+2)</f>
        <v>3</v>
      </c>
      <c r="T50" s="53" t="str">
        <f>INDEX('GSE48865'!L$3:L$146,'SigInt Chart'!$B50+2)</f>
        <v>CD93, CD248, FSTL1</v>
      </c>
      <c r="U50" s="54">
        <f>INDEX('GSE48865'!N$3:N$146,'SigInt Chart'!$B50+2)</f>
        <v>1.39006817530855E-2</v>
      </c>
      <c r="V50" s="57">
        <f>INDEX('GSE48865'!S$3:S$146,'SigInt Chart'!$B50+2)</f>
        <v>0.62985937260228297</v>
      </c>
    </row>
    <row r="51" spans="1:22" ht="15" hidden="1" customHeight="1">
      <c r="A51">
        <v>14</v>
      </c>
      <c r="B51">
        <f>MATCH(A51,'GSE57872'!$B$3:$B$65,0)</f>
        <v>55</v>
      </c>
      <c r="D51" s="299">
        <v>9</v>
      </c>
      <c r="E51" s="280">
        <v>2</v>
      </c>
      <c r="F51" s="283" t="s">
        <v>1012</v>
      </c>
      <c r="G51" s="280">
        <v>0</v>
      </c>
      <c r="H51" s="310" t="s">
        <v>539</v>
      </c>
      <c r="I51" s="280"/>
      <c r="J51" s="292" t="s">
        <v>797</v>
      </c>
      <c r="K51" s="280">
        <f>INDEX('GSE57872'!B$3:B$65,'SigInt Chart'!$B51)</f>
        <v>14</v>
      </c>
      <c r="L51" s="280">
        <f>INDEX('GSE57872'!C$3:C$65,'SigInt Chart'!$B51)</f>
        <v>7</v>
      </c>
      <c r="M51" s="283" t="str">
        <f>INDEX('GSE57872'!D$3:D$65,'SigInt Chart'!$B51)</f>
        <v>AARSD1, AASS, ARHGEF26.AS1, SPC25, SMYD4, SYNE2, XKR9</v>
      </c>
      <c r="N51" s="205"/>
      <c r="O51" s="230"/>
      <c r="P51" s="11" t="str">
        <f>INDEX('GSE57872'!H$3:H$65,'SigInt Chart'!$B51)</f>
        <v>GO:0006520~cellular amino acid metabolic process</v>
      </c>
      <c r="Q51" s="11" t="str">
        <f>INDEX('GSE57872'!I$3:I$65,'SigInt Chart'!$B51)</f>
        <v>BP</v>
      </c>
      <c r="R51" s="11" t="str">
        <f>INDEX('GSE57872'!K$3:K$65,'SigInt Chart'!$B51)</f>
        <v>cellular amino acid metabolic process</v>
      </c>
      <c r="S51" s="11">
        <f>INDEX('GSE57872'!L$3:L$65,'SigInt Chart'!$B51)</f>
        <v>2</v>
      </c>
      <c r="T51" s="13" t="str">
        <f>INDEX('GSE57872'!M$3:M$65,'SigInt Chart'!$B51)</f>
        <v>AASS, AARSD1</v>
      </c>
      <c r="U51" s="14">
        <f>INDEX('GSE57872'!O$3:O$65,'SigInt Chart'!$B51)</f>
        <v>3.1765191946415902E-2</v>
      </c>
      <c r="V51" s="17">
        <f>INDEX('GSE57872'!T$3:T$65,'SigInt Chart'!$B51)</f>
        <v>0.90213896911311098</v>
      </c>
    </row>
    <row r="52" spans="1:22" ht="15" hidden="1" customHeight="1">
      <c r="A52">
        <v>14</v>
      </c>
      <c r="B52">
        <f>MATCH(A52,'GSE57872'!$B$3:$B$65,0)</f>
        <v>55</v>
      </c>
      <c r="D52" s="300"/>
      <c r="E52" s="281"/>
      <c r="F52" s="284"/>
      <c r="G52" s="281"/>
      <c r="H52" s="311"/>
      <c r="I52" s="281"/>
      <c r="J52" s="293"/>
      <c r="K52" s="281"/>
      <c r="L52" s="281"/>
      <c r="M52" s="284"/>
      <c r="N52" s="18"/>
      <c r="O52" s="231"/>
      <c r="P52" s="19" t="e">
        <f>INDEX('GSE57872'!H$3:H$65,'SigInt Chart'!$B52+1)</f>
        <v>#N/A</v>
      </c>
      <c r="Q52" s="19" t="str">
        <f>INDEX('GSE57872'!I$3:I$65,'SigInt Chart'!$B52+1)</f>
        <v>CC</v>
      </c>
      <c r="R52" s="19" t="str">
        <f>INDEX('GSE57872'!K$3:K$65,'SigInt Chart'!$B52+1)</f>
        <v>NONE</v>
      </c>
      <c r="S52" s="19" t="str">
        <f>INDEX('GSE57872'!L$3:L$65,'SigInt Chart'!$B52+1)</f>
        <v>-</v>
      </c>
      <c r="T52" s="21" t="str">
        <f>INDEX('GSE57872'!M$3:M$65,'SigInt Chart'!$B52+1)</f>
        <v>NONE</v>
      </c>
      <c r="U52" s="22" t="str">
        <f>INDEX('GSE57872'!O$3:O$65,'SigInt Chart'!$B52+1)</f>
        <v>-</v>
      </c>
      <c r="V52" s="25" t="str">
        <f>INDEX('GSE57872'!T$3:T$65,'SigInt Chart'!$B52+1)</f>
        <v>-</v>
      </c>
    </row>
    <row r="53" spans="1:22" ht="15" hidden="1" customHeight="1">
      <c r="A53">
        <v>14</v>
      </c>
      <c r="B53">
        <f>MATCH(A53,'GSE57872'!$B$3:$B$65,0)</f>
        <v>55</v>
      </c>
      <c r="D53" s="300"/>
      <c r="E53" s="281"/>
      <c r="F53" s="284"/>
      <c r="G53" s="281"/>
      <c r="H53" s="311"/>
      <c r="I53" s="281"/>
      <c r="J53" s="294"/>
      <c r="K53" s="282"/>
      <c r="L53" s="282"/>
      <c r="M53" s="285"/>
      <c r="N53" s="26"/>
      <c r="O53" s="232"/>
      <c r="P53" s="27" t="e">
        <f>INDEX('GSE57872'!H$3:H$65,'SigInt Chart'!$B53+2)</f>
        <v>#N/A</v>
      </c>
      <c r="Q53" s="27" t="str">
        <f>INDEX('GSE57872'!I$3:I$65,'SigInt Chart'!$B53+2)</f>
        <v>MF</v>
      </c>
      <c r="R53" s="27" t="str">
        <f>INDEX('GSE57872'!K$3:K$65,'SigInt Chart'!$B53+2)</f>
        <v>NONE</v>
      </c>
      <c r="S53" s="27" t="str">
        <f>INDEX('GSE57872'!L$3:L$65,'SigInt Chart'!$B53+2)</f>
        <v>-</v>
      </c>
      <c r="T53" s="29" t="str">
        <f>INDEX('GSE57872'!M$3:M$65,'SigInt Chart'!$B53+2)</f>
        <v>NONE</v>
      </c>
      <c r="U53" s="30" t="str">
        <f>INDEX('GSE57872'!O$3:O$65,'SigInt Chart'!$B53+2)</f>
        <v>-</v>
      </c>
      <c r="V53" s="33" t="str">
        <f>INDEX('GSE57872'!T$3:T$65,'SigInt Chart'!$B53+2)</f>
        <v>-</v>
      </c>
    </row>
    <row r="54" spans="1:22" ht="15" hidden="1" customHeight="1">
      <c r="A54">
        <v>8</v>
      </c>
      <c r="B54">
        <f>MATCH(A54,'GSE48865'!$B$3:$B$146,0)</f>
        <v>103</v>
      </c>
      <c r="D54" s="300"/>
      <c r="E54" s="281"/>
      <c r="F54" s="284"/>
      <c r="G54" s="281"/>
      <c r="H54" s="311"/>
      <c r="I54" s="281"/>
      <c r="J54" s="295" t="s">
        <v>796</v>
      </c>
      <c r="K54" s="286">
        <f>INDEX('GSE48865'!B$3:B$146,'SigInt Chart'!$B54)</f>
        <v>8</v>
      </c>
      <c r="L54" s="286">
        <f>INDEX('GSE48865'!C$3:C$146,'SigInt Chart'!$B54)</f>
        <v>8</v>
      </c>
      <c r="M54" s="289" t="str">
        <f>INDEX('GSE48865'!D$3:D$146,'SigInt Chart'!$B54)</f>
        <v>AARSD1, AASS, CDC42BPB, CHD8, HECTD1, PPP2R5E, YLPM1</v>
      </c>
      <c r="N54" s="34"/>
      <c r="O54" s="233"/>
      <c r="P54" s="35">
        <f>INDEX('GSE48865'!E$3:E$146,'SigInt Chart'!$B54)</f>
        <v>0</v>
      </c>
      <c r="Q54" s="35" t="str">
        <f>INDEX('GSE48865'!F$3:F$146,'SigInt Chart'!$B54)</f>
        <v>BP</v>
      </c>
      <c r="R54" s="35" t="str">
        <f>INDEX('GSE48865'!J$3:J$146,'SigInt Chart'!$B54)</f>
        <v>cellular amino acid metabolic process</v>
      </c>
      <c r="S54" s="35">
        <f>INDEX('GSE48865'!K$3:K$146,'SigInt Chart'!$B54)</f>
        <v>2</v>
      </c>
      <c r="T54" s="37" t="str">
        <f>INDEX('GSE48865'!L$3:L$146,'SigInt Chart'!$B54)</f>
        <v>AASS, AARSD1</v>
      </c>
      <c r="U54" s="38">
        <f>INDEX('GSE48865'!N$3:N$146,'SigInt Chart'!$B54)</f>
        <v>7.7539086473459598E-2</v>
      </c>
      <c r="V54" s="41">
        <f>INDEX('GSE48865'!S$3:S$146,'SigInt Chart'!$B54)</f>
        <v>0.999999064483589</v>
      </c>
    </row>
    <row r="55" spans="1:22" ht="15" hidden="1" customHeight="1">
      <c r="A55">
        <v>8</v>
      </c>
      <c r="B55">
        <f>MATCH(A55,'GSE48865'!$B$3:$B$146,0)</f>
        <v>103</v>
      </c>
      <c r="D55" s="300"/>
      <c r="E55" s="281"/>
      <c r="F55" s="284"/>
      <c r="G55" s="281"/>
      <c r="H55" s="311"/>
      <c r="I55" s="281"/>
      <c r="J55" s="296"/>
      <c r="K55" s="287"/>
      <c r="L55" s="287"/>
      <c r="M55" s="290"/>
      <c r="N55" s="42"/>
      <c r="O55" s="234"/>
      <c r="P55" s="43">
        <f>INDEX('GSE48865'!E$3:E$146,'SigInt Chart'!$B55+1)</f>
        <v>0</v>
      </c>
      <c r="Q55" s="43" t="str">
        <f>INDEX('GSE48865'!F$3:F$146,'SigInt Chart'!$B55+1)</f>
        <v>CC</v>
      </c>
      <c r="R55" s="43" t="str">
        <f>INDEX('GSE48865'!J$3:J$146,'SigInt Chart'!$B55+1)</f>
        <v>NONE</v>
      </c>
      <c r="S55" s="43" t="str">
        <f>INDEX('GSE48865'!K$3:K$146,'SigInt Chart'!$B55+1)</f>
        <v>-</v>
      </c>
      <c r="T55" s="45" t="str">
        <f>INDEX('GSE48865'!L$3:L$146,'SigInt Chart'!$B55+1)</f>
        <v>NONE</v>
      </c>
      <c r="U55" s="46" t="str">
        <f>INDEX('GSE48865'!N$3:N$146,'SigInt Chart'!$B55+1)</f>
        <v>-</v>
      </c>
      <c r="V55" s="49" t="str">
        <f>INDEX('GSE48865'!S$3:S$146,'SigInt Chart'!$B55+1)</f>
        <v>-</v>
      </c>
    </row>
    <row r="56" spans="1:22" ht="15.75" hidden="1" customHeight="1" thickBot="1">
      <c r="A56">
        <v>8</v>
      </c>
      <c r="B56">
        <f>MATCH(A56,'GSE48865'!$B$3:$B$146,0)</f>
        <v>103</v>
      </c>
      <c r="D56" s="301"/>
      <c r="E56" s="302"/>
      <c r="F56" s="309"/>
      <c r="G56" s="302"/>
      <c r="H56" s="312"/>
      <c r="I56" s="302"/>
      <c r="J56" s="297"/>
      <c r="K56" s="288"/>
      <c r="L56" s="288"/>
      <c r="M56" s="291"/>
      <c r="N56" s="69"/>
      <c r="O56" s="234"/>
      <c r="P56" s="51">
        <f>INDEX('GSE48865'!E$3:E$146,'SigInt Chart'!$B56+2)</f>
        <v>0</v>
      </c>
      <c r="Q56" s="51" t="str">
        <f>INDEX('GSE48865'!F$3:F$146,'SigInt Chart'!$B56+2)</f>
        <v>MF</v>
      </c>
      <c r="R56" s="51" t="str">
        <f>INDEX('GSE48865'!J$3:J$146,'SigInt Chart'!$B56+2)</f>
        <v>catalytic activity</v>
      </c>
      <c r="S56" s="51">
        <f>INDEX('GSE48865'!K$3:K$146,'SigInt Chart'!$B56+2)</f>
        <v>5</v>
      </c>
      <c r="T56" s="53" t="str">
        <f>INDEX('GSE48865'!L$3:L$146,'SigInt Chart'!$B56+2)</f>
        <v>CHD8, AASS, AARSD1, CDC42BPB, HECTD1</v>
      </c>
      <c r="U56" s="54">
        <f>INDEX('GSE48865'!N$3:N$146,'SigInt Chart'!$B56+2)</f>
        <v>5.0326128156597399E-2</v>
      </c>
      <c r="V56" s="57">
        <f>INDEX('GSE48865'!S$3:S$146,'SigInt Chart'!$B56+2)</f>
        <v>0.976935835052402</v>
      </c>
    </row>
    <row r="57" spans="1:22" ht="15" hidden="1" customHeight="1">
      <c r="A57">
        <v>18</v>
      </c>
      <c r="B57">
        <f>MATCH(A57,'GSE57872'!$B$3:$B$65,0)</f>
        <v>61</v>
      </c>
      <c r="D57" s="299">
        <v>10</v>
      </c>
      <c r="E57" s="280">
        <v>2</v>
      </c>
      <c r="F57" s="283" t="s">
        <v>1012</v>
      </c>
      <c r="G57" s="280">
        <v>0</v>
      </c>
      <c r="H57" s="310"/>
      <c r="I57" s="280"/>
      <c r="J57" s="292" t="s">
        <v>797</v>
      </c>
      <c r="K57" s="280">
        <f>INDEX('GSE57872'!B$3:B$65,'SigInt Chart'!$B57)</f>
        <v>18</v>
      </c>
      <c r="L57" s="280">
        <f>INDEX('GSE57872'!C$3:C$65,'SigInt Chart'!$B57)</f>
        <v>7</v>
      </c>
      <c r="M57" s="283" t="str">
        <f>INDEX('GSE57872'!D$3:D$65,'SigInt Chart'!$B57)</f>
        <v>AARSD1, AASS, CD74, HLA-B, HLA-A, HLA-C, IFI6</v>
      </c>
      <c r="N57" s="205"/>
      <c r="O57" s="230"/>
      <c r="P57" s="11" t="str">
        <f>INDEX('GSE57872'!H$3:H$65,'SigInt Chart'!$B57)</f>
        <v>GO:0048002~antigen processing and presentation of peptide antigen</v>
      </c>
      <c r="Q57" s="11" t="str">
        <f>INDEX('GSE57872'!I$3:I$65,'SigInt Chart'!$B57)</f>
        <v>BP</v>
      </c>
      <c r="R57" s="11" t="str">
        <f>INDEX('GSE57872'!K$3:K$65,'SigInt Chart'!$B57)</f>
        <v>antigen processing and presentation of peptide antigen</v>
      </c>
      <c r="S57" s="11">
        <f>INDEX('GSE57872'!L$3:L$65,'SigInt Chart'!$B57)</f>
        <v>3</v>
      </c>
      <c r="T57" s="13" t="str">
        <f>INDEX('GSE57872'!M$3:M$65,'SigInt Chart'!$B57)</f>
        <v>HLA-A, HLA-C, HLA-B, CD74</v>
      </c>
      <c r="U57" s="14">
        <f>INDEX('GSE57872'!O$3:O$65,'SigInt Chart'!$B57)</f>
        <v>3.7803183682645202E-5</v>
      </c>
      <c r="V57" s="17">
        <f>INDEX('GSE57872'!T$3:T$65,'SigInt Chart'!$B57)</f>
        <v>9.0693624429785107E-3</v>
      </c>
    </row>
    <row r="58" spans="1:22" ht="15" hidden="1" customHeight="1">
      <c r="A58">
        <v>18</v>
      </c>
      <c r="B58">
        <f>MATCH(A58,'GSE57872'!$B$3:$B$65,0)</f>
        <v>61</v>
      </c>
      <c r="D58" s="300"/>
      <c r="E58" s="281"/>
      <c r="F58" s="284"/>
      <c r="G58" s="281"/>
      <c r="H58" s="311"/>
      <c r="I58" s="281"/>
      <c r="J58" s="293"/>
      <c r="K58" s="281"/>
      <c r="L58" s="281"/>
      <c r="M58" s="284"/>
      <c r="N58" s="18"/>
      <c r="O58" s="231"/>
      <c r="P58" s="19" t="str">
        <f>INDEX('GSE57872'!H$3:H$65,'SigInt Chart'!$B58+1)</f>
        <v>GO:0042612~MHC class I protein complex</v>
      </c>
      <c r="Q58" s="19" t="str">
        <f>INDEX('GSE57872'!I$3:I$65,'SigInt Chart'!$B58+1)</f>
        <v>CC</v>
      </c>
      <c r="R58" s="19" t="str">
        <f>INDEX('GSE57872'!K$3:K$65,'SigInt Chart'!$B58+1)</f>
        <v>MHC class I protein complex</v>
      </c>
      <c r="S58" s="19">
        <f>INDEX('GSE57872'!L$3:L$65,'SigInt Chart'!$B58+1)</f>
        <v>2</v>
      </c>
      <c r="T58" s="21" t="str">
        <f>INDEX('GSE57872'!M$3:M$65,'SigInt Chart'!$B58+1)</f>
        <v>HLA-A, HLA-C, HLA-B</v>
      </c>
      <c r="U58" s="22">
        <f>INDEX('GSE57872'!O$3:O$65,'SigInt Chart'!$B58+1)</f>
        <v>8.7707765772108894E-3</v>
      </c>
      <c r="V58" s="25">
        <f>INDEX('GSE57872'!T$3:T$65,'SigInt Chart'!$B58+1)</f>
        <v>0.339028735469869</v>
      </c>
    </row>
    <row r="59" spans="1:22" ht="15" hidden="1" customHeight="1">
      <c r="A59">
        <v>18</v>
      </c>
      <c r="B59">
        <f>MATCH(A59,'GSE57872'!$B$3:$B$65,0)</f>
        <v>61</v>
      </c>
      <c r="D59" s="300"/>
      <c r="E59" s="281"/>
      <c r="F59" s="284"/>
      <c r="G59" s="281"/>
      <c r="H59" s="311"/>
      <c r="I59" s="281"/>
      <c r="J59" s="294"/>
      <c r="K59" s="282"/>
      <c r="L59" s="282"/>
      <c r="M59" s="285"/>
      <c r="N59" s="26"/>
      <c r="O59" s="232"/>
      <c r="P59" s="27" t="str">
        <f>INDEX('GSE57872'!H$3:H$65,'SigInt Chart'!$B59+2)</f>
        <v>GO:0032393~MHC class I receptor activity</v>
      </c>
      <c r="Q59" s="27" t="str">
        <f>INDEX('GSE57872'!I$3:I$65,'SigInt Chart'!$B59+2)</f>
        <v>MF</v>
      </c>
      <c r="R59" s="27" t="str">
        <f>INDEX('GSE57872'!K$3:K$65,'SigInt Chart'!$B59+2)</f>
        <v>MHC class I receptor activity</v>
      </c>
      <c r="S59" s="27">
        <f>INDEX('GSE57872'!L$3:L$65,'SigInt Chart'!$B59+2)</f>
        <v>2</v>
      </c>
      <c r="T59" s="29" t="str">
        <f>INDEX('GSE57872'!M$3:M$65,'SigInt Chart'!$B59+2)</f>
        <v>HLA-A, HLA-C, HLA-B</v>
      </c>
      <c r="U59" s="30">
        <f>INDEX('GSE57872'!O$3:O$65,'SigInt Chart'!$B59+2)</f>
        <v>5.6013039075418804E-3</v>
      </c>
      <c r="V59" s="33">
        <f>INDEX('GSE57872'!T$3:T$65,'SigInt Chart'!$B59+2)</f>
        <v>0.17847815585337701</v>
      </c>
    </row>
    <row r="60" spans="1:22" ht="15" hidden="1" customHeight="1">
      <c r="A60">
        <v>8</v>
      </c>
      <c r="B60">
        <f>MATCH(A60,'GSE48865'!$B$3:$B$146,0)</f>
        <v>103</v>
      </c>
      <c r="D60" s="300"/>
      <c r="E60" s="281"/>
      <c r="F60" s="284"/>
      <c r="G60" s="281"/>
      <c r="H60" s="311"/>
      <c r="I60" s="281"/>
      <c r="J60" s="295" t="s">
        <v>796</v>
      </c>
      <c r="K60" s="286">
        <f>INDEX('GSE48865'!B$3:B$146,'SigInt Chart'!$B60)</f>
        <v>8</v>
      </c>
      <c r="L60" s="286">
        <f>INDEX('GSE48865'!C$3:C$146,'SigInt Chart'!$B60)</f>
        <v>8</v>
      </c>
      <c r="M60" s="289" t="str">
        <f>INDEX('GSE48865'!D$3:D$146,'SigInt Chart'!$B60)</f>
        <v>AARSD1, AASS, CDC42BPB, CHD8, HECTD1, PPP2R5E, YLPM1</v>
      </c>
      <c r="N60" s="34"/>
      <c r="O60" s="233"/>
      <c r="P60" s="35">
        <f>INDEX('GSE48865'!E$3:E$146,'SigInt Chart'!$B60)</f>
        <v>0</v>
      </c>
      <c r="Q60" s="35" t="str">
        <f>INDEX('GSE48865'!F$3:F$146,'SigInt Chart'!$B60)</f>
        <v>BP</v>
      </c>
      <c r="R60" s="35" t="str">
        <f>INDEX('GSE48865'!J$3:J$146,'SigInt Chart'!$B60)</f>
        <v>cellular amino acid metabolic process</v>
      </c>
      <c r="S60" s="35">
        <f>INDEX('GSE48865'!K$3:K$146,'SigInt Chart'!$B60)</f>
        <v>2</v>
      </c>
      <c r="T60" s="37" t="str">
        <f>INDEX('GSE48865'!L$3:L$146,'SigInt Chart'!$B60)</f>
        <v>AASS, AARSD1</v>
      </c>
      <c r="U60" s="38">
        <f>INDEX('GSE48865'!N$3:N$146,'SigInt Chart'!$B60)</f>
        <v>7.7539086473459598E-2</v>
      </c>
      <c r="V60" s="41">
        <f>INDEX('GSE48865'!S$3:S$146,'SigInt Chart'!$B60)</f>
        <v>0.999999064483589</v>
      </c>
    </row>
    <row r="61" spans="1:22" ht="15" hidden="1" customHeight="1">
      <c r="A61">
        <v>8</v>
      </c>
      <c r="B61">
        <f>MATCH(A61,'GSE48865'!$B$3:$B$146,0)</f>
        <v>103</v>
      </c>
      <c r="D61" s="300"/>
      <c r="E61" s="281"/>
      <c r="F61" s="284"/>
      <c r="G61" s="281"/>
      <c r="H61" s="311"/>
      <c r="I61" s="281"/>
      <c r="J61" s="296"/>
      <c r="K61" s="287"/>
      <c r="L61" s="287"/>
      <c r="M61" s="290"/>
      <c r="N61" s="42"/>
      <c r="O61" s="234"/>
      <c r="P61" s="43">
        <f>INDEX('GSE48865'!E$3:E$146,'SigInt Chart'!$B61+1)</f>
        <v>0</v>
      </c>
      <c r="Q61" s="43" t="str">
        <f>INDEX('GSE48865'!F$3:F$146,'SigInt Chart'!$B61+1)</f>
        <v>CC</v>
      </c>
      <c r="R61" s="43" t="str">
        <f>INDEX('GSE48865'!J$3:J$146,'SigInt Chart'!$B61+1)</f>
        <v>NONE</v>
      </c>
      <c r="S61" s="43" t="str">
        <f>INDEX('GSE48865'!K$3:K$146,'SigInt Chart'!$B61+1)</f>
        <v>-</v>
      </c>
      <c r="T61" s="45" t="str">
        <f>INDEX('GSE48865'!L$3:L$146,'SigInt Chart'!$B61+1)</f>
        <v>NONE</v>
      </c>
      <c r="U61" s="46" t="str">
        <f>INDEX('GSE48865'!N$3:N$146,'SigInt Chart'!$B61+1)</f>
        <v>-</v>
      </c>
      <c r="V61" s="49" t="str">
        <f>INDEX('GSE48865'!S$3:S$146,'SigInt Chart'!$B61+1)</f>
        <v>-</v>
      </c>
    </row>
    <row r="62" spans="1:22" ht="15.75" hidden="1" customHeight="1" thickBot="1">
      <c r="A62">
        <v>8</v>
      </c>
      <c r="B62">
        <f>MATCH(A62,'GSE48865'!$B$3:$B$146,0)</f>
        <v>103</v>
      </c>
      <c r="D62" s="301"/>
      <c r="E62" s="302"/>
      <c r="F62" s="309"/>
      <c r="G62" s="302"/>
      <c r="H62" s="312"/>
      <c r="I62" s="302"/>
      <c r="J62" s="297"/>
      <c r="K62" s="288"/>
      <c r="L62" s="288"/>
      <c r="M62" s="291"/>
      <c r="N62" s="69"/>
      <c r="O62" s="234"/>
      <c r="P62" s="51">
        <f>INDEX('GSE48865'!E$3:E$146,'SigInt Chart'!$B62+2)</f>
        <v>0</v>
      </c>
      <c r="Q62" s="51" t="str">
        <f>INDEX('GSE48865'!F$3:F$146,'SigInt Chart'!$B62+2)</f>
        <v>MF</v>
      </c>
      <c r="R62" s="51" t="str">
        <f>INDEX('GSE48865'!J$3:J$146,'SigInt Chart'!$B62+2)</f>
        <v>catalytic activity</v>
      </c>
      <c r="S62" s="51">
        <f>INDEX('GSE48865'!K$3:K$146,'SigInt Chart'!$B62+2)</f>
        <v>5</v>
      </c>
      <c r="T62" s="53" t="str">
        <f>INDEX('GSE48865'!L$3:L$146,'SigInt Chart'!$B62+2)</f>
        <v>CHD8, AASS, AARSD1, CDC42BPB, HECTD1</v>
      </c>
      <c r="U62" s="54">
        <f>INDEX('GSE48865'!N$3:N$146,'SigInt Chart'!$B62+2)</f>
        <v>5.0326128156597399E-2</v>
      </c>
      <c r="V62" s="57">
        <f>INDEX('GSE48865'!S$3:S$146,'SigInt Chart'!$B62+2)</f>
        <v>0.976935835052402</v>
      </c>
    </row>
    <row r="63" spans="1:22" ht="15" hidden="1" customHeight="1">
      <c r="A63">
        <v>14</v>
      </c>
      <c r="B63">
        <f>MATCH(A63,'GSE57872'!$B$3:$B$65,0)</f>
        <v>55</v>
      </c>
      <c r="D63" s="299">
        <v>11</v>
      </c>
      <c r="E63" s="280">
        <v>2</v>
      </c>
      <c r="F63" s="283" t="s">
        <v>1012</v>
      </c>
      <c r="G63" s="280">
        <v>0</v>
      </c>
      <c r="H63" s="310" t="s">
        <v>539</v>
      </c>
      <c r="I63" s="280"/>
      <c r="J63" s="292" t="s">
        <v>797</v>
      </c>
      <c r="K63" s="280">
        <f>INDEX('GSE57872'!B$3:B$65,'SigInt Chart'!$B63)</f>
        <v>14</v>
      </c>
      <c r="L63" s="280">
        <f>INDEX('GSE57872'!C$3:C$65,'SigInt Chart'!$B63)</f>
        <v>7</v>
      </c>
      <c r="M63" s="283" t="str">
        <f>INDEX('GSE57872'!D$3:D$65,'SigInt Chart'!$B63)</f>
        <v>AARSD1, AASS, ARHGEF26.AS1, SPC25, SMYD4, SYNE2, XKR9</v>
      </c>
      <c r="N63" s="205"/>
      <c r="O63" s="230"/>
      <c r="P63" s="11" t="str">
        <f>INDEX('GSE57872'!H$3:H$65,'SigInt Chart'!$B63)</f>
        <v>GO:0006520~cellular amino acid metabolic process</v>
      </c>
      <c r="Q63" s="11" t="str">
        <f>INDEX('GSE57872'!I$3:I$65,'SigInt Chart'!$B63)</f>
        <v>BP</v>
      </c>
      <c r="R63" s="11" t="str">
        <f>INDEX('GSE57872'!K$3:K$65,'SigInt Chart'!$B63)</f>
        <v>cellular amino acid metabolic process</v>
      </c>
      <c r="S63" s="11">
        <f>INDEX('GSE57872'!L$3:L$65,'SigInt Chart'!$B63)</f>
        <v>2</v>
      </c>
      <c r="T63" s="13" t="str">
        <f>INDEX('GSE57872'!M$3:M$65,'SigInt Chart'!$B63)</f>
        <v>AASS, AARSD1</v>
      </c>
      <c r="U63" s="14">
        <f>INDEX('GSE57872'!O$3:O$65,'SigInt Chart'!$B63)</f>
        <v>3.1765191946415902E-2</v>
      </c>
      <c r="V63" s="17">
        <f>INDEX('GSE57872'!T$3:T$65,'SigInt Chart'!$B63)</f>
        <v>0.90213896911311098</v>
      </c>
    </row>
    <row r="64" spans="1:22" ht="15" hidden="1" customHeight="1">
      <c r="A64">
        <v>14</v>
      </c>
      <c r="B64">
        <f>MATCH(A64,'GSE57872'!$B$3:$B$65,0)</f>
        <v>55</v>
      </c>
      <c r="D64" s="300"/>
      <c r="E64" s="281"/>
      <c r="F64" s="284"/>
      <c r="G64" s="281"/>
      <c r="H64" s="311"/>
      <c r="I64" s="281"/>
      <c r="J64" s="293"/>
      <c r="K64" s="281"/>
      <c r="L64" s="281"/>
      <c r="M64" s="284"/>
      <c r="N64" s="18"/>
      <c r="O64" s="231"/>
      <c r="P64" s="19" t="e">
        <f>INDEX('GSE57872'!H$3:H$65,'SigInt Chart'!$B64+1)</f>
        <v>#N/A</v>
      </c>
      <c r="Q64" s="19" t="str">
        <f>INDEX('GSE57872'!I$3:I$65,'SigInt Chart'!$B64+1)</f>
        <v>CC</v>
      </c>
      <c r="R64" s="19" t="str">
        <f>INDEX('GSE57872'!K$3:K$65,'SigInt Chart'!$B64+1)</f>
        <v>NONE</v>
      </c>
      <c r="S64" s="19" t="str">
        <f>INDEX('GSE57872'!L$3:L$65,'SigInt Chart'!$B64+1)</f>
        <v>-</v>
      </c>
      <c r="T64" s="21" t="str">
        <f>INDEX('GSE57872'!M$3:M$65,'SigInt Chart'!$B64+1)</f>
        <v>NONE</v>
      </c>
      <c r="U64" s="22" t="str">
        <f>INDEX('GSE57872'!O$3:O$65,'SigInt Chart'!$B64+1)</f>
        <v>-</v>
      </c>
      <c r="V64" s="25" t="str">
        <f>INDEX('GSE57872'!T$3:T$65,'SigInt Chart'!$B64+1)</f>
        <v>-</v>
      </c>
    </row>
    <row r="65" spans="1:22" ht="15" hidden="1" customHeight="1">
      <c r="A65">
        <v>14</v>
      </c>
      <c r="B65">
        <f>MATCH(A65,'GSE57872'!$B$3:$B$65,0)</f>
        <v>55</v>
      </c>
      <c r="D65" s="300"/>
      <c r="E65" s="281"/>
      <c r="F65" s="284"/>
      <c r="G65" s="281"/>
      <c r="H65" s="311"/>
      <c r="I65" s="281"/>
      <c r="J65" s="294"/>
      <c r="K65" s="282"/>
      <c r="L65" s="282"/>
      <c r="M65" s="285"/>
      <c r="N65" s="26"/>
      <c r="O65" s="232"/>
      <c r="P65" s="27" t="e">
        <f>INDEX('GSE57872'!H$3:H$65,'SigInt Chart'!$B65+2)</f>
        <v>#N/A</v>
      </c>
      <c r="Q65" s="27" t="str">
        <f>INDEX('GSE57872'!I$3:I$65,'SigInt Chart'!$B65+2)</f>
        <v>MF</v>
      </c>
      <c r="R65" s="27" t="str">
        <f>INDEX('GSE57872'!K$3:K$65,'SigInt Chart'!$B65+2)</f>
        <v>NONE</v>
      </c>
      <c r="S65" s="27" t="str">
        <f>INDEX('GSE57872'!L$3:L$65,'SigInt Chart'!$B65+2)</f>
        <v>-</v>
      </c>
      <c r="T65" s="29" t="str">
        <f>INDEX('GSE57872'!M$3:M$65,'SigInt Chart'!$B65+2)</f>
        <v>NONE</v>
      </c>
      <c r="U65" s="30" t="str">
        <f>INDEX('GSE57872'!O$3:O$65,'SigInt Chart'!$B65+2)</f>
        <v>-</v>
      </c>
      <c r="V65" s="33" t="str">
        <f>INDEX('GSE57872'!T$3:T$65,'SigInt Chart'!$B65+2)</f>
        <v>-</v>
      </c>
    </row>
    <row r="66" spans="1:22" ht="15" hidden="1" customHeight="1">
      <c r="A66">
        <v>9</v>
      </c>
      <c r="B66">
        <f>MATCH(A66,'GSE48865'!$B$3:$B$146,0)</f>
        <v>106</v>
      </c>
      <c r="D66" s="300"/>
      <c r="E66" s="281"/>
      <c r="F66" s="284"/>
      <c r="G66" s="281"/>
      <c r="H66" s="311"/>
      <c r="I66" s="281"/>
      <c r="J66" s="295" t="s">
        <v>796</v>
      </c>
      <c r="K66" s="286">
        <f>INDEX('GSE48865'!B$3:B$146,'SigInt Chart'!$B66)</f>
        <v>9</v>
      </c>
      <c r="L66" s="286">
        <f>INDEX('GSE48865'!C$3:C$146,'SigInt Chart'!$B66)</f>
        <v>8</v>
      </c>
      <c r="M66" s="289" t="str">
        <f>INDEX('GSE48865'!D$3:D$146,'SigInt Chart'!$B66)</f>
        <v>AARSD1, AASS, ALDH6A1, ARHGAP5, EXD2, KIAA1737, MUDENG</v>
      </c>
      <c r="N66" s="34"/>
      <c r="O66" s="233"/>
      <c r="P66" s="35">
        <f>INDEX('GSE48865'!E$3:E$146,'SigInt Chart'!$B66)</f>
        <v>0</v>
      </c>
      <c r="Q66" s="35" t="str">
        <f>INDEX('GSE48865'!F$3:F$146,'SigInt Chart'!$B66)</f>
        <v>BP</v>
      </c>
      <c r="R66" s="35" t="str">
        <f>INDEX('GSE48865'!J$3:J$146,'SigInt Chart'!$B66)</f>
        <v>cellular amino acid metabolic process</v>
      </c>
      <c r="S66" s="35">
        <f>INDEX('GSE48865'!K$3:K$146,'SigInt Chart'!$B66)</f>
        <v>3</v>
      </c>
      <c r="T66" s="37" t="str">
        <f>INDEX('GSE48865'!L$3:L$146,'SigInt Chart'!$B66)</f>
        <v>ALDH6A1, AASS, AARSD1</v>
      </c>
      <c r="U66" s="38">
        <f>INDEX('GSE48865'!N$3:N$146,'SigInt Chart'!$B66)</f>
        <v>2.4720526066115398E-3</v>
      </c>
      <c r="V66" s="41">
        <f>INDEX('GSE48865'!S$3:S$146,'SigInt Chart'!$B66)</f>
        <v>0.255124707819467</v>
      </c>
    </row>
    <row r="67" spans="1:22" ht="15" hidden="1" customHeight="1">
      <c r="A67">
        <v>9</v>
      </c>
      <c r="B67">
        <f>MATCH(A67,'GSE48865'!$B$3:$B$146,0)</f>
        <v>106</v>
      </c>
      <c r="D67" s="300"/>
      <c r="E67" s="281"/>
      <c r="F67" s="284"/>
      <c r="G67" s="281"/>
      <c r="H67" s="311"/>
      <c r="I67" s="281"/>
      <c r="J67" s="296"/>
      <c r="K67" s="287"/>
      <c r="L67" s="287"/>
      <c r="M67" s="290"/>
      <c r="N67" s="42"/>
      <c r="O67" s="234"/>
      <c r="P67" s="43">
        <f>INDEX('GSE48865'!E$3:E$146,'SigInt Chart'!$B67+1)</f>
        <v>0</v>
      </c>
      <c r="Q67" s="43" t="str">
        <f>INDEX('GSE48865'!F$3:F$146,'SigInt Chart'!$B67+1)</f>
        <v>CC</v>
      </c>
      <c r="R67" s="43" t="str">
        <f>INDEX('GSE48865'!J$3:J$146,'SigInt Chart'!$B67+1)</f>
        <v>NONE</v>
      </c>
      <c r="S67" s="43" t="str">
        <f>INDEX('GSE48865'!K$3:K$146,'SigInt Chart'!$B67+1)</f>
        <v>-</v>
      </c>
      <c r="T67" s="45" t="str">
        <f>INDEX('GSE48865'!L$3:L$146,'SigInt Chart'!$B67+1)</f>
        <v>NONE</v>
      </c>
      <c r="U67" s="46" t="str">
        <f>INDEX('GSE48865'!N$3:N$146,'SigInt Chart'!$B67+1)</f>
        <v>-</v>
      </c>
      <c r="V67" s="49" t="str">
        <f>INDEX('GSE48865'!S$3:S$146,'SigInt Chart'!$B67+1)</f>
        <v>-</v>
      </c>
    </row>
    <row r="68" spans="1:22" ht="15.75" hidden="1" customHeight="1" thickBot="1">
      <c r="A68">
        <v>9</v>
      </c>
      <c r="B68">
        <f>MATCH(A68,'GSE48865'!$B$3:$B$146,0)</f>
        <v>106</v>
      </c>
      <c r="D68" s="301"/>
      <c r="E68" s="302"/>
      <c r="F68" s="309"/>
      <c r="G68" s="302"/>
      <c r="H68" s="312"/>
      <c r="I68" s="302"/>
      <c r="J68" s="297"/>
      <c r="K68" s="288"/>
      <c r="L68" s="288"/>
      <c r="M68" s="291"/>
      <c r="N68" s="69"/>
      <c r="O68" s="234"/>
      <c r="P68" s="51">
        <f>INDEX('GSE48865'!E$3:E$146,'SigInt Chart'!$B68+2)</f>
        <v>0</v>
      </c>
      <c r="Q68" s="51" t="str">
        <f>INDEX('GSE48865'!F$3:F$146,'SigInt Chart'!$B68+2)</f>
        <v>MF</v>
      </c>
      <c r="R68" s="51" t="str">
        <f>INDEX('GSE48865'!J$3:J$146,'SigInt Chart'!$B68+2)</f>
        <v>catalytic activity</v>
      </c>
      <c r="S68" s="51">
        <f>INDEX('GSE48865'!K$3:K$146,'SigInt Chart'!$B68+2)</f>
        <v>5</v>
      </c>
      <c r="T68" s="53" t="str">
        <f>INDEX('GSE48865'!L$3:L$146,'SigInt Chart'!$B68+2)</f>
        <v>ALDH6A1, ARHGAP5, AASS, EXD2, AARSD1</v>
      </c>
      <c r="U68" s="54">
        <f>INDEX('GSE48865'!N$3:N$146,'SigInt Chart'!$B68+2)</f>
        <v>5.0326128156597399E-2</v>
      </c>
      <c r="V68" s="57">
        <f>INDEX('GSE48865'!S$3:S$146,'SigInt Chart'!$B68+2)</f>
        <v>0.95247798117900595</v>
      </c>
    </row>
    <row r="69" spans="1:22" ht="15" hidden="1" customHeight="1">
      <c r="A69">
        <v>18</v>
      </c>
      <c r="B69">
        <f>MATCH(A69,'GSE57872'!$B$3:$B$65,0)</f>
        <v>61</v>
      </c>
      <c r="D69" s="299">
        <v>12</v>
      </c>
      <c r="E69" s="280">
        <v>2</v>
      </c>
      <c r="F69" s="283" t="s">
        <v>1012</v>
      </c>
      <c r="G69" s="280">
        <v>0</v>
      </c>
      <c r="H69" s="310"/>
      <c r="I69" s="280"/>
      <c r="J69" s="292" t="s">
        <v>797</v>
      </c>
      <c r="K69" s="280">
        <f>INDEX('GSE57872'!B$3:B$65,'SigInt Chart'!$B69)</f>
        <v>18</v>
      </c>
      <c r="L69" s="280">
        <f>INDEX('GSE57872'!C$3:C$65,'SigInt Chart'!$B69)</f>
        <v>7</v>
      </c>
      <c r="M69" s="283" t="str">
        <f>INDEX('GSE57872'!D$3:D$65,'SigInt Chart'!$B69)</f>
        <v>AARSD1, AASS, CD74, HLA-B, HLA-A, HLA-C, IFI6</v>
      </c>
      <c r="N69" s="205"/>
      <c r="O69" s="230"/>
      <c r="P69" s="11" t="str">
        <f>INDEX('GSE57872'!H$3:H$65,'SigInt Chart'!$B69)</f>
        <v>GO:0048002~antigen processing and presentation of peptide antigen</v>
      </c>
      <c r="Q69" s="11" t="str">
        <f>INDEX('GSE57872'!I$3:I$65,'SigInt Chart'!$B69)</f>
        <v>BP</v>
      </c>
      <c r="R69" s="11" t="str">
        <f>INDEX('GSE57872'!K$3:K$65,'SigInt Chart'!$B69)</f>
        <v>antigen processing and presentation of peptide antigen</v>
      </c>
      <c r="S69" s="11">
        <f>INDEX('GSE57872'!L$3:L$65,'SigInt Chart'!$B69)</f>
        <v>3</v>
      </c>
      <c r="T69" s="13" t="str">
        <f>INDEX('GSE57872'!M$3:M$65,'SigInt Chart'!$B69)</f>
        <v>HLA-A, HLA-C, HLA-B, CD74</v>
      </c>
      <c r="U69" s="14">
        <f>INDEX('GSE57872'!O$3:O$65,'SigInt Chart'!$B69)</f>
        <v>3.7803183682645202E-5</v>
      </c>
      <c r="V69" s="17">
        <f>INDEX('GSE57872'!T$3:T$65,'SigInt Chart'!$B69)</f>
        <v>9.0693624429785107E-3</v>
      </c>
    </row>
    <row r="70" spans="1:22" ht="15" hidden="1" customHeight="1">
      <c r="A70">
        <v>18</v>
      </c>
      <c r="B70">
        <f>MATCH(A70,'GSE57872'!$B$3:$B$65,0)</f>
        <v>61</v>
      </c>
      <c r="D70" s="300"/>
      <c r="E70" s="281"/>
      <c r="F70" s="284"/>
      <c r="G70" s="281"/>
      <c r="H70" s="311"/>
      <c r="I70" s="281"/>
      <c r="J70" s="293"/>
      <c r="K70" s="281"/>
      <c r="L70" s="281"/>
      <c r="M70" s="284"/>
      <c r="N70" s="18"/>
      <c r="O70" s="231"/>
      <c r="P70" s="19" t="str">
        <f>INDEX('GSE57872'!H$3:H$65,'SigInt Chart'!$B70+1)</f>
        <v>GO:0042612~MHC class I protein complex</v>
      </c>
      <c r="Q70" s="19" t="str">
        <f>INDEX('GSE57872'!I$3:I$65,'SigInt Chart'!$B70+1)</f>
        <v>CC</v>
      </c>
      <c r="R70" s="19" t="str">
        <f>INDEX('GSE57872'!K$3:K$65,'SigInt Chart'!$B70+1)</f>
        <v>MHC class I protein complex</v>
      </c>
      <c r="S70" s="19">
        <f>INDEX('GSE57872'!L$3:L$65,'SigInt Chart'!$B70+1)</f>
        <v>2</v>
      </c>
      <c r="T70" s="21" t="str">
        <f>INDEX('GSE57872'!M$3:M$65,'SigInt Chart'!$B70+1)</f>
        <v>HLA-A, HLA-C, HLA-B</v>
      </c>
      <c r="U70" s="22">
        <f>INDEX('GSE57872'!O$3:O$65,'SigInt Chart'!$B70+1)</f>
        <v>8.7707765772108894E-3</v>
      </c>
      <c r="V70" s="25">
        <f>INDEX('GSE57872'!T$3:T$65,'SigInt Chart'!$B70+1)</f>
        <v>0.339028735469869</v>
      </c>
    </row>
    <row r="71" spans="1:22" ht="15" hidden="1" customHeight="1">
      <c r="A71">
        <v>18</v>
      </c>
      <c r="B71">
        <f>MATCH(A71,'GSE57872'!$B$3:$B$65,0)</f>
        <v>61</v>
      </c>
      <c r="D71" s="300"/>
      <c r="E71" s="281"/>
      <c r="F71" s="284"/>
      <c r="G71" s="281"/>
      <c r="H71" s="311"/>
      <c r="I71" s="281"/>
      <c r="J71" s="294"/>
      <c r="K71" s="282"/>
      <c r="L71" s="282"/>
      <c r="M71" s="285"/>
      <c r="N71" s="26"/>
      <c r="O71" s="232"/>
      <c r="P71" s="27" t="str">
        <f>INDEX('GSE57872'!H$3:H$65,'SigInt Chart'!$B71+2)</f>
        <v>GO:0032393~MHC class I receptor activity</v>
      </c>
      <c r="Q71" s="27" t="str">
        <f>INDEX('GSE57872'!I$3:I$65,'SigInt Chart'!$B71+2)</f>
        <v>MF</v>
      </c>
      <c r="R71" s="27" t="str">
        <f>INDEX('GSE57872'!K$3:K$65,'SigInt Chart'!$B71+2)</f>
        <v>MHC class I receptor activity</v>
      </c>
      <c r="S71" s="27">
        <f>INDEX('GSE57872'!L$3:L$65,'SigInt Chart'!$B71+2)</f>
        <v>2</v>
      </c>
      <c r="T71" s="29" t="str">
        <f>INDEX('GSE57872'!M$3:M$65,'SigInt Chart'!$B71+2)</f>
        <v>HLA-A, HLA-C, HLA-B</v>
      </c>
      <c r="U71" s="30">
        <f>INDEX('GSE57872'!O$3:O$65,'SigInt Chart'!$B71+2)</f>
        <v>5.6013039075418804E-3</v>
      </c>
      <c r="V71" s="33">
        <f>INDEX('GSE57872'!T$3:T$65,'SigInt Chart'!$B71+2)</f>
        <v>0.17847815585337701</v>
      </c>
    </row>
    <row r="72" spans="1:22" ht="15" hidden="1" customHeight="1">
      <c r="A72">
        <v>9</v>
      </c>
      <c r="B72">
        <f>MATCH(A72,'GSE48865'!$B$3:$B$146,0)</f>
        <v>106</v>
      </c>
      <c r="D72" s="300"/>
      <c r="E72" s="281"/>
      <c r="F72" s="284"/>
      <c r="G72" s="281"/>
      <c r="H72" s="311"/>
      <c r="I72" s="281"/>
      <c r="J72" s="295" t="s">
        <v>796</v>
      </c>
      <c r="K72" s="286">
        <f>INDEX('GSE48865'!B$3:B$146,'SigInt Chart'!$B72)</f>
        <v>9</v>
      </c>
      <c r="L72" s="286">
        <f>INDEX('GSE48865'!C$3:C$146,'SigInt Chart'!$B72)</f>
        <v>8</v>
      </c>
      <c r="M72" s="289" t="str">
        <f>INDEX('GSE48865'!D$3:D$146,'SigInt Chart'!$B72)</f>
        <v>AARSD1, AASS, ALDH6A1, ARHGAP5, EXD2, KIAA1737, MUDENG</v>
      </c>
      <c r="N72" s="34"/>
      <c r="O72" s="233"/>
      <c r="P72" s="35">
        <f>INDEX('GSE48865'!E$3:E$146,'SigInt Chart'!$B72)</f>
        <v>0</v>
      </c>
      <c r="Q72" s="35" t="str">
        <f>INDEX('GSE48865'!F$3:F$146,'SigInt Chart'!$B72)</f>
        <v>BP</v>
      </c>
      <c r="R72" s="35" t="str">
        <f>INDEX('GSE48865'!J$3:J$146,'SigInt Chart'!$B72)</f>
        <v>cellular amino acid metabolic process</v>
      </c>
      <c r="S72" s="35">
        <f>INDEX('GSE48865'!K$3:K$146,'SigInt Chart'!$B72)</f>
        <v>3</v>
      </c>
      <c r="T72" s="37" t="str">
        <f>INDEX('GSE48865'!L$3:L$146,'SigInt Chart'!$B72)</f>
        <v>ALDH6A1, AASS, AARSD1</v>
      </c>
      <c r="U72" s="38">
        <f>INDEX('GSE48865'!N$3:N$146,'SigInt Chart'!$B72)</f>
        <v>2.4720526066115398E-3</v>
      </c>
      <c r="V72" s="41">
        <f>INDEX('GSE48865'!S$3:S$146,'SigInt Chart'!$B72)</f>
        <v>0.255124707819467</v>
      </c>
    </row>
    <row r="73" spans="1:22" ht="15" hidden="1" customHeight="1">
      <c r="A73">
        <v>9</v>
      </c>
      <c r="B73">
        <f>MATCH(A73,'GSE48865'!$B$3:$B$146,0)</f>
        <v>106</v>
      </c>
      <c r="D73" s="300"/>
      <c r="E73" s="281"/>
      <c r="F73" s="284"/>
      <c r="G73" s="281"/>
      <c r="H73" s="311"/>
      <c r="I73" s="281"/>
      <c r="J73" s="296"/>
      <c r="K73" s="287"/>
      <c r="L73" s="287"/>
      <c r="M73" s="290"/>
      <c r="N73" s="42"/>
      <c r="O73" s="234"/>
      <c r="P73" s="43">
        <f>INDEX('GSE48865'!E$3:E$146,'SigInt Chart'!$B73+1)</f>
        <v>0</v>
      </c>
      <c r="Q73" s="43" t="str">
        <f>INDEX('GSE48865'!F$3:F$146,'SigInt Chart'!$B73+1)</f>
        <v>CC</v>
      </c>
      <c r="R73" s="43" t="str">
        <f>INDEX('GSE48865'!J$3:J$146,'SigInt Chart'!$B73+1)</f>
        <v>NONE</v>
      </c>
      <c r="S73" s="43" t="str">
        <f>INDEX('GSE48865'!K$3:K$146,'SigInt Chart'!$B73+1)</f>
        <v>-</v>
      </c>
      <c r="T73" s="45" t="str">
        <f>INDEX('GSE48865'!L$3:L$146,'SigInt Chart'!$B73+1)</f>
        <v>NONE</v>
      </c>
      <c r="U73" s="46" t="str">
        <f>INDEX('GSE48865'!N$3:N$146,'SigInt Chart'!$B73+1)</f>
        <v>-</v>
      </c>
      <c r="V73" s="49" t="str">
        <f>INDEX('GSE48865'!S$3:S$146,'SigInt Chart'!$B73+1)</f>
        <v>-</v>
      </c>
    </row>
    <row r="74" spans="1:22" ht="15.75" hidden="1" customHeight="1" thickBot="1">
      <c r="A74">
        <v>9</v>
      </c>
      <c r="B74">
        <f>MATCH(A74,'GSE48865'!$B$3:$B$146,0)</f>
        <v>106</v>
      </c>
      <c r="D74" s="301"/>
      <c r="E74" s="302"/>
      <c r="F74" s="309"/>
      <c r="G74" s="302"/>
      <c r="H74" s="312"/>
      <c r="I74" s="302"/>
      <c r="J74" s="297"/>
      <c r="K74" s="288"/>
      <c r="L74" s="288"/>
      <c r="M74" s="291"/>
      <c r="N74" s="69"/>
      <c r="O74" s="234"/>
      <c r="P74" s="51">
        <f>INDEX('GSE48865'!E$3:E$146,'SigInt Chart'!$B74+2)</f>
        <v>0</v>
      </c>
      <c r="Q74" s="51" t="str">
        <f>INDEX('GSE48865'!F$3:F$146,'SigInt Chart'!$B74+2)</f>
        <v>MF</v>
      </c>
      <c r="R74" s="51" t="str">
        <f>INDEX('GSE48865'!J$3:J$146,'SigInt Chart'!$B74+2)</f>
        <v>catalytic activity</v>
      </c>
      <c r="S74" s="51">
        <f>INDEX('GSE48865'!K$3:K$146,'SigInt Chart'!$B74+2)</f>
        <v>5</v>
      </c>
      <c r="T74" s="53" t="str">
        <f>INDEX('GSE48865'!L$3:L$146,'SigInt Chart'!$B74+2)</f>
        <v>ALDH6A1, ARHGAP5, AASS, EXD2, AARSD1</v>
      </c>
      <c r="U74" s="54">
        <f>INDEX('GSE48865'!N$3:N$146,'SigInt Chart'!$B74+2)</f>
        <v>5.0326128156597399E-2</v>
      </c>
      <c r="V74" s="57">
        <f>INDEX('GSE48865'!S$3:S$146,'SigInt Chart'!$B74+2)</f>
        <v>0.95247798117900595</v>
      </c>
    </row>
    <row r="75" spans="1:22" ht="15" hidden="1" customHeight="1">
      <c r="A75">
        <v>14</v>
      </c>
      <c r="B75">
        <f>MATCH(A75,'GSE57872'!$B$3:$B$65,0)</f>
        <v>55</v>
      </c>
      <c r="D75" s="299">
        <v>13</v>
      </c>
      <c r="E75" s="280">
        <v>2</v>
      </c>
      <c r="F75" s="283" t="s">
        <v>1012</v>
      </c>
      <c r="G75" s="280">
        <v>0</v>
      </c>
      <c r="H75" s="310" t="s">
        <v>539</v>
      </c>
      <c r="I75" s="280"/>
      <c r="J75" s="292" t="s">
        <v>797</v>
      </c>
      <c r="K75" s="280">
        <f>INDEX('GSE57872'!B$3:B$65,'SigInt Chart'!$B75)</f>
        <v>14</v>
      </c>
      <c r="L75" s="280">
        <f>INDEX('GSE57872'!C$3:C$65,'SigInt Chart'!$B75)</f>
        <v>7</v>
      </c>
      <c r="M75" s="283" t="str">
        <f>INDEX('GSE57872'!D$3:D$65,'SigInt Chart'!$B75)</f>
        <v>AARSD1, AASS, ARHGEF26.AS1, SPC25, SMYD4, SYNE2, XKR9</v>
      </c>
      <c r="N75" s="205"/>
      <c r="O75" s="230"/>
      <c r="P75" s="11" t="str">
        <f>INDEX('GSE57872'!H$3:H$65,'SigInt Chart'!$B75)</f>
        <v>GO:0006520~cellular amino acid metabolic process</v>
      </c>
      <c r="Q75" s="11" t="str">
        <f>INDEX('GSE57872'!I$3:I$65,'SigInt Chart'!$B75)</f>
        <v>BP</v>
      </c>
      <c r="R75" s="11" t="str">
        <f>INDEX('GSE57872'!K$3:K$65,'SigInt Chart'!$B75)</f>
        <v>cellular amino acid metabolic process</v>
      </c>
      <c r="S75" s="11">
        <f>INDEX('GSE57872'!L$3:L$65,'SigInt Chart'!$B75)</f>
        <v>2</v>
      </c>
      <c r="T75" s="13" t="str">
        <f>INDEX('GSE57872'!M$3:M$65,'SigInt Chart'!$B75)</f>
        <v>AASS, AARSD1</v>
      </c>
      <c r="U75" s="14">
        <f>INDEX('GSE57872'!O$3:O$65,'SigInt Chart'!$B75)</f>
        <v>3.1765191946415902E-2</v>
      </c>
      <c r="V75" s="17">
        <f>INDEX('GSE57872'!T$3:T$65,'SigInt Chart'!$B75)</f>
        <v>0.90213896911311098</v>
      </c>
    </row>
    <row r="76" spans="1:22" ht="15" hidden="1" customHeight="1">
      <c r="A76">
        <v>14</v>
      </c>
      <c r="B76">
        <f>MATCH(A76,'GSE57872'!$B$3:$B$65,0)</f>
        <v>55</v>
      </c>
      <c r="D76" s="300"/>
      <c r="E76" s="281"/>
      <c r="F76" s="284"/>
      <c r="G76" s="281"/>
      <c r="H76" s="311"/>
      <c r="I76" s="281"/>
      <c r="J76" s="293"/>
      <c r="K76" s="281"/>
      <c r="L76" s="281"/>
      <c r="M76" s="284"/>
      <c r="N76" s="18"/>
      <c r="O76" s="231"/>
      <c r="P76" s="19" t="e">
        <f>INDEX('GSE57872'!H$3:H$65,'SigInt Chart'!$B76+1)</f>
        <v>#N/A</v>
      </c>
      <c r="Q76" s="19" t="str">
        <f>INDEX('GSE57872'!I$3:I$65,'SigInt Chart'!$B76+1)</f>
        <v>CC</v>
      </c>
      <c r="R76" s="19" t="str">
        <f>INDEX('GSE57872'!K$3:K$65,'SigInt Chart'!$B76+1)</f>
        <v>NONE</v>
      </c>
      <c r="S76" s="19" t="str">
        <f>INDEX('GSE57872'!L$3:L$65,'SigInt Chart'!$B76+1)</f>
        <v>-</v>
      </c>
      <c r="T76" s="21" t="str">
        <f>INDEX('GSE57872'!M$3:M$65,'SigInt Chart'!$B76+1)</f>
        <v>NONE</v>
      </c>
      <c r="U76" s="22" t="str">
        <f>INDEX('GSE57872'!O$3:O$65,'SigInt Chart'!$B76+1)</f>
        <v>-</v>
      </c>
      <c r="V76" s="25" t="str">
        <f>INDEX('GSE57872'!T$3:T$65,'SigInt Chart'!$B76+1)</f>
        <v>-</v>
      </c>
    </row>
    <row r="77" spans="1:22" ht="15" hidden="1" customHeight="1">
      <c r="A77">
        <v>14</v>
      </c>
      <c r="B77">
        <f>MATCH(A77,'GSE57872'!$B$3:$B$65,0)</f>
        <v>55</v>
      </c>
      <c r="D77" s="300"/>
      <c r="E77" s="281"/>
      <c r="F77" s="284"/>
      <c r="G77" s="281"/>
      <c r="H77" s="311"/>
      <c r="I77" s="281"/>
      <c r="J77" s="294"/>
      <c r="K77" s="282"/>
      <c r="L77" s="282"/>
      <c r="M77" s="285"/>
      <c r="N77" s="26"/>
      <c r="O77" s="232"/>
      <c r="P77" s="27" t="e">
        <f>INDEX('GSE57872'!H$3:H$65,'SigInt Chart'!$B77+2)</f>
        <v>#N/A</v>
      </c>
      <c r="Q77" s="27" t="str">
        <f>INDEX('GSE57872'!I$3:I$65,'SigInt Chart'!$B77+2)</f>
        <v>MF</v>
      </c>
      <c r="R77" s="27" t="str">
        <f>INDEX('GSE57872'!K$3:K$65,'SigInt Chart'!$B77+2)</f>
        <v>NONE</v>
      </c>
      <c r="S77" s="27" t="str">
        <f>INDEX('GSE57872'!L$3:L$65,'SigInt Chart'!$B77+2)</f>
        <v>-</v>
      </c>
      <c r="T77" s="29" t="str">
        <f>INDEX('GSE57872'!M$3:M$65,'SigInt Chart'!$B77+2)</f>
        <v>NONE</v>
      </c>
      <c r="U77" s="30" t="str">
        <f>INDEX('GSE57872'!O$3:O$65,'SigInt Chart'!$B77+2)</f>
        <v>-</v>
      </c>
      <c r="V77" s="33" t="str">
        <f>INDEX('GSE57872'!T$3:T$65,'SigInt Chart'!$B77+2)</f>
        <v>-</v>
      </c>
    </row>
    <row r="78" spans="1:22" ht="30" hidden="1" customHeight="1">
      <c r="A78">
        <v>12</v>
      </c>
      <c r="B78">
        <f>MATCH(A78,'GSE48865'!$B$3:$B$146,0)</f>
        <v>109</v>
      </c>
      <c r="D78" s="300"/>
      <c r="E78" s="281"/>
      <c r="F78" s="284"/>
      <c r="G78" s="281"/>
      <c r="H78" s="311"/>
      <c r="I78" s="281"/>
      <c r="J78" s="295" t="s">
        <v>796</v>
      </c>
      <c r="K78" s="286">
        <f>INDEX('GSE48865'!B$3:B$146,'SigInt Chart'!$B78)</f>
        <v>12</v>
      </c>
      <c r="L78" s="286">
        <f>INDEX('GSE48865'!C$3:C$146,'SigInt Chart'!$B78)</f>
        <v>8</v>
      </c>
      <c r="M78" s="289" t="str">
        <f>INDEX('GSE48865'!D$3:D$146,'SigInt Chart'!$B78)</f>
        <v>AARSD1, AASS, DDX50, MRPS16, MARCH5, SAR1A, VPS26A</v>
      </c>
      <c r="N78" s="34"/>
      <c r="O78" s="233"/>
      <c r="P78" s="35">
        <f>INDEX('GSE48865'!E$3:E$146,'SigInt Chart'!$B78)</f>
        <v>0</v>
      </c>
      <c r="Q78" s="35" t="str">
        <f>INDEX('GSE48865'!F$3:F$146,'SigInt Chart'!$B78)</f>
        <v>BP</v>
      </c>
      <c r="R78" s="35" t="str">
        <f>INDEX('GSE48865'!J$3:J$146,'SigInt Chart'!$B78)</f>
        <v>cellular amino acid metabolic process</v>
      </c>
      <c r="S78" s="35">
        <f>INDEX('GSE48865'!K$3:K$146,'SigInt Chart'!$B78)</f>
        <v>2</v>
      </c>
      <c r="T78" s="37" t="str">
        <f>INDEX('GSE48865'!L$3:L$146,'SigInt Chart'!$B78)</f>
        <v>AASS, AARSD1</v>
      </c>
      <c r="U78" s="38">
        <f>INDEX('GSE48865'!N$3:N$146,'SigInt Chart'!$B78)</f>
        <v>7.7539086473459598E-2</v>
      </c>
      <c r="V78" s="41">
        <f>INDEX('GSE48865'!S$3:S$146,'SigInt Chart'!$B78)</f>
        <v>0.99917695865621703</v>
      </c>
    </row>
    <row r="79" spans="1:22" ht="15" hidden="1" customHeight="1">
      <c r="A79">
        <v>12</v>
      </c>
      <c r="B79">
        <f>MATCH(A79,'GSE48865'!$B$3:$B$146,0)</f>
        <v>109</v>
      </c>
      <c r="D79" s="300"/>
      <c r="E79" s="281"/>
      <c r="F79" s="284"/>
      <c r="G79" s="281"/>
      <c r="H79" s="311"/>
      <c r="I79" s="281"/>
      <c r="J79" s="296"/>
      <c r="K79" s="287"/>
      <c r="L79" s="287"/>
      <c r="M79" s="290"/>
      <c r="N79" s="42"/>
      <c r="O79" s="234"/>
      <c r="P79" s="43">
        <f>INDEX('GSE48865'!E$3:E$146,'SigInt Chart'!$B79+1)</f>
        <v>0</v>
      </c>
      <c r="Q79" s="43" t="str">
        <f>INDEX('GSE48865'!F$3:F$146,'SigInt Chart'!$B79+1)</f>
        <v>CC</v>
      </c>
      <c r="R79" s="43" t="str">
        <f>INDEX('GSE48865'!J$3:J$146,'SigInt Chart'!$B79+1)</f>
        <v>mitochondrion</v>
      </c>
      <c r="S79" s="43">
        <f>INDEX('GSE48865'!K$3:K$146,'SigInt Chart'!$B79+1)</f>
        <v>3</v>
      </c>
      <c r="T79" s="45" t="str">
        <f>INDEX('GSE48865'!L$3:L$146,'SigInt Chart'!$B79+1)</f>
        <v>MRPS16, AASS, MARCH5</v>
      </c>
      <c r="U79" s="46">
        <f>INDEX('GSE48865'!N$3:N$146,'SigInt Chart'!$B79+1)</f>
        <v>5.8187933933214302E-2</v>
      </c>
      <c r="V79" s="49">
        <f>INDEX('GSE48865'!S$3:S$146,'SigInt Chart'!$B79+1)</f>
        <v>0.96516642834877198</v>
      </c>
    </row>
    <row r="80" spans="1:22" ht="15.75" hidden="1" customHeight="1" thickBot="1">
      <c r="A80">
        <v>12</v>
      </c>
      <c r="B80">
        <f>MATCH(A80,'GSE48865'!$B$3:$B$146,0)</f>
        <v>109</v>
      </c>
      <c r="D80" s="301"/>
      <c r="E80" s="302"/>
      <c r="F80" s="309"/>
      <c r="G80" s="302"/>
      <c r="H80" s="312"/>
      <c r="I80" s="302"/>
      <c r="J80" s="297"/>
      <c r="K80" s="288"/>
      <c r="L80" s="288"/>
      <c r="M80" s="291"/>
      <c r="N80" s="69"/>
      <c r="O80" s="234"/>
      <c r="P80" s="51">
        <f>INDEX('GSE48865'!E$3:E$146,'SigInt Chart'!$B80+2)</f>
        <v>0</v>
      </c>
      <c r="Q80" s="51" t="str">
        <f>INDEX('GSE48865'!F$3:F$146,'SigInt Chart'!$B80+2)</f>
        <v>MF</v>
      </c>
      <c r="R80" s="51" t="str">
        <f>INDEX('GSE48865'!J$3:J$146,'SigInt Chart'!$B80+2)</f>
        <v>NONE</v>
      </c>
      <c r="S80" s="51" t="str">
        <f>INDEX('GSE48865'!K$3:K$146,'SigInt Chart'!$B80+2)</f>
        <v>-</v>
      </c>
      <c r="T80" s="53" t="str">
        <f>INDEX('GSE48865'!L$3:L$146,'SigInt Chart'!$B80+2)</f>
        <v>NONE</v>
      </c>
      <c r="U80" s="54" t="str">
        <f>INDEX('GSE48865'!N$3:N$146,'SigInt Chart'!$B80+2)</f>
        <v>-</v>
      </c>
      <c r="V80" s="57" t="str">
        <f>INDEX('GSE48865'!S$3:S$146,'SigInt Chart'!$B80+2)</f>
        <v>-</v>
      </c>
    </row>
    <row r="81" spans="1:22" ht="15" hidden="1" customHeight="1">
      <c r="A81">
        <v>18</v>
      </c>
      <c r="B81">
        <f>MATCH(A81,'GSE57872'!$B$3:$B$65,0)</f>
        <v>61</v>
      </c>
      <c r="D81" s="299">
        <v>14</v>
      </c>
      <c r="E81" s="280">
        <v>2</v>
      </c>
      <c r="F81" s="283" t="s">
        <v>1012</v>
      </c>
      <c r="G81" s="280">
        <v>0</v>
      </c>
      <c r="H81" s="310"/>
      <c r="I81" s="280"/>
      <c r="J81" s="292" t="s">
        <v>797</v>
      </c>
      <c r="K81" s="280">
        <f>INDEX('GSE57872'!B$3:B$65,'SigInt Chart'!$B81)</f>
        <v>18</v>
      </c>
      <c r="L81" s="280">
        <f>INDEX('GSE57872'!C$3:C$65,'SigInt Chart'!$B81)</f>
        <v>7</v>
      </c>
      <c r="M81" s="283" t="str">
        <f>INDEX('GSE57872'!D$3:D$65,'SigInt Chart'!$B81)</f>
        <v>AARSD1, AASS, CD74, HLA-B, HLA-A, HLA-C, IFI6</v>
      </c>
      <c r="N81" s="205"/>
      <c r="O81" s="230"/>
      <c r="P81" s="11" t="str">
        <f>INDEX('GSE57872'!H$3:H$65,'SigInt Chart'!$B81)</f>
        <v>GO:0048002~antigen processing and presentation of peptide antigen</v>
      </c>
      <c r="Q81" s="11" t="str">
        <f>INDEX('GSE57872'!I$3:I$65,'SigInt Chart'!$B81)</f>
        <v>BP</v>
      </c>
      <c r="R81" s="11" t="str">
        <f>INDEX('GSE57872'!K$3:K$65,'SigInt Chart'!$B81)</f>
        <v>antigen processing and presentation of peptide antigen</v>
      </c>
      <c r="S81" s="11">
        <f>INDEX('GSE57872'!L$3:L$65,'SigInt Chart'!$B81)</f>
        <v>3</v>
      </c>
      <c r="T81" s="13" t="str">
        <f>INDEX('GSE57872'!M$3:M$65,'SigInt Chart'!$B81)</f>
        <v>HLA-A, HLA-C, HLA-B, CD74</v>
      </c>
      <c r="U81" s="14">
        <f>INDEX('GSE57872'!O$3:O$65,'SigInt Chart'!$B81)</f>
        <v>3.7803183682645202E-5</v>
      </c>
      <c r="V81" s="17">
        <f>INDEX('GSE57872'!T$3:T$65,'SigInt Chart'!$B81)</f>
        <v>9.0693624429785107E-3</v>
      </c>
    </row>
    <row r="82" spans="1:22" ht="15" hidden="1" customHeight="1">
      <c r="A82">
        <v>18</v>
      </c>
      <c r="B82">
        <f>MATCH(A82,'GSE57872'!$B$3:$B$65,0)</f>
        <v>61</v>
      </c>
      <c r="D82" s="300"/>
      <c r="E82" s="281"/>
      <c r="F82" s="284"/>
      <c r="G82" s="281"/>
      <c r="H82" s="311"/>
      <c r="I82" s="281"/>
      <c r="J82" s="293"/>
      <c r="K82" s="281"/>
      <c r="L82" s="281"/>
      <c r="M82" s="284"/>
      <c r="N82" s="18"/>
      <c r="O82" s="231"/>
      <c r="P82" s="19" t="str">
        <f>INDEX('GSE57872'!H$3:H$65,'SigInt Chart'!$B82+1)</f>
        <v>GO:0042612~MHC class I protein complex</v>
      </c>
      <c r="Q82" s="19" t="str">
        <f>INDEX('GSE57872'!I$3:I$65,'SigInt Chart'!$B82+1)</f>
        <v>CC</v>
      </c>
      <c r="R82" s="19" t="str">
        <f>INDEX('GSE57872'!K$3:K$65,'SigInt Chart'!$B82+1)</f>
        <v>MHC class I protein complex</v>
      </c>
      <c r="S82" s="19">
        <f>INDEX('GSE57872'!L$3:L$65,'SigInt Chart'!$B82+1)</f>
        <v>2</v>
      </c>
      <c r="T82" s="21" t="str">
        <f>INDEX('GSE57872'!M$3:M$65,'SigInt Chart'!$B82+1)</f>
        <v>HLA-A, HLA-C, HLA-B</v>
      </c>
      <c r="U82" s="22">
        <f>INDEX('GSE57872'!O$3:O$65,'SigInt Chart'!$B82+1)</f>
        <v>8.7707765772108894E-3</v>
      </c>
      <c r="V82" s="25">
        <f>INDEX('GSE57872'!T$3:T$65,'SigInt Chart'!$B82+1)</f>
        <v>0.339028735469869</v>
      </c>
    </row>
    <row r="83" spans="1:22" ht="15" hidden="1" customHeight="1">
      <c r="A83">
        <v>18</v>
      </c>
      <c r="B83">
        <f>MATCH(A83,'GSE57872'!$B$3:$B$65,0)</f>
        <v>61</v>
      </c>
      <c r="D83" s="300"/>
      <c r="E83" s="281"/>
      <c r="F83" s="284"/>
      <c r="G83" s="281"/>
      <c r="H83" s="311"/>
      <c r="I83" s="281"/>
      <c r="J83" s="294"/>
      <c r="K83" s="282"/>
      <c r="L83" s="282"/>
      <c r="M83" s="285"/>
      <c r="N83" s="26"/>
      <c r="O83" s="232"/>
      <c r="P83" s="27" t="str">
        <f>INDEX('GSE57872'!H$3:H$65,'SigInt Chart'!$B83+2)</f>
        <v>GO:0032393~MHC class I receptor activity</v>
      </c>
      <c r="Q83" s="27" t="str">
        <f>INDEX('GSE57872'!I$3:I$65,'SigInt Chart'!$B83+2)</f>
        <v>MF</v>
      </c>
      <c r="R83" s="27" t="str">
        <f>INDEX('GSE57872'!K$3:K$65,'SigInt Chart'!$B83+2)</f>
        <v>MHC class I receptor activity</v>
      </c>
      <c r="S83" s="27">
        <f>INDEX('GSE57872'!L$3:L$65,'SigInt Chart'!$B83+2)</f>
        <v>2</v>
      </c>
      <c r="T83" s="29" t="str">
        <f>INDEX('GSE57872'!M$3:M$65,'SigInt Chart'!$B83+2)</f>
        <v>HLA-A, HLA-C, HLA-B</v>
      </c>
      <c r="U83" s="30">
        <f>INDEX('GSE57872'!O$3:O$65,'SigInt Chart'!$B83+2)</f>
        <v>5.6013039075418804E-3</v>
      </c>
      <c r="V83" s="33">
        <f>INDEX('GSE57872'!T$3:T$65,'SigInt Chart'!$B83+2)</f>
        <v>0.17847815585337701</v>
      </c>
    </row>
    <row r="84" spans="1:22" ht="30" hidden="1" customHeight="1">
      <c r="A84">
        <v>12</v>
      </c>
      <c r="B84">
        <f>MATCH(A84,'GSE48865'!$B$3:$B$146,0)</f>
        <v>109</v>
      </c>
      <c r="D84" s="300"/>
      <c r="E84" s="281"/>
      <c r="F84" s="284"/>
      <c r="G84" s="281"/>
      <c r="H84" s="311"/>
      <c r="I84" s="281"/>
      <c r="J84" s="295" t="s">
        <v>796</v>
      </c>
      <c r="K84" s="286">
        <f>INDEX('GSE48865'!B$3:B$146,'SigInt Chart'!$B84)</f>
        <v>12</v>
      </c>
      <c r="L84" s="286">
        <f>INDEX('GSE48865'!C$3:C$146,'SigInt Chart'!$B84)</f>
        <v>8</v>
      </c>
      <c r="M84" s="289" t="str">
        <f>INDEX('GSE48865'!D$3:D$146,'SigInt Chart'!$B84)</f>
        <v>AARSD1, AASS, DDX50, MRPS16, MARCH5, SAR1A, VPS26A</v>
      </c>
      <c r="N84" s="34"/>
      <c r="O84" s="233"/>
      <c r="P84" s="35">
        <f>INDEX('GSE48865'!E$3:E$146,'SigInt Chart'!$B84)</f>
        <v>0</v>
      </c>
      <c r="Q84" s="35" t="str">
        <f>INDEX('GSE48865'!F$3:F$146,'SigInt Chart'!$B84)</f>
        <v>BP</v>
      </c>
      <c r="R84" s="35" t="str">
        <f>INDEX('GSE48865'!J$3:J$146,'SigInt Chart'!$B84)</f>
        <v>cellular amino acid metabolic process</v>
      </c>
      <c r="S84" s="35">
        <f>INDEX('GSE48865'!K$3:K$146,'SigInt Chart'!$B84)</f>
        <v>2</v>
      </c>
      <c r="T84" s="37" t="str">
        <f>INDEX('GSE48865'!L$3:L$146,'SigInt Chart'!$B84)</f>
        <v>AASS, AARSD1</v>
      </c>
      <c r="U84" s="38">
        <f>INDEX('GSE48865'!N$3:N$146,'SigInt Chart'!$B84)</f>
        <v>7.7539086473459598E-2</v>
      </c>
      <c r="V84" s="41">
        <f>INDEX('GSE48865'!S$3:S$146,'SigInt Chart'!$B84)</f>
        <v>0.99917695865621703</v>
      </c>
    </row>
    <row r="85" spans="1:22" ht="15" hidden="1" customHeight="1">
      <c r="A85">
        <v>12</v>
      </c>
      <c r="B85">
        <f>MATCH(A85,'GSE48865'!$B$3:$B$146,0)</f>
        <v>109</v>
      </c>
      <c r="D85" s="300"/>
      <c r="E85" s="281"/>
      <c r="F85" s="284"/>
      <c r="G85" s="281"/>
      <c r="H85" s="311"/>
      <c r="I85" s="281"/>
      <c r="J85" s="296"/>
      <c r="K85" s="287"/>
      <c r="L85" s="287"/>
      <c r="M85" s="290"/>
      <c r="N85" s="42"/>
      <c r="O85" s="234"/>
      <c r="P85" s="43">
        <f>INDEX('GSE48865'!E$3:E$146,'SigInt Chart'!$B85+1)</f>
        <v>0</v>
      </c>
      <c r="Q85" s="43" t="str">
        <f>INDEX('GSE48865'!F$3:F$146,'SigInt Chart'!$B85+1)</f>
        <v>CC</v>
      </c>
      <c r="R85" s="43" t="str">
        <f>INDEX('GSE48865'!J$3:J$146,'SigInt Chart'!$B85+1)</f>
        <v>mitochondrion</v>
      </c>
      <c r="S85" s="43">
        <f>INDEX('GSE48865'!K$3:K$146,'SigInt Chart'!$B85+1)</f>
        <v>3</v>
      </c>
      <c r="T85" s="45" t="str">
        <f>INDEX('GSE48865'!L$3:L$146,'SigInt Chart'!$B85+1)</f>
        <v>MRPS16, AASS, MARCH5</v>
      </c>
      <c r="U85" s="46">
        <f>INDEX('GSE48865'!N$3:N$146,'SigInt Chart'!$B85+1)</f>
        <v>5.8187933933214302E-2</v>
      </c>
      <c r="V85" s="49">
        <f>INDEX('GSE48865'!S$3:S$146,'SigInt Chart'!$B85+1)</f>
        <v>0.96516642834877198</v>
      </c>
    </row>
    <row r="86" spans="1:22" ht="15.75" hidden="1" customHeight="1" thickBot="1">
      <c r="A86">
        <v>12</v>
      </c>
      <c r="B86">
        <f>MATCH(A86,'GSE48865'!$B$3:$B$146,0)</f>
        <v>109</v>
      </c>
      <c r="D86" s="301"/>
      <c r="E86" s="302"/>
      <c r="F86" s="309"/>
      <c r="G86" s="302"/>
      <c r="H86" s="312"/>
      <c r="I86" s="302"/>
      <c r="J86" s="297"/>
      <c r="K86" s="288"/>
      <c r="L86" s="288"/>
      <c r="M86" s="291"/>
      <c r="N86" s="69"/>
      <c r="O86" s="234"/>
      <c r="P86" s="51">
        <f>INDEX('GSE48865'!E$3:E$146,'SigInt Chart'!$B86+2)</f>
        <v>0</v>
      </c>
      <c r="Q86" s="51" t="str">
        <f>INDEX('GSE48865'!F$3:F$146,'SigInt Chart'!$B86+2)</f>
        <v>MF</v>
      </c>
      <c r="R86" s="51" t="str">
        <f>INDEX('GSE48865'!J$3:J$146,'SigInt Chart'!$B86+2)</f>
        <v>NONE</v>
      </c>
      <c r="S86" s="51" t="str">
        <f>INDEX('GSE48865'!K$3:K$146,'SigInt Chart'!$B86+2)</f>
        <v>-</v>
      </c>
      <c r="T86" s="53" t="str">
        <f>INDEX('GSE48865'!L$3:L$146,'SigInt Chart'!$B86+2)</f>
        <v>NONE</v>
      </c>
      <c r="U86" s="54" t="str">
        <f>INDEX('GSE48865'!N$3:N$146,'SigInt Chart'!$B86+2)</f>
        <v>-</v>
      </c>
      <c r="V86" s="57" t="str">
        <f>INDEX('GSE48865'!S$3:S$146,'SigInt Chart'!$B86+2)</f>
        <v>-</v>
      </c>
    </row>
    <row r="87" spans="1:22" ht="15" hidden="1" customHeight="1">
      <c r="A87">
        <v>14</v>
      </c>
      <c r="B87">
        <f>MATCH(A87,'GSE57872'!$B$3:$B$65,0)</f>
        <v>55</v>
      </c>
      <c r="D87" s="299">
        <v>15</v>
      </c>
      <c r="E87" s="280">
        <v>2</v>
      </c>
      <c r="F87" s="283" t="s">
        <v>1012</v>
      </c>
      <c r="G87" s="280">
        <v>0</v>
      </c>
      <c r="H87" s="310"/>
      <c r="I87" s="280"/>
      <c r="J87" s="292" t="s">
        <v>797</v>
      </c>
      <c r="K87" s="280">
        <f>INDEX('GSE57872'!B$3:B$65,'SigInt Chart'!$B87)</f>
        <v>14</v>
      </c>
      <c r="L87" s="280">
        <f>INDEX('GSE57872'!C$3:C$65,'SigInt Chart'!$B87)</f>
        <v>7</v>
      </c>
      <c r="M87" s="283" t="str">
        <f>INDEX('GSE57872'!D$3:D$65,'SigInt Chart'!$B87)</f>
        <v>AARSD1, AASS, ARHGEF26.AS1, SPC25, SMYD4, SYNE2, XKR9</v>
      </c>
      <c r="N87" s="205"/>
      <c r="O87" s="230"/>
      <c r="P87" s="11" t="str">
        <f>INDEX('GSE57872'!H$3:H$65,'SigInt Chart'!$B87)</f>
        <v>GO:0006520~cellular amino acid metabolic process</v>
      </c>
      <c r="Q87" s="11" t="str">
        <f>INDEX('GSE57872'!I$3:I$65,'SigInt Chart'!$B87)</f>
        <v>BP</v>
      </c>
      <c r="R87" s="11" t="str">
        <f>INDEX('GSE57872'!K$3:K$65,'SigInt Chart'!$B87)</f>
        <v>cellular amino acid metabolic process</v>
      </c>
      <c r="S87" s="11">
        <f>INDEX('GSE57872'!L$3:L$65,'SigInt Chart'!$B87)</f>
        <v>2</v>
      </c>
      <c r="T87" s="13" t="str">
        <f>INDEX('GSE57872'!M$3:M$65,'SigInt Chart'!$B87)</f>
        <v>AASS, AARSD1</v>
      </c>
      <c r="U87" s="14">
        <f>INDEX('GSE57872'!O$3:O$65,'SigInt Chart'!$B87)</f>
        <v>3.1765191946415902E-2</v>
      </c>
      <c r="V87" s="17">
        <f>INDEX('GSE57872'!T$3:T$65,'SigInt Chart'!$B87)</f>
        <v>0.90213896911311098</v>
      </c>
    </row>
    <row r="88" spans="1:22" ht="15" hidden="1" customHeight="1">
      <c r="A88">
        <v>14</v>
      </c>
      <c r="B88">
        <f>MATCH(A88,'GSE57872'!$B$3:$B$65,0)</f>
        <v>55</v>
      </c>
      <c r="D88" s="300"/>
      <c r="E88" s="281"/>
      <c r="F88" s="284"/>
      <c r="G88" s="281"/>
      <c r="H88" s="311"/>
      <c r="I88" s="281"/>
      <c r="J88" s="293"/>
      <c r="K88" s="281"/>
      <c r="L88" s="281"/>
      <c r="M88" s="284"/>
      <c r="N88" s="18"/>
      <c r="O88" s="231"/>
      <c r="P88" s="19" t="e">
        <f>INDEX('GSE57872'!H$3:H$65,'SigInt Chart'!$B88+1)</f>
        <v>#N/A</v>
      </c>
      <c r="Q88" s="19" t="str">
        <f>INDEX('GSE57872'!I$3:I$65,'SigInt Chart'!$B88+1)</f>
        <v>CC</v>
      </c>
      <c r="R88" s="19" t="str">
        <f>INDEX('GSE57872'!K$3:K$65,'SigInt Chart'!$B88+1)</f>
        <v>NONE</v>
      </c>
      <c r="S88" s="19" t="str">
        <f>INDEX('GSE57872'!L$3:L$65,'SigInt Chart'!$B88+1)</f>
        <v>-</v>
      </c>
      <c r="T88" s="21" t="str">
        <f>INDEX('GSE57872'!M$3:M$65,'SigInt Chart'!$B88+1)</f>
        <v>NONE</v>
      </c>
      <c r="U88" s="22" t="str">
        <f>INDEX('GSE57872'!O$3:O$65,'SigInt Chart'!$B88+1)</f>
        <v>-</v>
      </c>
      <c r="V88" s="25" t="str">
        <f>INDEX('GSE57872'!T$3:T$65,'SigInt Chart'!$B88+1)</f>
        <v>-</v>
      </c>
    </row>
    <row r="89" spans="1:22" ht="15" hidden="1" customHeight="1">
      <c r="A89">
        <v>14</v>
      </c>
      <c r="B89">
        <f>MATCH(A89,'GSE57872'!$B$3:$B$65,0)</f>
        <v>55</v>
      </c>
      <c r="D89" s="300"/>
      <c r="E89" s="281"/>
      <c r="F89" s="284"/>
      <c r="G89" s="281"/>
      <c r="H89" s="311"/>
      <c r="I89" s="281"/>
      <c r="J89" s="294"/>
      <c r="K89" s="282"/>
      <c r="L89" s="282"/>
      <c r="M89" s="285"/>
      <c r="N89" s="26"/>
      <c r="O89" s="232"/>
      <c r="P89" s="27" t="e">
        <f>INDEX('GSE57872'!H$3:H$65,'SigInt Chart'!$B89+2)</f>
        <v>#N/A</v>
      </c>
      <c r="Q89" s="27" t="str">
        <f>INDEX('GSE57872'!I$3:I$65,'SigInt Chart'!$B89+2)</f>
        <v>MF</v>
      </c>
      <c r="R89" s="27" t="str">
        <f>INDEX('GSE57872'!K$3:K$65,'SigInt Chart'!$B89+2)</f>
        <v>NONE</v>
      </c>
      <c r="S89" s="27" t="str">
        <f>INDEX('GSE57872'!L$3:L$65,'SigInt Chart'!$B89+2)</f>
        <v>-</v>
      </c>
      <c r="T89" s="29" t="str">
        <f>INDEX('GSE57872'!M$3:M$65,'SigInt Chart'!$B89+2)</f>
        <v>NONE</v>
      </c>
      <c r="U89" s="30" t="str">
        <f>INDEX('GSE57872'!O$3:O$65,'SigInt Chart'!$B89+2)</f>
        <v>-</v>
      </c>
      <c r="V89" s="33" t="str">
        <f>INDEX('GSE57872'!T$3:T$65,'SigInt Chart'!$B89+2)</f>
        <v>-</v>
      </c>
    </row>
    <row r="90" spans="1:22" ht="15" hidden="1" customHeight="1">
      <c r="A90">
        <v>14</v>
      </c>
      <c r="B90">
        <f>MATCH(A90,'GSE48865'!$B$3:$B$146,0)</f>
        <v>112</v>
      </c>
      <c r="D90" s="300"/>
      <c r="E90" s="281"/>
      <c r="F90" s="284"/>
      <c r="G90" s="281"/>
      <c r="H90" s="311"/>
      <c r="I90" s="281"/>
      <c r="J90" s="295" t="s">
        <v>796</v>
      </c>
      <c r="K90" s="286">
        <f>INDEX('GSE48865'!B$3:B$146,'SigInt Chart'!$B90)</f>
        <v>14</v>
      </c>
      <c r="L90" s="286">
        <f>INDEX('GSE48865'!C$3:C$146,'SigInt Chart'!$B90)</f>
        <v>8</v>
      </c>
      <c r="M90" s="289" t="str">
        <f>INDEX('GSE48865'!D$3:D$146,'SigInt Chart'!$B90)</f>
        <v>AARSD1, AASS, CABIN1, CRKL, DGCR2, HIRA, HPS4</v>
      </c>
      <c r="N90" s="34"/>
      <c r="O90" s="233"/>
      <c r="P90" s="35">
        <f>INDEX('GSE48865'!E$3:E$146,'SigInt Chart'!$B90)</f>
        <v>0</v>
      </c>
      <c r="Q90" s="35" t="str">
        <f>INDEX('GSE48865'!F$3:F$146,'SigInt Chart'!$B90)</f>
        <v>BP</v>
      </c>
      <c r="R90" s="35" t="str">
        <f>INDEX('GSE48865'!J$3:J$146,'SigInt Chart'!$B90)</f>
        <v>cellular component organization</v>
      </c>
      <c r="S90" s="35">
        <f>INDEX('GSE48865'!K$3:K$146,'SigInt Chart'!$B90)</f>
        <v>4</v>
      </c>
      <c r="T90" s="37" t="str">
        <f>INDEX('GSE48865'!L$3:L$146,'SigInt Chart'!$B90)</f>
        <v>HPS4, HIRA, CABIN1, AASS</v>
      </c>
      <c r="U90" s="38">
        <f>INDEX('GSE48865'!N$3:N$146,'SigInt Chart'!$B90)</f>
        <v>7.2602666512497693E-2</v>
      </c>
      <c r="V90" s="41">
        <f>INDEX('GSE48865'!S$3:S$146,'SigInt Chart'!$B90)</f>
        <v>0.99998458019438397</v>
      </c>
    </row>
    <row r="91" spans="1:22" ht="15" hidden="1" customHeight="1">
      <c r="A91">
        <v>14</v>
      </c>
      <c r="B91">
        <f>MATCH(A91,'GSE48865'!$B$3:$B$146,0)</f>
        <v>112</v>
      </c>
      <c r="D91" s="300"/>
      <c r="E91" s="281"/>
      <c r="F91" s="284"/>
      <c r="G91" s="281"/>
      <c r="H91" s="311"/>
      <c r="I91" s="281"/>
      <c r="J91" s="296"/>
      <c r="K91" s="287"/>
      <c r="L91" s="287"/>
      <c r="M91" s="290"/>
      <c r="N91" s="42"/>
      <c r="O91" s="234"/>
      <c r="P91" s="43">
        <f>INDEX('GSE48865'!E$3:E$146,'SigInt Chart'!$B91+1)</f>
        <v>0</v>
      </c>
      <c r="Q91" s="43" t="str">
        <f>INDEX('GSE48865'!F$3:F$146,'SigInt Chart'!$B91+1)</f>
        <v>CC</v>
      </c>
      <c r="R91" s="43" t="str">
        <f>INDEX('GSE48865'!J$3:J$146,'SigInt Chart'!$B91+1)</f>
        <v>NONE</v>
      </c>
      <c r="S91" s="43" t="str">
        <f>INDEX('GSE48865'!K$3:K$146,'SigInt Chart'!$B91+1)</f>
        <v>-</v>
      </c>
      <c r="T91" s="45" t="str">
        <f>INDEX('GSE48865'!L$3:L$146,'SigInt Chart'!$B91+1)</f>
        <v>NONE</v>
      </c>
      <c r="U91" s="46" t="str">
        <f>INDEX('GSE48865'!N$3:N$146,'SigInt Chart'!$B91+1)</f>
        <v>-</v>
      </c>
      <c r="V91" s="49" t="str">
        <f>INDEX('GSE48865'!S$3:S$146,'SigInt Chart'!$B91+1)</f>
        <v>-</v>
      </c>
    </row>
    <row r="92" spans="1:22" ht="15.75" hidden="1" customHeight="1" thickBot="1">
      <c r="A92">
        <v>14</v>
      </c>
      <c r="B92">
        <f>MATCH(A92,'GSE48865'!$B$3:$B$146,0)</f>
        <v>112</v>
      </c>
      <c r="D92" s="301"/>
      <c r="E92" s="302"/>
      <c r="F92" s="309"/>
      <c r="G92" s="302"/>
      <c r="H92" s="312"/>
      <c r="I92" s="302"/>
      <c r="J92" s="297"/>
      <c r="K92" s="288"/>
      <c r="L92" s="288"/>
      <c r="M92" s="291"/>
      <c r="N92" s="69"/>
      <c r="O92" s="234"/>
      <c r="P92" s="51">
        <f>INDEX('GSE48865'!E$3:E$146,'SigInt Chart'!$B92+2)</f>
        <v>0</v>
      </c>
      <c r="Q92" s="51" t="str">
        <f>INDEX('GSE48865'!F$3:F$146,'SigInt Chart'!$B92+2)</f>
        <v>MF</v>
      </c>
      <c r="R92" s="51" t="str">
        <f>INDEX('GSE48865'!J$3:J$146,'SigInt Chart'!$B92+2)</f>
        <v>NONE</v>
      </c>
      <c r="S92" s="51" t="str">
        <f>INDEX('GSE48865'!K$3:K$146,'SigInt Chart'!$B92+2)</f>
        <v>-</v>
      </c>
      <c r="T92" s="53" t="str">
        <f>INDEX('GSE48865'!L$3:L$146,'SigInt Chart'!$B92+2)</f>
        <v>NONE</v>
      </c>
      <c r="U92" s="54" t="str">
        <f>INDEX('GSE48865'!N$3:N$146,'SigInt Chart'!$B92+2)</f>
        <v>-</v>
      </c>
      <c r="V92" s="57" t="str">
        <f>INDEX('GSE48865'!S$3:S$146,'SigInt Chart'!$B92+2)</f>
        <v>-</v>
      </c>
    </row>
    <row r="93" spans="1:22" ht="15" hidden="1" customHeight="1">
      <c r="A93">
        <v>18</v>
      </c>
      <c r="B93">
        <f>MATCH(A93,'GSE57872'!$B$3:$B$65,0)</f>
        <v>61</v>
      </c>
      <c r="D93" s="299">
        <v>16</v>
      </c>
      <c r="E93" s="280">
        <v>2</v>
      </c>
      <c r="F93" s="283" t="s">
        <v>1012</v>
      </c>
      <c r="G93" s="280">
        <v>0</v>
      </c>
      <c r="H93" s="310"/>
      <c r="I93" s="280"/>
      <c r="J93" s="292" t="s">
        <v>797</v>
      </c>
      <c r="K93" s="280">
        <f>INDEX('GSE57872'!B$3:B$65,'SigInt Chart'!$B93)</f>
        <v>18</v>
      </c>
      <c r="L93" s="280">
        <f>INDEX('GSE57872'!C$3:C$65,'SigInt Chart'!$B93)</f>
        <v>7</v>
      </c>
      <c r="M93" s="283" t="str">
        <f>INDEX('GSE57872'!D$3:D$65,'SigInt Chart'!$B93)</f>
        <v>AARSD1, AASS, CD74, HLA-B, HLA-A, HLA-C, IFI6</v>
      </c>
      <c r="N93" s="205"/>
      <c r="O93" s="230"/>
      <c r="P93" s="11" t="str">
        <f>INDEX('GSE57872'!H$3:H$65,'SigInt Chart'!$B93)</f>
        <v>GO:0048002~antigen processing and presentation of peptide antigen</v>
      </c>
      <c r="Q93" s="11" t="str">
        <f>INDEX('GSE57872'!I$3:I$65,'SigInt Chart'!$B93)</f>
        <v>BP</v>
      </c>
      <c r="R93" s="11" t="str">
        <f>INDEX('GSE57872'!K$3:K$65,'SigInt Chart'!$B93)</f>
        <v>antigen processing and presentation of peptide antigen</v>
      </c>
      <c r="S93" s="11">
        <f>INDEX('GSE57872'!L$3:L$65,'SigInt Chart'!$B93)</f>
        <v>3</v>
      </c>
      <c r="T93" s="13" t="str">
        <f>INDEX('GSE57872'!M$3:M$65,'SigInt Chart'!$B93)</f>
        <v>HLA-A, HLA-C, HLA-B, CD74</v>
      </c>
      <c r="U93" s="14">
        <f>INDEX('GSE57872'!O$3:O$65,'SigInt Chart'!$B93)</f>
        <v>3.7803183682645202E-5</v>
      </c>
      <c r="V93" s="17">
        <f>INDEX('GSE57872'!T$3:T$65,'SigInt Chart'!$B93)</f>
        <v>9.0693624429785107E-3</v>
      </c>
    </row>
    <row r="94" spans="1:22" ht="15" hidden="1" customHeight="1">
      <c r="A94">
        <v>18</v>
      </c>
      <c r="B94">
        <f>MATCH(A94,'GSE57872'!$B$3:$B$65,0)</f>
        <v>61</v>
      </c>
      <c r="D94" s="300"/>
      <c r="E94" s="281"/>
      <c r="F94" s="284"/>
      <c r="G94" s="281"/>
      <c r="H94" s="311"/>
      <c r="I94" s="281"/>
      <c r="J94" s="293"/>
      <c r="K94" s="281"/>
      <c r="L94" s="281"/>
      <c r="M94" s="284"/>
      <c r="N94" s="18"/>
      <c r="O94" s="231"/>
      <c r="P94" s="19" t="str">
        <f>INDEX('GSE57872'!H$3:H$65,'SigInt Chart'!$B94+1)</f>
        <v>GO:0042612~MHC class I protein complex</v>
      </c>
      <c r="Q94" s="19" t="str">
        <f>INDEX('GSE57872'!I$3:I$65,'SigInt Chart'!$B94+1)</f>
        <v>CC</v>
      </c>
      <c r="R94" s="19" t="str">
        <f>INDEX('GSE57872'!K$3:K$65,'SigInt Chart'!$B94+1)</f>
        <v>MHC class I protein complex</v>
      </c>
      <c r="S94" s="19">
        <f>INDEX('GSE57872'!L$3:L$65,'SigInt Chart'!$B94+1)</f>
        <v>2</v>
      </c>
      <c r="T94" s="21" t="str">
        <f>INDEX('GSE57872'!M$3:M$65,'SigInt Chart'!$B94+1)</f>
        <v>HLA-A, HLA-C, HLA-B</v>
      </c>
      <c r="U94" s="22">
        <f>INDEX('GSE57872'!O$3:O$65,'SigInt Chart'!$B94+1)</f>
        <v>8.7707765772108894E-3</v>
      </c>
      <c r="V94" s="25">
        <f>INDEX('GSE57872'!T$3:T$65,'SigInt Chart'!$B94+1)</f>
        <v>0.339028735469869</v>
      </c>
    </row>
    <row r="95" spans="1:22" ht="15" hidden="1" customHeight="1">
      <c r="A95">
        <v>18</v>
      </c>
      <c r="B95">
        <f>MATCH(A95,'GSE57872'!$B$3:$B$65,0)</f>
        <v>61</v>
      </c>
      <c r="D95" s="300"/>
      <c r="E95" s="281"/>
      <c r="F95" s="284"/>
      <c r="G95" s="281"/>
      <c r="H95" s="311"/>
      <c r="I95" s="281"/>
      <c r="J95" s="294"/>
      <c r="K95" s="282"/>
      <c r="L95" s="282"/>
      <c r="M95" s="285"/>
      <c r="N95" s="26"/>
      <c r="O95" s="232"/>
      <c r="P95" s="27" t="str">
        <f>INDEX('GSE57872'!H$3:H$65,'SigInt Chart'!$B95+2)</f>
        <v>GO:0032393~MHC class I receptor activity</v>
      </c>
      <c r="Q95" s="27" t="str">
        <f>INDEX('GSE57872'!I$3:I$65,'SigInt Chart'!$B95+2)</f>
        <v>MF</v>
      </c>
      <c r="R95" s="27" t="str">
        <f>INDEX('GSE57872'!K$3:K$65,'SigInt Chart'!$B95+2)</f>
        <v>MHC class I receptor activity</v>
      </c>
      <c r="S95" s="27">
        <f>INDEX('GSE57872'!L$3:L$65,'SigInt Chart'!$B95+2)</f>
        <v>2</v>
      </c>
      <c r="T95" s="29" t="str">
        <f>INDEX('GSE57872'!M$3:M$65,'SigInt Chart'!$B95+2)</f>
        <v>HLA-A, HLA-C, HLA-B</v>
      </c>
      <c r="U95" s="30">
        <f>INDEX('GSE57872'!O$3:O$65,'SigInt Chart'!$B95+2)</f>
        <v>5.6013039075418804E-3</v>
      </c>
      <c r="V95" s="33">
        <f>INDEX('GSE57872'!T$3:T$65,'SigInt Chart'!$B95+2)</f>
        <v>0.17847815585337701</v>
      </c>
    </row>
    <row r="96" spans="1:22" ht="15" hidden="1" customHeight="1">
      <c r="A96">
        <v>14</v>
      </c>
      <c r="B96">
        <f>MATCH(A96,'GSE48865'!$B$3:$B$146,0)</f>
        <v>112</v>
      </c>
      <c r="D96" s="300"/>
      <c r="E96" s="281"/>
      <c r="F96" s="284"/>
      <c r="G96" s="281"/>
      <c r="H96" s="311"/>
      <c r="I96" s="281"/>
      <c r="J96" s="295" t="s">
        <v>796</v>
      </c>
      <c r="K96" s="286">
        <f>INDEX('GSE48865'!B$3:B$146,'SigInt Chart'!$B96)</f>
        <v>14</v>
      </c>
      <c r="L96" s="286">
        <f>INDEX('GSE48865'!C$3:C$146,'SigInt Chart'!$B96)</f>
        <v>8</v>
      </c>
      <c r="M96" s="289" t="str">
        <f>INDEX('GSE48865'!D$3:D$146,'SigInt Chart'!$B96)</f>
        <v>AARSD1, AASS, CABIN1, CRKL, DGCR2, HIRA, HPS4</v>
      </c>
      <c r="N96" s="34"/>
      <c r="O96" s="233"/>
      <c r="P96" s="35">
        <f>INDEX('GSE48865'!E$3:E$146,'SigInt Chart'!$B96)</f>
        <v>0</v>
      </c>
      <c r="Q96" s="35" t="str">
        <f>INDEX('GSE48865'!F$3:F$146,'SigInt Chart'!$B96)</f>
        <v>BP</v>
      </c>
      <c r="R96" s="35" t="str">
        <f>INDEX('GSE48865'!J$3:J$146,'SigInt Chart'!$B96)</f>
        <v>cellular component organization</v>
      </c>
      <c r="S96" s="35">
        <f>INDEX('GSE48865'!K$3:K$146,'SigInt Chart'!$B96)</f>
        <v>4</v>
      </c>
      <c r="T96" s="37" t="str">
        <f>INDEX('GSE48865'!L$3:L$146,'SigInt Chart'!$B96)</f>
        <v>HPS4, HIRA, CABIN1, AASS</v>
      </c>
      <c r="U96" s="38">
        <f>INDEX('GSE48865'!N$3:N$146,'SigInt Chart'!$B96)</f>
        <v>7.2602666512497693E-2</v>
      </c>
      <c r="V96" s="41">
        <f>INDEX('GSE48865'!S$3:S$146,'SigInt Chart'!$B96)</f>
        <v>0.99998458019438397</v>
      </c>
    </row>
    <row r="97" spans="1:22" ht="15" hidden="1" customHeight="1">
      <c r="A97">
        <v>14</v>
      </c>
      <c r="B97">
        <f>MATCH(A97,'GSE48865'!$B$3:$B$146,0)</f>
        <v>112</v>
      </c>
      <c r="D97" s="300"/>
      <c r="E97" s="281"/>
      <c r="F97" s="284"/>
      <c r="G97" s="281"/>
      <c r="H97" s="311"/>
      <c r="I97" s="281"/>
      <c r="J97" s="296"/>
      <c r="K97" s="287"/>
      <c r="L97" s="287"/>
      <c r="M97" s="290"/>
      <c r="N97" s="42"/>
      <c r="O97" s="234"/>
      <c r="P97" s="43">
        <f>INDEX('GSE48865'!E$3:E$146,'SigInt Chart'!$B97+1)</f>
        <v>0</v>
      </c>
      <c r="Q97" s="43" t="str">
        <f>INDEX('GSE48865'!F$3:F$146,'SigInt Chart'!$B97+1)</f>
        <v>CC</v>
      </c>
      <c r="R97" s="43" t="str">
        <f>INDEX('GSE48865'!J$3:J$146,'SigInt Chart'!$B97+1)</f>
        <v>NONE</v>
      </c>
      <c r="S97" s="43" t="str">
        <f>INDEX('GSE48865'!K$3:K$146,'SigInt Chart'!$B97+1)</f>
        <v>-</v>
      </c>
      <c r="T97" s="45" t="str">
        <f>INDEX('GSE48865'!L$3:L$146,'SigInt Chart'!$B97+1)</f>
        <v>NONE</v>
      </c>
      <c r="U97" s="46" t="str">
        <f>INDEX('GSE48865'!N$3:N$146,'SigInt Chart'!$B97+1)</f>
        <v>-</v>
      </c>
      <c r="V97" s="49" t="str">
        <f>INDEX('GSE48865'!S$3:S$146,'SigInt Chart'!$B97+1)</f>
        <v>-</v>
      </c>
    </row>
    <row r="98" spans="1:22" ht="15.75" hidden="1" customHeight="1" thickBot="1">
      <c r="A98">
        <v>14</v>
      </c>
      <c r="B98">
        <f>MATCH(A98,'GSE48865'!$B$3:$B$146,0)</f>
        <v>112</v>
      </c>
      <c r="D98" s="301"/>
      <c r="E98" s="302"/>
      <c r="F98" s="309"/>
      <c r="G98" s="302"/>
      <c r="H98" s="312"/>
      <c r="I98" s="302"/>
      <c r="J98" s="297"/>
      <c r="K98" s="288"/>
      <c r="L98" s="288"/>
      <c r="M98" s="291"/>
      <c r="N98" s="69"/>
      <c r="O98" s="234"/>
      <c r="P98" s="51">
        <f>INDEX('GSE48865'!E$3:E$146,'SigInt Chart'!$B98+2)</f>
        <v>0</v>
      </c>
      <c r="Q98" s="51" t="str">
        <f>INDEX('GSE48865'!F$3:F$146,'SigInt Chart'!$B98+2)</f>
        <v>MF</v>
      </c>
      <c r="R98" s="51" t="str">
        <f>INDEX('GSE48865'!J$3:J$146,'SigInt Chart'!$B98+2)</f>
        <v>NONE</v>
      </c>
      <c r="S98" s="51" t="str">
        <f>INDEX('GSE48865'!K$3:K$146,'SigInt Chart'!$B98+2)</f>
        <v>-</v>
      </c>
      <c r="T98" s="53" t="str">
        <f>INDEX('GSE48865'!L$3:L$146,'SigInt Chart'!$B98+2)</f>
        <v>NONE</v>
      </c>
      <c r="U98" s="54" t="str">
        <f>INDEX('GSE48865'!N$3:N$146,'SigInt Chart'!$B98+2)</f>
        <v>-</v>
      </c>
      <c r="V98" s="57" t="str">
        <f>INDEX('GSE48865'!S$3:S$146,'SigInt Chart'!$B98+2)</f>
        <v>-</v>
      </c>
    </row>
    <row r="99" spans="1:22" ht="15" hidden="1" customHeight="1">
      <c r="A99">
        <v>14</v>
      </c>
      <c r="B99">
        <f>MATCH(A99,'GSE57872'!$B$3:$B$65,0)</f>
        <v>55</v>
      </c>
      <c r="D99" s="299">
        <v>17</v>
      </c>
      <c r="E99" s="280">
        <v>2</v>
      </c>
      <c r="F99" s="283" t="s">
        <v>1012</v>
      </c>
      <c r="G99" s="280">
        <v>0</v>
      </c>
      <c r="H99" s="310" t="s">
        <v>539</v>
      </c>
      <c r="I99" s="280"/>
      <c r="J99" s="292" t="s">
        <v>797</v>
      </c>
      <c r="K99" s="280">
        <f>INDEX('GSE57872'!B$3:B$65,'SigInt Chart'!$B99)</f>
        <v>14</v>
      </c>
      <c r="L99" s="280">
        <f>INDEX('GSE57872'!C$3:C$65,'SigInt Chart'!$B99)</f>
        <v>7</v>
      </c>
      <c r="M99" s="283" t="str">
        <f>INDEX('GSE57872'!D$3:D$65,'SigInt Chart'!$B99)</f>
        <v>AARSD1, AASS, ARHGEF26.AS1, SPC25, SMYD4, SYNE2, XKR9</v>
      </c>
      <c r="N99" s="205"/>
      <c r="O99" s="230"/>
      <c r="P99" s="11" t="str">
        <f>INDEX('GSE57872'!H$3:H$65,'SigInt Chart'!$B99)</f>
        <v>GO:0006520~cellular amino acid metabolic process</v>
      </c>
      <c r="Q99" s="11" t="str">
        <f>INDEX('GSE57872'!I$3:I$65,'SigInt Chart'!$B99)</f>
        <v>BP</v>
      </c>
      <c r="R99" s="11" t="str">
        <f>INDEX('GSE57872'!K$3:K$65,'SigInt Chart'!$B99)</f>
        <v>cellular amino acid metabolic process</v>
      </c>
      <c r="S99" s="11">
        <f>INDEX('GSE57872'!L$3:L$65,'SigInt Chart'!$B99)</f>
        <v>2</v>
      </c>
      <c r="T99" s="13" t="str">
        <f>INDEX('GSE57872'!M$3:M$65,'SigInt Chart'!$B99)</f>
        <v>AASS, AARSD1</v>
      </c>
      <c r="U99" s="14">
        <f>INDEX('GSE57872'!O$3:O$65,'SigInt Chart'!$B99)</f>
        <v>3.1765191946415902E-2</v>
      </c>
      <c r="V99" s="17">
        <f>INDEX('GSE57872'!T$3:T$65,'SigInt Chart'!$B99)</f>
        <v>0.90213896911311098</v>
      </c>
    </row>
    <row r="100" spans="1:22" ht="15" hidden="1" customHeight="1">
      <c r="A100">
        <v>14</v>
      </c>
      <c r="B100">
        <f>MATCH(A100,'GSE57872'!$B$3:$B$65,0)</f>
        <v>55</v>
      </c>
      <c r="D100" s="300"/>
      <c r="E100" s="281"/>
      <c r="F100" s="284"/>
      <c r="G100" s="281"/>
      <c r="H100" s="311"/>
      <c r="I100" s="281"/>
      <c r="J100" s="293"/>
      <c r="K100" s="281"/>
      <c r="L100" s="281"/>
      <c r="M100" s="284"/>
      <c r="N100" s="18"/>
      <c r="O100" s="231"/>
      <c r="P100" s="19" t="e">
        <f>INDEX('GSE57872'!H$3:H$65,'SigInt Chart'!$B100+1)</f>
        <v>#N/A</v>
      </c>
      <c r="Q100" s="19" t="str">
        <f>INDEX('GSE57872'!I$3:I$65,'SigInt Chart'!$B100+1)</f>
        <v>CC</v>
      </c>
      <c r="R100" s="19" t="str">
        <f>INDEX('GSE57872'!K$3:K$65,'SigInt Chart'!$B100+1)</f>
        <v>NONE</v>
      </c>
      <c r="S100" s="19" t="str">
        <f>INDEX('GSE57872'!L$3:L$65,'SigInt Chart'!$B100+1)</f>
        <v>-</v>
      </c>
      <c r="T100" s="21" t="str">
        <f>INDEX('GSE57872'!M$3:M$65,'SigInt Chart'!$B100+1)</f>
        <v>NONE</v>
      </c>
      <c r="U100" s="22" t="str">
        <f>INDEX('GSE57872'!O$3:O$65,'SigInt Chart'!$B100+1)</f>
        <v>-</v>
      </c>
      <c r="V100" s="25" t="str">
        <f>INDEX('GSE57872'!T$3:T$65,'SigInt Chart'!$B100+1)</f>
        <v>-</v>
      </c>
    </row>
    <row r="101" spans="1:22" ht="15" hidden="1" customHeight="1">
      <c r="A101">
        <v>14</v>
      </c>
      <c r="B101">
        <f>MATCH(A101,'GSE57872'!$B$3:$B$65,0)</f>
        <v>55</v>
      </c>
      <c r="D101" s="300"/>
      <c r="E101" s="281"/>
      <c r="F101" s="284"/>
      <c r="G101" s="281"/>
      <c r="H101" s="311"/>
      <c r="I101" s="281"/>
      <c r="J101" s="294"/>
      <c r="K101" s="282"/>
      <c r="L101" s="282"/>
      <c r="M101" s="285"/>
      <c r="N101" s="26"/>
      <c r="O101" s="232"/>
      <c r="P101" s="27" t="e">
        <f>INDEX('GSE57872'!H$3:H$65,'SigInt Chart'!$B101+2)</f>
        <v>#N/A</v>
      </c>
      <c r="Q101" s="27" t="str">
        <f>INDEX('GSE57872'!I$3:I$65,'SigInt Chart'!$B101+2)</f>
        <v>MF</v>
      </c>
      <c r="R101" s="27" t="str">
        <f>INDEX('GSE57872'!K$3:K$65,'SigInt Chart'!$B101+2)</f>
        <v>NONE</v>
      </c>
      <c r="S101" s="27" t="str">
        <f>INDEX('GSE57872'!L$3:L$65,'SigInt Chart'!$B101+2)</f>
        <v>-</v>
      </c>
      <c r="T101" s="29" t="str">
        <f>INDEX('GSE57872'!M$3:M$65,'SigInt Chart'!$B101+2)</f>
        <v>NONE</v>
      </c>
      <c r="U101" s="30" t="str">
        <f>INDEX('GSE57872'!O$3:O$65,'SigInt Chart'!$B101+2)</f>
        <v>-</v>
      </c>
      <c r="V101" s="33" t="str">
        <f>INDEX('GSE57872'!T$3:T$65,'SigInt Chart'!$B101+2)</f>
        <v>-</v>
      </c>
    </row>
    <row r="102" spans="1:22" ht="15" hidden="1" customHeight="1">
      <c r="A102">
        <v>15</v>
      </c>
      <c r="B102">
        <f>MATCH(A102,'GSE48865'!$B$3:$B$146,0)</f>
        <v>115</v>
      </c>
      <c r="D102" s="300"/>
      <c r="E102" s="281"/>
      <c r="F102" s="284"/>
      <c r="G102" s="281"/>
      <c r="H102" s="311"/>
      <c r="I102" s="281"/>
      <c r="J102" s="295" t="s">
        <v>796</v>
      </c>
      <c r="K102" s="286">
        <f>INDEX('GSE48865'!B$3:B$146,'SigInt Chart'!$B102)</f>
        <v>15</v>
      </c>
      <c r="L102" s="286">
        <f>INDEX('GSE48865'!C$3:C$146,'SigInt Chart'!$B102)</f>
        <v>8</v>
      </c>
      <c r="M102" s="289" t="str">
        <f>INDEX('GSE48865'!D$3:D$146,'SigInt Chart'!$B102)</f>
        <v>AARSD1, AASS, ATXN10, NHP2L1, L3MBTL2, PPP6R2, RANGAP1</v>
      </c>
      <c r="N102" s="34"/>
      <c r="O102" s="233"/>
      <c r="P102" s="35">
        <f>INDEX('GSE48865'!E$3:E$146,'SigInt Chart'!$B102)</f>
        <v>0</v>
      </c>
      <c r="Q102" s="35" t="str">
        <f>INDEX('GSE48865'!F$3:F$146,'SigInt Chart'!$B102)</f>
        <v>BP</v>
      </c>
      <c r="R102" s="35" t="str">
        <f>INDEX('GSE48865'!J$3:J$146,'SigInt Chart'!$B102)</f>
        <v>cellular amino acid metabolic process</v>
      </c>
      <c r="S102" s="35">
        <f>INDEX('GSE48865'!K$3:K$146,'SigInt Chart'!$B102)</f>
        <v>2</v>
      </c>
      <c r="T102" s="37" t="str">
        <f>INDEX('GSE48865'!L$3:L$146,'SigInt Chart'!$B102)</f>
        <v>AASS, AARSD1</v>
      </c>
      <c r="U102" s="38">
        <f>INDEX('GSE48865'!N$3:N$146,'SigInt Chart'!$B102)</f>
        <v>7.7539086473459598E-2</v>
      </c>
      <c r="V102" s="41">
        <f>INDEX('GSE48865'!S$3:S$146,'SigInt Chart'!$B102)</f>
        <v>0.99971176593629996</v>
      </c>
    </row>
    <row r="103" spans="1:22" ht="15" hidden="1" customHeight="1">
      <c r="A103">
        <v>15</v>
      </c>
      <c r="B103">
        <f>MATCH(A103,'GSE48865'!$B$3:$B$146,0)</f>
        <v>115</v>
      </c>
      <c r="D103" s="300"/>
      <c r="E103" s="281"/>
      <c r="F103" s="284"/>
      <c r="G103" s="281"/>
      <c r="H103" s="311"/>
      <c r="I103" s="281"/>
      <c r="J103" s="296"/>
      <c r="K103" s="287"/>
      <c r="L103" s="287"/>
      <c r="M103" s="290"/>
      <c r="N103" s="42"/>
      <c r="O103" s="234"/>
      <c r="P103" s="43">
        <f>INDEX('GSE48865'!E$3:E$146,'SigInt Chart'!$B103+1)</f>
        <v>0</v>
      </c>
      <c r="Q103" s="43" t="str">
        <f>INDEX('GSE48865'!F$3:F$146,'SigInt Chart'!$B103+1)</f>
        <v>CC</v>
      </c>
      <c r="R103" s="43" t="str">
        <f>INDEX('GSE48865'!J$3:J$146,'SigInt Chart'!$B103+1)</f>
        <v>perinuclear region of cytoplasm</v>
      </c>
      <c r="S103" s="43">
        <f>INDEX('GSE48865'!K$3:K$146,'SigInt Chart'!$B103+1)</f>
        <v>2</v>
      </c>
      <c r="T103" s="45" t="str">
        <f>INDEX('GSE48865'!L$3:L$146,'SigInt Chart'!$B103+1)</f>
        <v>ATXN10, RANGAP1</v>
      </c>
      <c r="U103" s="46">
        <f>INDEX('GSE48865'!N$3:N$146,'SigInt Chart'!$B103+1)</f>
        <v>8.73122919291109E-2</v>
      </c>
      <c r="V103" s="49">
        <f>INDEX('GSE48865'!S$3:S$146,'SigInt Chart'!$B103+1)</f>
        <v>0.99400149137711702</v>
      </c>
    </row>
    <row r="104" spans="1:22" ht="15.75" hidden="1" customHeight="1" thickBot="1">
      <c r="A104">
        <v>15</v>
      </c>
      <c r="B104">
        <f>MATCH(A104,'GSE48865'!$B$3:$B$146,0)</f>
        <v>115</v>
      </c>
      <c r="D104" s="301"/>
      <c r="E104" s="302"/>
      <c r="F104" s="309"/>
      <c r="G104" s="302"/>
      <c r="H104" s="312"/>
      <c r="I104" s="302"/>
      <c r="J104" s="297"/>
      <c r="K104" s="288"/>
      <c r="L104" s="288"/>
      <c r="M104" s="291"/>
      <c r="N104" s="69"/>
      <c r="O104" s="234"/>
      <c r="P104" s="51">
        <f>INDEX('GSE48865'!E$3:E$146,'SigInt Chart'!$B104+2)</f>
        <v>0</v>
      </c>
      <c r="Q104" s="51" t="str">
        <f>INDEX('GSE48865'!F$3:F$146,'SigInt Chart'!$B104+2)</f>
        <v>MF</v>
      </c>
      <c r="R104" s="51" t="str">
        <f>INDEX('GSE48865'!J$3:J$146,'SigInt Chart'!$B104+2)</f>
        <v>NONE</v>
      </c>
      <c r="S104" s="51" t="str">
        <f>INDEX('GSE48865'!K$3:K$146,'SigInt Chart'!$B104+2)</f>
        <v>-</v>
      </c>
      <c r="T104" s="53" t="str">
        <f>INDEX('GSE48865'!L$3:L$146,'SigInt Chart'!$B104+2)</f>
        <v>NONE</v>
      </c>
      <c r="U104" s="54" t="str">
        <f>INDEX('GSE48865'!N$3:N$146,'SigInt Chart'!$B104+2)</f>
        <v>-</v>
      </c>
      <c r="V104" s="57" t="str">
        <f>INDEX('GSE48865'!S$3:S$146,'SigInt Chart'!$B104+2)</f>
        <v>-</v>
      </c>
    </row>
    <row r="105" spans="1:22" ht="15" hidden="1" customHeight="1">
      <c r="A105">
        <v>18</v>
      </c>
      <c r="B105">
        <f>MATCH(A105,'GSE57872'!$B$3:$B$65,0)</f>
        <v>61</v>
      </c>
      <c r="D105" s="299">
        <v>18</v>
      </c>
      <c r="E105" s="280">
        <v>2</v>
      </c>
      <c r="F105" s="283" t="s">
        <v>1012</v>
      </c>
      <c r="G105" s="280">
        <v>0</v>
      </c>
      <c r="H105" s="310"/>
      <c r="I105" s="280"/>
      <c r="J105" s="292" t="s">
        <v>797</v>
      </c>
      <c r="K105" s="280">
        <f>INDEX('GSE57872'!B$3:B$65,'SigInt Chart'!$B105)</f>
        <v>18</v>
      </c>
      <c r="L105" s="280">
        <f>INDEX('GSE57872'!C$3:C$65,'SigInt Chart'!$B105)</f>
        <v>7</v>
      </c>
      <c r="M105" s="283" t="str">
        <f>INDEX('GSE57872'!D$3:D$65,'SigInt Chart'!$B105)</f>
        <v>AARSD1, AASS, CD74, HLA-B, HLA-A, HLA-C, IFI6</v>
      </c>
      <c r="N105" s="205"/>
      <c r="O105" s="230"/>
      <c r="P105" s="11" t="str">
        <f>INDEX('GSE57872'!H$3:H$65,'SigInt Chart'!$B105)</f>
        <v>GO:0048002~antigen processing and presentation of peptide antigen</v>
      </c>
      <c r="Q105" s="11" t="str">
        <f>INDEX('GSE57872'!I$3:I$65,'SigInt Chart'!$B105)</f>
        <v>BP</v>
      </c>
      <c r="R105" s="11" t="str">
        <f>INDEX('GSE57872'!K$3:K$65,'SigInt Chart'!$B105)</f>
        <v>antigen processing and presentation of peptide antigen</v>
      </c>
      <c r="S105" s="11">
        <f>INDEX('GSE57872'!L$3:L$65,'SigInt Chart'!$B105)</f>
        <v>3</v>
      </c>
      <c r="T105" s="13" t="str">
        <f>INDEX('GSE57872'!M$3:M$65,'SigInt Chart'!$B105)</f>
        <v>HLA-A, HLA-C, HLA-B, CD74</v>
      </c>
      <c r="U105" s="14">
        <f>INDEX('GSE57872'!O$3:O$65,'SigInt Chart'!$B105)</f>
        <v>3.7803183682645202E-5</v>
      </c>
      <c r="V105" s="17">
        <f>INDEX('GSE57872'!T$3:T$65,'SigInt Chart'!$B105)</f>
        <v>9.0693624429785107E-3</v>
      </c>
    </row>
    <row r="106" spans="1:22" ht="15" hidden="1" customHeight="1">
      <c r="A106">
        <v>18</v>
      </c>
      <c r="B106">
        <f>MATCH(A106,'GSE57872'!$B$3:$B$65,0)</f>
        <v>61</v>
      </c>
      <c r="D106" s="300"/>
      <c r="E106" s="281"/>
      <c r="F106" s="284"/>
      <c r="G106" s="281"/>
      <c r="H106" s="311"/>
      <c r="I106" s="281"/>
      <c r="J106" s="293"/>
      <c r="K106" s="281"/>
      <c r="L106" s="281"/>
      <c r="M106" s="284"/>
      <c r="N106" s="18"/>
      <c r="O106" s="231"/>
      <c r="P106" s="19" t="str">
        <f>INDEX('GSE57872'!H$3:H$65,'SigInt Chart'!$B106+1)</f>
        <v>GO:0042612~MHC class I protein complex</v>
      </c>
      <c r="Q106" s="19" t="str">
        <f>INDEX('GSE57872'!I$3:I$65,'SigInt Chart'!$B106+1)</f>
        <v>CC</v>
      </c>
      <c r="R106" s="19" t="str">
        <f>INDEX('GSE57872'!K$3:K$65,'SigInt Chart'!$B106+1)</f>
        <v>MHC class I protein complex</v>
      </c>
      <c r="S106" s="19">
        <f>INDEX('GSE57872'!L$3:L$65,'SigInt Chart'!$B106+1)</f>
        <v>2</v>
      </c>
      <c r="T106" s="21" t="str">
        <f>INDEX('GSE57872'!M$3:M$65,'SigInt Chart'!$B106+1)</f>
        <v>HLA-A, HLA-C, HLA-B</v>
      </c>
      <c r="U106" s="22">
        <f>INDEX('GSE57872'!O$3:O$65,'SigInt Chart'!$B106+1)</f>
        <v>8.7707765772108894E-3</v>
      </c>
      <c r="V106" s="25">
        <f>INDEX('GSE57872'!T$3:T$65,'SigInt Chart'!$B106+1)</f>
        <v>0.339028735469869</v>
      </c>
    </row>
    <row r="107" spans="1:22" ht="15" hidden="1" customHeight="1">
      <c r="A107">
        <v>18</v>
      </c>
      <c r="B107">
        <f>MATCH(A107,'GSE57872'!$B$3:$B$65,0)</f>
        <v>61</v>
      </c>
      <c r="D107" s="300"/>
      <c r="E107" s="281"/>
      <c r="F107" s="284"/>
      <c r="G107" s="281"/>
      <c r="H107" s="311"/>
      <c r="I107" s="281"/>
      <c r="J107" s="294"/>
      <c r="K107" s="282"/>
      <c r="L107" s="282"/>
      <c r="M107" s="285"/>
      <c r="N107" s="26"/>
      <c r="O107" s="232"/>
      <c r="P107" s="27" t="str">
        <f>INDEX('GSE57872'!H$3:H$65,'SigInt Chart'!$B107+2)</f>
        <v>GO:0032393~MHC class I receptor activity</v>
      </c>
      <c r="Q107" s="27" t="str">
        <f>INDEX('GSE57872'!I$3:I$65,'SigInt Chart'!$B107+2)</f>
        <v>MF</v>
      </c>
      <c r="R107" s="27" t="str">
        <f>INDEX('GSE57872'!K$3:K$65,'SigInt Chart'!$B107+2)</f>
        <v>MHC class I receptor activity</v>
      </c>
      <c r="S107" s="27">
        <f>INDEX('GSE57872'!L$3:L$65,'SigInt Chart'!$B107+2)</f>
        <v>2</v>
      </c>
      <c r="T107" s="29" t="str">
        <f>INDEX('GSE57872'!M$3:M$65,'SigInt Chart'!$B107+2)</f>
        <v>HLA-A, HLA-C, HLA-B</v>
      </c>
      <c r="U107" s="30">
        <f>INDEX('GSE57872'!O$3:O$65,'SigInt Chart'!$B107+2)</f>
        <v>5.6013039075418804E-3</v>
      </c>
      <c r="V107" s="33">
        <f>INDEX('GSE57872'!T$3:T$65,'SigInt Chart'!$B107+2)</f>
        <v>0.17847815585337701</v>
      </c>
    </row>
    <row r="108" spans="1:22" ht="15" hidden="1" customHeight="1">
      <c r="A108">
        <v>15</v>
      </c>
      <c r="B108">
        <f>MATCH(A108,'GSE48865'!$B$3:$B$146,0)</f>
        <v>115</v>
      </c>
      <c r="D108" s="300"/>
      <c r="E108" s="281"/>
      <c r="F108" s="284"/>
      <c r="G108" s="281"/>
      <c r="H108" s="311"/>
      <c r="I108" s="281"/>
      <c r="J108" s="295" t="s">
        <v>796</v>
      </c>
      <c r="K108" s="286">
        <f>INDEX('GSE48865'!B$3:B$146,'SigInt Chart'!$B108)</f>
        <v>15</v>
      </c>
      <c r="L108" s="286">
        <f>INDEX('GSE48865'!C$3:C$146,'SigInt Chart'!$B108)</f>
        <v>8</v>
      </c>
      <c r="M108" s="289" t="str">
        <f>INDEX('GSE48865'!D$3:D$146,'SigInt Chart'!$B108)</f>
        <v>AARSD1, AASS, ATXN10, NHP2L1, L3MBTL2, PPP6R2, RANGAP1</v>
      </c>
      <c r="N108" s="34"/>
      <c r="O108" s="233"/>
      <c r="P108" s="35">
        <f>INDEX('GSE48865'!E$3:E$146,'SigInt Chart'!$B108)</f>
        <v>0</v>
      </c>
      <c r="Q108" s="35" t="str">
        <f>INDEX('GSE48865'!F$3:F$146,'SigInt Chart'!$B108)</f>
        <v>BP</v>
      </c>
      <c r="R108" s="35" t="str">
        <f>INDEX('GSE48865'!J$3:J$146,'SigInt Chart'!$B108)</f>
        <v>cellular amino acid metabolic process</v>
      </c>
      <c r="S108" s="35">
        <f>INDEX('GSE48865'!K$3:K$146,'SigInt Chart'!$B108)</f>
        <v>2</v>
      </c>
      <c r="T108" s="37" t="str">
        <f>INDEX('GSE48865'!L$3:L$146,'SigInt Chart'!$B108)</f>
        <v>AASS, AARSD1</v>
      </c>
      <c r="U108" s="38">
        <f>INDEX('GSE48865'!N$3:N$146,'SigInt Chart'!$B108)</f>
        <v>7.7539086473459598E-2</v>
      </c>
      <c r="V108" s="41">
        <f>INDEX('GSE48865'!S$3:S$146,'SigInt Chart'!$B108)</f>
        <v>0.99971176593629996</v>
      </c>
    </row>
    <row r="109" spans="1:22" ht="15" hidden="1" customHeight="1">
      <c r="A109">
        <v>15</v>
      </c>
      <c r="B109">
        <f>MATCH(A109,'GSE48865'!$B$3:$B$146,0)</f>
        <v>115</v>
      </c>
      <c r="D109" s="300"/>
      <c r="E109" s="281"/>
      <c r="F109" s="284"/>
      <c r="G109" s="281"/>
      <c r="H109" s="311"/>
      <c r="I109" s="281"/>
      <c r="J109" s="296"/>
      <c r="K109" s="287"/>
      <c r="L109" s="287"/>
      <c r="M109" s="290"/>
      <c r="N109" s="42"/>
      <c r="O109" s="234"/>
      <c r="P109" s="43">
        <f>INDEX('GSE48865'!E$3:E$146,'SigInt Chart'!$B109+1)</f>
        <v>0</v>
      </c>
      <c r="Q109" s="43" t="str">
        <f>INDEX('GSE48865'!F$3:F$146,'SigInt Chart'!$B109+1)</f>
        <v>CC</v>
      </c>
      <c r="R109" s="43" t="str">
        <f>INDEX('GSE48865'!J$3:J$146,'SigInt Chart'!$B109+1)</f>
        <v>perinuclear region of cytoplasm</v>
      </c>
      <c r="S109" s="43">
        <f>INDEX('GSE48865'!K$3:K$146,'SigInt Chart'!$B109+1)</f>
        <v>2</v>
      </c>
      <c r="T109" s="45" t="str">
        <f>INDEX('GSE48865'!L$3:L$146,'SigInt Chart'!$B109+1)</f>
        <v>ATXN10, RANGAP1</v>
      </c>
      <c r="U109" s="46">
        <f>INDEX('GSE48865'!N$3:N$146,'SigInt Chart'!$B109+1)</f>
        <v>8.73122919291109E-2</v>
      </c>
      <c r="V109" s="49">
        <f>INDEX('GSE48865'!S$3:S$146,'SigInt Chart'!$B109+1)</f>
        <v>0.99400149137711702</v>
      </c>
    </row>
    <row r="110" spans="1:22" ht="15.75" hidden="1" customHeight="1" thickBot="1">
      <c r="A110">
        <v>15</v>
      </c>
      <c r="B110">
        <f>MATCH(A110,'GSE48865'!$B$3:$B$146,0)</f>
        <v>115</v>
      </c>
      <c r="D110" s="301"/>
      <c r="E110" s="302"/>
      <c r="F110" s="309"/>
      <c r="G110" s="302"/>
      <c r="H110" s="312"/>
      <c r="I110" s="302"/>
      <c r="J110" s="297"/>
      <c r="K110" s="288"/>
      <c r="L110" s="288"/>
      <c r="M110" s="291"/>
      <c r="N110" s="69"/>
      <c r="O110" s="234"/>
      <c r="P110" s="51">
        <f>INDEX('GSE48865'!E$3:E$146,'SigInt Chart'!$B110+2)</f>
        <v>0</v>
      </c>
      <c r="Q110" s="51" t="str">
        <f>INDEX('GSE48865'!F$3:F$146,'SigInt Chart'!$B110+2)</f>
        <v>MF</v>
      </c>
      <c r="R110" s="51" t="str">
        <f>INDEX('GSE48865'!J$3:J$146,'SigInt Chart'!$B110+2)</f>
        <v>NONE</v>
      </c>
      <c r="S110" s="51" t="str">
        <f>INDEX('GSE48865'!K$3:K$146,'SigInt Chart'!$B110+2)</f>
        <v>-</v>
      </c>
      <c r="T110" s="53" t="str">
        <f>INDEX('GSE48865'!L$3:L$146,'SigInt Chart'!$B110+2)</f>
        <v>NONE</v>
      </c>
      <c r="U110" s="54" t="str">
        <f>INDEX('GSE48865'!N$3:N$146,'SigInt Chart'!$B110+2)</f>
        <v>-</v>
      </c>
      <c r="V110" s="57" t="str">
        <f>INDEX('GSE48865'!S$3:S$146,'SigInt Chart'!$B110+2)</f>
        <v>-</v>
      </c>
    </row>
    <row r="111" spans="1:22" ht="15" hidden="1" customHeight="1">
      <c r="A111">
        <v>14</v>
      </c>
      <c r="B111">
        <f>MATCH(A111,'GSE57872'!$B$3:$B$65,0)</f>
        <v>55</v>
      </c>
      <c r="D111" s="299">
        <v>19</v>
      </c>
      <c r="E111" s="280">
        <v>2</v>
      </c>
      <c r="F111" s="283" t="s">
        <v>1012</v>
      </c>
      <c r="G111" s="280">
        <v>0</v>
      </c>
      <c r="H111" s="310"/>
      <c r="I111" s="280"/>
      <c r="J111" s="292" t="s">
        <v>797</v>
      </c>
      <c r="K111" s="280">
        <f>INDEX('GSE57872'!B$3:B$65,'SigInt Chart'!$B111)</f>
        <v>14</v>
      </c>
      <c r="L111" s="280">
        <f>INDEX('GSE57872'!C$3:C$65,'SigInt Chart'!$B111)</f>
        <v>7</v>
      </c>
      <c r="M111" s="283" t="str">
        <f>INDEX('GSE57872'!D$3:D$65,'SigInt Chart'!$B111)</f>
        <v>AARSD1, AASS, ARHGEF26.AS1, SPC25, SMYD4, SYNE2, XKR9</v>
      </c>
      <c r="N111" s="205"/>
      <c r="O111" s="230"/>
      <c r="P111" s="11" t="str">
        <f>INDEX('GSE57872'!H$3:H$65,'SigInt Chart'!$B111)</f>
        <v>GO:0006520~cellular amino acid metabolic process</v>
      </c>
      <c r="Q111" s="11" t="str">
        <f>INDEX('GSE57872'!I$3:I$65,'SigInt Chart'!$B111)</f>
        <v>BP</v>
      </c>
      <c r="R111" s="11" t="str">
        <f>INDEX('GSE57872'!K$3:K$65,'SigInt Chart'!$B111)</f>
        <v>cellular amino acid metabolic process</v>
      </c>
      <c r="S111" s="11">
        <f>INDEX('GSE57872'!L$3:L$65,'SigInt Chart'!$B111)</f>
        <v>2</v>
      </c>
      <c r="T111" s="13" t="str">
        <f>INDEX('GSE57872'!M$3:M$65,'SigInt Chart'!$B111)</f>
        <v>AASS, AARSD1</v>
      </c>
      <c r="U111" s="14">
        <f>INDEX('GSE57872'!O$3:O$65,'SigInt Chart'!$B111)</f>
        <v>3.1765191946415902E-2</v>
      </c>
      <c r="V111" s="17">
        <f>INDEX('GSE57872'!T$3:T$65,'SigInt Chart'!$B111)</f>
        <v>0.90213896911311098</v>
      </c>
    </row>
    <row r="112" spans="1:22" ht="15" hidden="1" customHeight="1">
      <c r="A112">
        <v>14</v>
      </c>
      <c r="B112">
        <f>MATCH(A112,'GSE57872'!$B$3:$B$65,0)</f>
        <v>55</v>
      </c>
      <c r="D112" s="300"/>
      <c r="E112" s="281"/>
      <c r="F112" s="284"/>
      <c r="G112" s="281"/>
      <c r="H112" s="311"/>
      <c r="I112" s="281"/>
      <c r="J112" s="293"/>
      <c r="K112" s="281"/>
      <c r="L112" s="281"/>
      <c r="M112" s="284"/>
      <c r="N112" s="18"/>
      <c r="O112" s="231"/>
      <c r="P112" s="19" t="e">
        <f>INDEX('GSE57872'!H$3:H$65,'SigInt Chart'!$B112+1)</f>
        <v>#N/A</v>
      </c>
      <c r="Q112" s="19" t="str">
        <f>INDEX('GSE57872'!I$3:I$65,'SigInt Chart'!$B112+1)</f>
        <v>CC</v>
      </c>
      <c r="R112" s="19" t="str">
        <f>INDEX('GSE57872'!K$3:K$65,'SigInt Chart'!$B112+1)</f>
        <v>NONE</v>
      </c>
      <c r="S112" s="19" t="str">
        <f>INDEX('GSE57872'!L$3:L$65,'SigInt Chart'!$B112+1)</f>
        <v>-</v>
      </c>
      <c r="T112" s="21" t="str">
        <f>INDEX('GSE57872'!M$3:M$65,'SigInt Chart'!$B112+1)</f>
        <v>NONE</v>
      </c>
      <c r="U112" s="22" t="str">
        <f>INDEX('GSE57872'!O$3:O$65,'SigInt Chart'!$B112+1)</f>
        <v>-</v>
      </c>
      <c r="V112" s="25" t="str">
        <f>INDEX('GSE57872'!T$3:T$65,'SigInt Chart'!$B112+1)</f>
        <v>-</v>
      </c>
    </row>
    <row r="113" spans="1:22" ht="15" hidden="1" customHeight="1">
      <c r="A113">
        <v>14</v>
      </c>
      <c r="B113">
        <f>MATCH(A113,'GSE57872'!$B$3:$B$65,0)</f>
        <v>55</v>
      </c>
      <c r="D113" s="300"/>
      <c r="E113" s="281"/>
      <c r="F113" s="284"/>
      <c r="G113" s="281"/>
      <c r="H113" s="311"/>
      <c r="I113" s="281"/>
      <c r="J113" s="294"/>
      <c r="K113" s="282"/>
      <c r="L113" s="282"/>
      <c r="M113" s="285"/>
      <c r="N113" s="26"/>
      <c r="O113" s="232"/>
      <c r="P113" s="27" t="e">
        <f>INDEX('GSE57872'!H$3:H$65,'SigInt Chart'!$B113+2)</f>
        <v>#N/A</v>
      </c>
      <c r="Q113" s="27" t="str">
        <f>INDEX('GSE57872'!I$3:I$65,'SigInt Chart'!$B113+2)</f>
        <v>MF</v>
      </c>
      <c r="R113" s="27" t="str">
        <f>INDEX('GSE57872'!K$3:K$65,'SigInt Chart'!$B113+2)</f>
        <v>NONE</v>
      </c>
      <c r="S113" s="27" t="str">
        <f>INDEX('GSE57872'!L$3:L$65,'SigInt Chart'!$B113+2)</f>
        <v>-</v>
      </c>
      <c r="T113" s="29" t="str">
        <f>INDEX('GSE57872'!M$3:M$65,'SigInt Chart'!$B113+2)</f>
        <v>NONE</v>
      </c>
      <c r="U113" s="30" t="str">
        <f>INDEX('GSE57872'!O$3:O$65,'SigInt Chart'!$B113+2)</f>
        <v>-</v>
      </c>
      <c r="V113" s="33" t="str">
        <f>INDEX('GSE57872'!T$3:T$65,'SigInt Chart'!$B113+2)</f>
        <v>-</v>
      </c>
    </row>
    <row r="114" spans="1:22" ht="15" hidden="1" customHeight="1">
      <c r="A114">
        <v>28</v>
      </c>
      <c r="B114">
        <f>MATCH(A114,'GSE48865'!$B$3:$B$146,0)</f>
        <v>118</v>
      </c>
      <c r="D114" s="300"/>
      <c r="E114" s="281"/>
      <c r="F114" s="284"/>
      <c r="G114" s="281"/>
      <c r="H114" s="311"/>
      <c r="I114" s="281"/>
      <c r="J114" s="295" t="s">
        <v>796</v>
      </c>
      <c r="K114" s="286">
        <f>INDEX('GSE48865'!B$3:B$146,'SigInt Chart'!$B114)</f>
        <v>28</v>
      </c>
      <c r="L114" s="286">
        <f>INDEX('GSE48865'!C$3:C$146,'SigInt Chart'!$B114)</f>
        <v>8</v>
      </c>
      <c r="M114" s="289" t="str">
        <f>INDEX('GSE48865'!D$3:D$146,'SigInt Chart'!$B114)</f>
        <v>AARSD1, AASS, APEX1, PARP2, PRMT5, RBM23, SUPT16H</v>
      </c>
      <c r="N114" s="34"/>
      <c r="O114" s="233"/>
      <c r="P114" s="35">
        <f>INDEX('GSE48865'!E$3:E$146,'SigInt Chart'!$B114)</f>
        <v>0</v>
      </c>
      <c r="Q114" s="35" t="str">
        <f>INDEX('GSE48865'!F$3:F$146,'SigInt Chart'!$B114)</f>
        <v>BP</v>
      </c>
      <c r="R114" s="35" t="str">
        <f>INDEX('GSE48865'!J$3:J$146,'SigInt Chart'!$B114)</f>
        <v>RNA metabolic process</v>
      </c>
      <c r="S114" s="35">
        <f>INDEX('GSE48865'!K$3:K$146,'SigInt Chart'!$B114)</f>
        <v>5</v>
      </c>
      <c r="T114" s="37" t="str">
        <f>INDEX('GSE48865'!L$3:L$146,'SigInt Chart'!$B114)</f>
        <v>RBM23, PRMT5, SUPT16H, AARSD1, APEX1</v>
      </c>
      <c r="U114" s="38">
        <f>INDEX('GSE48865'!N$3:N$146,'SigInt Chart'!$B114)</f>
        <v>2.6077268456247403E-4</v>
      </c>
      <c r="V114" s="41">
        <f>INDEX('GSE48865'!S$3:S$146,'SigInt Chart'!$B114)</f>
        <v>3.5602890753011901E-2</v>
      </c>
    </row>
    <row r="115" spans="1:22" ht="15" hidden="1" customHeight="1">
      <c r="A115">
        <v>28</v>
      </c>
      <c r="B115">
        <f>MATCH(A115,'GSE48865'!$B$3:$B$146,0)</f>
        <v>118</v>
      </c>
      <c r="D115" s="300"/>
      <c r="E115" s="281"/>
      <c r="F115" s="284"/>
      <c r="G115" s="281"/>
      <c r="H115" s="311"/>
      <c r="I115" s="281"/>
      <c r="J115" s="296"/>
      <c r="K115" s="287"/>
      <c r="L115" s="287"/>
      <c r="M115" s="290"/>
      <c r="N115" s="42"/>
      <c r="O115" s="234"/>
      <c r="P115" s="43">
        <f>INDEX('GSE48865'!E$3:E$146,'SigInt Chart'!$B115+1)</f>
        <v>0</v>
      </c>
      <c r="Q115" s="43" t="str">
        <f>INDEX('GSE48865'!F$3:F$146,'SigInt Chart'!$B115+1)</f>
        <v>CC</v>
      </c>
      <c r="R115" s="43" t="str">
        <f>INDEX('GSE48865'!J$3:J$146,'SigInt Chart'!$B115+1)</f>
        <v>nuclear lumen</v>
      </c>
      <c r="S115" s="43">
        <f>INDEX('GSE48865'!K$3:K$146,'SigInt Chart'!$B115+1)</f>
        <v>4</v>
      </c>
      <c r="T115" s="45" t="str">
        <f>INDEX('GSE48865'!L$3:L$146,'SigInt Chart'!$B115+1)</f>
        <v>RBM23, SUPT16H, APEX1, PARP2</v>
      </c>
      <c r="U115" s="46">
        <f>INDEX('GSE48865'!N$3:N$146,'SigInt Chart'!$B115+1)</f>
        <v>1.22420780185195E-2</v>
      </c>
      <c r="V115" s="49">
        <f>INDEX('GSE48865'!S$3:S$146,'SigInt Chart'!$B115+1)</f>
        <v>0.34216385786494002</v>
      </c>
    </row>
    <row r="116" spans="1:22" ht="15.75" hidden="1" customHeight="1" thickBot="1">
      <c r="A116">
        <v>28</v>
      </c>
      <c r="B116">
        <f>MATCH(A116,'GSE48865'!$B$3:$B$146,0)</f>
        <v>118</v>
      </c>
      <c r="D116" s="301"/>
      <c r="E116" s="302"/>
      <c r="F116" s="309"/>
      <c r="G116" s="302"/>
      <c r="H116" s="312"/>
      <c r="I116" s="302"/>
      <c r="J116" s="297"/>
      <c r="K116" s="288"/>
      <c r="L116" s="288"/>
      <c r="M116" s="291"/>
      <c r="N116" s="69"/>
      <c r="O116" s="234"/>
      <c r="P116" s="51">
        <f>INDEX('GSE48865'!E$3:E$146,'SigInt Chart'!$B116+2)</f>
        <v>0</v>
      </c>
      <c r="Q116" s="51" t="str">
        <f>INDEX('GSE48865'!F$3:F$146,'SigInt Chart'!$B116+2)</f>
        <v>MF</v>
      </c>
      <c r="R116" s="51" t="str">
        <f>INDEX('GSE48865'!J$3:J$146,'SigInt Chart'!$B116+2)</f>
        <v>catalytic activity</v>
      </c>
      <c r="S116" s="51">
        <f>INDEX('GSE48865'!K$3:K$146,'SigInt Chart'!$B116+2)</f>
        <v>6</v>
      </c>
      <c r="T116" s="53" t="str">
        <f>INDEX('GSE48865'!L$3:L$146,'SigInt Chart'!$B116+2)</f>
        <v>PRMT5, SUPT16H, AASS, AARSD1, APEX1, PARP2</v>
      </c>
      <c r="U116" s="54">
        <f>INDEX('GSE48865'!N$3:N$146,'SigInt Chart'!$B116+2)</f>
        <v>2.0393951134991199E-2</v>
      </c>
      <c r="V116" s="57">
        <f>INDEX('GSE48865'!S$3:S$146,'SigInt Chart'!$B116+2)</f>
        <v>0.79537331117452603</v>
      </c>
    </row>
    <row r="117" spans="1:22" ht="15" hidden="1" customHeight="1">
      <c r="A117">
        <v>18</v>
      </c>
      <c r="B117">
        <f>MATCH(A117,'GSE57872'!$B$3:$B$65,0)</f>
        <v>61</v>
      </c>
      <c r="D117" s="299">
        <v>20</v>
      </c>
      <c r="E117" s="280">
        <v>2</v>
      </c>
      <c r="F117" s="283" t="s">
        <v>1012</v>
      </c>
      <c r="G117" s="280">
        <v>0</v>
      </c>
      <c r="H117" s="310"/>
      <c r="I117" s="280"/>
      <c r="J117" s="292" t="s">
        <v>797</v>
      </c>
      <c r="K117" s="280">
        <f>INDEX('GSE57872'!B$3:B$65,'SigInt Chart'!$B117)</f>
        <v>18</v>
      </c>
      <c r="L117" s="280">
        <f>INDEX('GSE57872'!C$3:C$65,'SigInt Chart'!$B117)</f>
        <v>7</v>
      </c>
      <c r="M117" s="283" t="str">
        <f>INDEX('GSE57872'!D$3:D$65,'SigInt Chart'!$B117)</f>
        <v>AARSD1, AASS, CD74, HLA-B, HLA-A, HLA-C, IFI6</v>
      </c>
      <c r="N117" s="205"/>
      <c r="O117" s="230"/>
      <c r="P117" s="11" t="str">
        <f>INDEX('GSE57872'!H$3:H$65,'SigInt Chart'!$B117)</f>
        <v>GO:0048002~antigen processing and presentation of peptide antigen</v>
      </c>
      <c r="Q117" s="11" t="str">
        <f>INDEX('GSE57872'!I$3:I$65,'SigInt Chart'!$B117)</f>
        <v>BP</v>
      </c>
      <c r="R117" s="11" t="str">
        <f>INDEX('GSE57872'!K$3:K$65,'SigInt Chart'!$B117)</f>
        <v>antigen processing and presentation of peptide antigen</v>
      </c>
      <c r="S117" s="11">
        <f>INDEX('GSE57872'!L$3:L$65,'SigInt Chart'!$B117)</f>
        <v>3</v>
      </c>
      <c r="T117" s="13" t="str">
        <f>INDEX('GSE57872'!M$3:M$65,'SigInt Chart'!$B117)</f>
        <v>HLA-A, HLA-C, HLA-B, CD74</v>
      </c>
      <c r="U117" s="14">
        <f>INDEX('GSE57872'!O$3:O$65,'SigInt Chart'!$B117)</f>
        <v>3.7803183682645202E-5</v>
      </c>
      <c r="V117" s="17">
        <f>INDEX('GSE57872'!T$3:T$65,'SigInt Chart'!$B117)</f>
        <v>9.0693624429785107E-3</v>
      </c>
    </row>
    <row r="118" spans="1:22" ht="15" hidden="1" customHeight="1">
      <c r="A118">
        <v>18</v>
      </c>
      <c r="B118">
        <f>MATCH(A118,'GSE57872'!$B$3:$B$65,0)</f>
        <v>61</v>
      </c>
      <c r="D118" s="300"/>
      <c r="E118" s="281"/>
      <c r="F118" s="284"/>
      <c r="G118" s="281"/>
      <c r="H118" s="311"/>
      <c r="I118" s="281"/>
      <c r="J118" s="293"/>
      <c r="K118" s="281"/>
      <c r="L118" s="281"/>
      <c r="M118" s="284"/>
      <c r="N118" s="18"/>
      <c r="O118" s="231"/>
      <c r="P118" s="19" t="str">
        <f>INDEX('GSE57872'!H$3:H$65,'SigInt Chart'!$B118+1)</f>
        <v>GO:0042612~MHC class I protein complex</v>
      </c>
      <c r="Q118" s="19" t="str">
        <f>INDEX('GSE57872'!I$3:I$65,'SigInt Chart'!$B118+1)</f>
        <v>CC</v>
      </c>
      <c r="R118" s="19" t="str">
        <f>INDEX('GSE57872'!K$3:K$65,'SigInt Chart'!$B118+1)</f>
        <v>MHC class I protein complex</v>
      </c>
      <c r="S118" s="19">
        <f>INDEX('GSE57872'!L$3:L$65,'SigInt Chart'!$B118+1)</f>
        <v>2</v>
      </c>
      <c r="T118" s="21" t="str">
        <f>INDEX('GSE57872'!M$3:M$65,'SigInt Chart'!$B118+1)</f>
        <v>HLA-A, HLA-C, HLA-B</v>
      </c>
      <c r="U118" s="22">
        <f>INDEX('GSE57872'!O$3:O$65,'SigInt Chart'!$B118+1)</f>
        <v>8.7707765772108894E-3</v>
      </c>
      <c r="V118" s="25">
        <f>INDEX('GSE57872'!T$3:T$65,'SigInt Chart'!$B118+1)</f>
        <v>0.339028735469869</v>
      </c>
    </row>
    <row r="119" spans="1:22" ht="15" hidden="1" customHeight="1">
      <c r="A119">
        <v>18</v>
      </c>
      <c r="B119">
        <f>MATCH(A119,'GSE57872'!$B$3:$B$65,0)</f>
        <v>61</v>
      </c>
      <c r="D119" s="300"/>
      <c r="E119" s="281"/>
      <c r="F119" s="284"/>
      <c r="G119" s="281"/>
      <c r="H119" s="311"/>
      <c r="I119" s="281"/>
      <c r="J119" s="294"/>
      <c r="K119" s="282"/>
      <c r="L119" s="282"/>
      <c r="M119" s="285"/>
      <c r="N119" s="26"/>
      <c r="O119" s="232"/>
      <c r="P119" s="27" t="str">
        <f>INDEX('GSE57872'!H$3:H$65,'SigInt Chart'!$B119+2)</f>
        <v>GO:0032393~MHC class I receptor activity</v>
      </c>
      <c r="Q119" s="27" t="str">
        <f>INDEX('GSE57872'!I$3:I$65,'SigInt Chart'!$B119+2)</f>
        <v>MF</v>
      </c>
      <c r="R119" s="27" t="str">
        <f>INDEX('GSE57872'!K$3:K$65,'SigInt Chart'!$B119+2)</f>
        <v>MHC class I receptor activity</v>
      </c>
      <c r="S119" s="27">
        <f>INDEX('GSE57872'!L$3:L$65,'SigInt Chart'!$B119+2)</f>
        <v>2</v>
      </c>
      <c r="T119" s="29" t="str">
        <f>INDEX('GSE57872'!M$3:M$65,'SigInt Chart'!$B119+2)</f>
        <v>HLA-A, HLA-C, HLA-B</v>
      </c>
      <c r="U119" s="30">
        <f>INDEX('GSE57872'!O$3:O$65,'SigInt Chart'!$B119+2)</f>
        <v>5.6013039075418804E-3</v>
      </c>
      <c r="V119" s="33">
        <f>INDEX('GSE57872'!T$3:T$65,'SigInt Chart'!$B119+2)</f>
        <v>0.17847815585337701</v>
      </c>
    </row>
    <row r="120" spans="1:22" ht="15" hidden="1" customHeight="1">
      <c r="A120">
        <v>28</v>
      </c>
      <c r="B120">
        <f>MATCH(A120,'GSE48865'!$B$3:$B$146,0)</f>
        <v>118</v>
      </c>
      <c r="D120" s="300"/>
      <c r="E120" s="281"/>
      <c r="F120" s="284"/>
      <c r="G120" s="281"/>
      <c r="H120" s="311"/>
      <c r="I120" s="281"/>
      <c r="J120" s="295" t="s">
        <v>796</v>
      </c>
      <c r="K120" s="286">
        <f>INDEX('GSE48865'!B$3:B$146,'SigInt Chart'!$B120)</f>
        <v>28</v>
      </c>
      <c r="L120" s="286">
        <f>INDEX('GSE48865'!C$3:C$146,'SigInt Chart'!$B120)</f>
        <v>8</v>
      </c>
      <c r="M120" s="289" t="str">
        <f>INDEX('GSE48865'!D$3:D$146,'SigInt Chart'!$B120)</f>
        <v>AARSD1, AASS, APEX1, PARP2, PRMT5, RBM23, SUPT16H</v>
      </c>
      <c r="N120" s="34"/>
      <c r="O120" s="233"/>
      <c r="P120" s="35">
        <f>INDEX('GSE48865'!E$3:E$146,'SigInt Chart'!$B120)</f>
        <v>0</v>
      </c>
      <c r="Q120" s="35" t="str">
        <f>INDEX('GSE48865'!F$3:F$146,'SigInt Chart'!$B120)</f>
        <v>BP</v>
      </c>
      <c r="R120" s="35" t="str">
        <f>INDEX('GSE48865'!J$3:J$146,'SigInt Chart'!$B120)</f>
        <v>RNA metabolic process</v>
      </c>
      <c r="S120" s="35">
        <f>INDEX('GSE48865'!K$3:K$146,'SigInt Chart'!$B120)</f>
        <v>5</v>
      </c>
      <c r="T120" s="37" t="str">
        <f>INDEX('GSE48865'!L$3:L$146,'SigInt Chart'!$B120)</f>
        <v>RBM23, PRMT5, SUPT16H, AARSD1, APEX1</v>
      </c>
      <c r="U120" s="38">
        <f>INDEX('GSE48865'!N$3:N$146,'SigInt Chart'!$B120)</f>
        <v>2.6077268456247403E-4</v>
      </c>
      <c r="V120" s="41">
        <f>INDEX('GSE48865'!S$3:S$146,'SigInt Chart'!$B120)</f>
        <v>3.5602890753011901E-2</v>
      </c>
    </row>
    <row r="121" spans="1:22" ht="15" hidden="1" customHeight="1">
      <c r="A121">
        <v>28</v>
      </c>
      <c r="B121">
        <f>MATCH(A121,'GSE48865'!$B$3:$B$146,0)</f>
        <v>118</v>
      </c>
      <c r="D121" s="300"/>
      <c r="E121" s="281"/>
      <c r="F121" s="284"/>
      <c r="G121" s="281"/>
      <c r="H121" s="311"/>
      <c r="I121" s="281"/>
      <c r="J121" s="296"/>
      <c r="K121" s="287"/>
      <c r="L121" s="287"/>
      <c r="M121" s="290"/>
      <c r="N121" s="42"/>
      <c r="O121" s="234"/>
      <c r="P121" s="43">
        <f>INDEX('GSE48865'!E$3:E$146,'SigInt Chart'!$B121+1)</f>
        <v>0</v>
      </c>
      <c r="Q121" s="43" t="str">
        <f>INDEX('GSE48865'!F$3:F$146,'SigInt Chart'!$B121+1)</f>
        <v>CC</v>
      </c>
      <c r="R121" s="43" t="str">
        <f>INDEX('GSE48865'!J$3:J$146,'SigInt Chart'!$B121+1)</f>
        <v>nuclear lumen</v>
      </c>
      <c r="S121" s="43">
        <f>INDEX('GSE48865'!K$3:K$146,'SigInt Chart'!$B121+1)</f>
        <v>4</v>
      </c>
      <c r="T121" s="45" t="str">
        <f>INDEX('GSE48865'!L$3:L$146,'SigInt Chart'!$B121+1)</f>
        <v>RBM23, SUPT16H, APEX1, PARP2</v>
      </c>
      <c r="U121" s="46">
        <f>INDEX('GSE48865'!N$3:N$146,'SigInt Chart'!$B121+1)</f>
        <v>1.22420780185195E-2</v>
      </c>
      <c r="V121" s="49">
        <f>INDEX('GSE48865'!S$3:S$146,'SigInt Chart'!$B121+1)</f>
        <v>0.34216385786494002</v>
      </c>
    </row>
    <row r="122" spans="1:22" ht="15.75" hidden="1" customHeight="1" thickBot="1">
      <c r="A122">
        <v>28</v>
      </c>
      <c r="B122">
        <f>MATCH(A122,'GSE48865'!$B$3:$B$146,0)</f>
        <v>118</v>
      </c>
      <c r="D122" s="301"/>
      <c r="E122" s="302"/>
      <c r="F122" s="309"/>
      <c r="G122" s="302"/>
      <c r="H122" s="312"/>
      <c r="I122" s="302"/>
      <c r="J122" s="297"/>
      <c r="K122" s="288"/>
      <c r="L122" s="288"/>
      <c r="M122" s="291"/>
      <c r="N122" s="69"/>
      <c r="O122" s="234"/>
      <c r="P122" s="51">
        <f>INDEX('GSE48865'!E$3:E$146,'SigInt Chart'!$B122+2)</f>
        <v>0</v>
      </c>
      <c r="Q122" s="51" t="str">
        <f>INDEX('GSE48865'!F$3:F$146,'SigInt Chart'!$B122+2)</f>
        <v>MF</v>
      </c>
      <c r="R122" s="51" t="str">
        <f>INDEX('GSE48865'!J$3:J$146,'SigInt Chart'!$B122+2)</f>
        <v>catalytic activity</v>
      </c>
      <c r="S122" s="51">
        <f>INDEX('GSE48865'!K$3:K$146,'SigInt Chart'!$B122+2)</f>
        <v>6</v>
      </c>
      <c r="T122" s="53" t="str">
        <f>INDEX('GSE48865'!L$3:L$146,'SigInt Chart'!$B122+2)</f>
        <v>PRMT5, SUPT16H, AASS, AARSD1, APEX1, PARP2</v>
      </c>
      <c r="U122" s="54">
        <f>INDEX('GSE48865'!N$3:N$146,'SigInt Chart'!$B122+2)</f>
        <v>2.0393951134991199E-2</v>
      </c>
      <c r="V122" s="57">
        <f>INDEX('GSE48865'!S$3:S$146,'SigInt Chart'!$B122+2)</f>
        <v>0.79537331117452603</v>
      </c>
    </row>
    <row r="123" spans="1:22" ht="15" hidden="1" customHeight="1">
      <c r="A123">
        <v>14</v>
      </c>
      <c r="B123">
        <f>MATCH(A123,'GSE57872'!$B$3:$B$65,0)</f>
        <v>55</v>
      </c>
      <c r="D123" s="299">
        <v>21</v>
      </c>
      <c r="E123" s="280">
        <v>2</v>
      </c>
      <c r="F123" s="283" t="s">
        <v>1012</v>
      </c>
      <c r="G123" s="280">
        <v>0</v>
      </c>
      <c r="H123" s="310"/>
      <c r="I123" s="280"/>
      <c r="J123" s="292" t="s">
        <v>797</v>
      </c>
      <c r="K123" s="280">
        <f>INDEX('GSE57872'!B$3:B$65,'SigInt Chart'!$B123)</f>
        <v>14</v>
      </c>
      <c r="L123" s="280">
        <f>INDEX('GSE57872'!C$3:C$65,'SigInt Chart'!$B123)</f>
        <v>7</v>
      </c>
      <c r="M123" s="283" t="str">
        <f>INDEX('GSE57872'!D$3:D$65,'SigInt Chart'!$B123)</f>
        <v>AARSD1, AASS, ARHGEF26.AS1, SPC25, SMYD4, SYNE2, XKR9</v>
      </c>
      <c r="N123" s="205"/>
      <c r="O123" s="230"/>
      <c r="P123" s="11" t="str">
        <f>INDEX('GSE57872'!H$3:H$65,'SigInt Chart'!$B123)</f>
        <v>GO:0006520~cellular amino acid metabolic process</v>
      </c>
      <c r="Q123" s="11" t="str">
        <f>INDEX('GSE57872'!I$3:I$65,'SigInt Chart'!$B123)</f>
        <v>BP</v>
      </c>
      <c r="R123" s="11" t="str">
        <f>INDEX('GSE57872'!K$3:K$65,'SigInt Chart'!$B123)</f>
        <v>cellular amino acid metabolic process</v>
      </c>
      <c r="S123" s="11">
        <f>INDEX('GSE57872'!L$3:L$65,'SigInt Chart'!$B123)</f>
        <v>2</v>
      </c>
      <c r="T123" s="13" t="str">
        <f>INDEX('GSE57872'!M$3:M$65,'SigInt Chart'!$B123)</f>
        <v>AASS, AARSD1</v>
      </c>
      <c r="U123" s="14">
        <f>INDEX('GSE57872'!O$3:O$65,'SigInt Chart'!$B123)</f>
        <v>3.1765191946415902E-2</v>
      </c>
      <c r="V123" s="17">
        <f>INDEX('GSE57872'!T$3:T$65,'SigInt Chart'!$B123)</f>
        <v>0.90213896911311098</v>
      </c>
    </row>
    <row r="124" spans="1:22" ht="15" hidden="1" customHeight="1">
      <c r="A124">
        <v>14</v>
      </c>
      <c r="B124">
        <f>MATCH(A124,'GSE57872'!$B$3:$B$65,0)</f>
        <v>55</v>
      </c>
      <c r="D124" s="300"/>
      <c r="E124" s="281"/>
      <c r="F124" s="284"/>
      <c r="G124" s="281"/>
      <c r="H124" s="311"/>
      <c r="I124" s="281"/>
      <c r="J124" s="293"/>
      <c r="K124" s="281"/>
      <c r="L124" s="281"/>
      <c r="M124" s="284"/>
      <c r="N124" s="18"/>
      <c r="O124" s="231"/>
      <c r="P124" s="19" t="e">
        <f>INDEX('GSE57872'!H$3:H$65,'SigInt Chart'!$B124+1)</f>
        <v>#N/A</v>
      </c>
      <c r="Q124" s="19" t="str">
        <f>INDEX('GSE57872'!I$3:I$65,'SigInt Chart'!$B124+1)</f>
        <v>CC</v>
      </c>
      <c r="R124" s="19" t="str">
        <f>INDEX('GSE57872'!K$3:K$65,'SigInt Chart'!$B124+1)</f>
        <v>NONE</v>
      </c>
      <c r="S124" s="19" t="str">
        <f>INDEX('GSE57872'!L$3:L$65,'SigInt Chart'!$B124+1)</f>
        <v>-</v>
      </c>
      <c r="T124" s="21" t="str">
        <f>INDEX('GSE57872'!M$3:M$65,'SigInt Chart'!$B124+1)</f>
        <v>NONE</v>
      </c>
      <c r="U124" s="22" t="str">
        <f>INDEX('GSE57872'!O$3:O$65,'SigInt Chart'!$B124+1)</f>
        <v>-</v>
      </c>
      <c r="V124" s="25" t="str">
        <f>INDEX('GSE57872'!T$3:T$65,'SigInt Chart'!$B124+1)</f>
        <v>-</v>
      </c>
    </row>
    <row r="125" spans="1:22" ht="15" hidden="1" customHeight="1">
      <c r="A125">
        <v>14</v>
      </c>
      <c r="B125">
        <f>MATCH(A125,'GSE57872'!$B$3:$B$65,0)</f>
        <v>55</v>
      </c>
      <c r="D125" s="300"/>
      <c r="E125" s="281"/>
      <c r="F125" s="284"/>
      <c r="G125" s="281"/>
      <c r="H125" s="311"/>
      <c r="I125" s="281"/>
      <c r="J125" s="294"/>
      <c r="K125" s="282"/>
      <c r="L125" s="282"/>
      <c r="M125" s="285"/>
      <c r="N125" s="26"/>
      <c r="O125" s="232"/>
      <c r="P125" s="27" t="e">
        <f>INDEX('GSE57872'!H$3:H$65,'SigInt Chart'!$B125+2)</f>
        <v>#N/A</v>
      </c>
      <c r="Q125" s="27" t="str">
        <f>INDEX('GSE57872'!I$3:I$65,'SigInt Chart'!$B125+2)</f>
        <v>MF</v>
      </c>
      <c r="R125" s="27" t="str">
        <f>INDEX('GSE57872'!K$3:K$65,'SigInt Chart'!$B125+2)</f>
        <v>NONE</v>
      </c>
      <c r="S125" s="27" t="str">
        <f>INDEX('GSE57872'!L$3:L$65,'SigInt Chart'!$B125+2)</f>
        <v>-</v>
      </c>
      <c r="T125" s="29" t="str">
        <f>INDEX('GSE57872'!M$3:M$65,'SigInt Chart'!$B125+2)</f>
        <v>NONE</v>
      </c>
      <c r="U125" s="30" t="str">
        <f>INDEX('GSE57872'!O$3:O$65,'SigInt Chart'!$B125+2)</f>
        <v>-</v>
      </c>
      <c r="V125" s="33" t="str">
        <f>INDEX('GSE57872'!T$3:T$65,'SigInt Chart'!$B125+2)</f>
        <v>-</v>
      </c>
    </row>
    <row r="126" spans="1:22" ht="15" hidden="1" customHeight="1">
      <c r="A126">
        <v>32</v>
      </c>
      <c r="B126">
        <f>MATCH(A126,'GSE48865'!$B$3:$B$146,0)</f>
        <v>124</v>
      </c>
      <c r="D126" s="300"/>
      <c r="E126" s="281"/>
      <c r="F126" s="284"/>
      <c r="G126" s="281"/>
      <c r="H126" s="311"/>
      <c r="I126" s="281"/>
      <c r="J126" s="295" t="s">
        <v>796</v>
      </c>
      <c r="K126" s="286">
        <f>INDEX('GSE48865'!B$3:B$146,'SigInt Chart'!$B126)</f>
        <v>32</v>
      </c>
      <c r="L126" s="286">
        <f>INDEX('GSE48865'!C$3:C$146,'SigInt Chart'!$B126)</f>
        <v>8</v>
      </c>
      <c r="M126" s="289" t="str">
        <f>INDEX('GSE48865'!D$3:D$146,'SigInt Chart'!$B126)</f>
        <v>AARSD1, AASS, GNAO1, RUNDC3A, SCAMP5, SHC1, SYP</v>
      </c>
      <c r="N126" s="34"/>
      <c r="O126" s="233"/>
      <c r="P126" s="35">
        <f>INDEX('GSE48865'!E$3:E$146,'SigInt Chart'!$B126)</f>
        <v>0</v>
      </c>
      <c r="Q126" s="35" t="str">
        <f>INDEX('GSE48865'!F$3:F$146,'SigInt Chart'!$B126)</f>
        <v>BP</v>
      </c>
      <c r="R126" s="35" t="str">
        <f>INDEX('GSE48865'!J$3:J$146,'SigInt Chart'!$B126)</f>
        <v>regulation of multicellular organismal process</v>
      </c>
      <c r="S126" s="35">
        <f>INDEX('GSE48865'!K$3:K$146,'SigInt Chart'!$B126)</f>
        <v>3</v>
      </c>
      <c r="T126" s="37" t="str">
        <f>INDEX('GSE48865'!L$3:L$146,'SigInt Chart'!$B126)</f>
        <v>SYP, GNAO1, SCAMP5</v>
      </c>
      <c r="U126" s="38">
        <f>INDEX('GSE48865'!N$3:N$146,'SigInt Chart'!$B126)</f>
        <v>5.5200168655976899E-2</v>
      </c>
      <c r="V126" s="41">
        <f>INDEX('GSE48865'!S$3:S$146,'SigInt Chart'!$B126)</f>
        <v>0.99999909165101597</v>
      </c>
    </row>
    <row r="127" spans="1:22" ht="15" hidden="1" customHeight="1">
      <c r="A127">
        <v>32</v>
      </c>
      <c r="B127">
        <f>MATCH(A127,'GSE48865'!$B$3:$B$146,0)</f>
        <v>124</v>
      </c>
      <c r="D127" s="300"/>
      <c r="E127" s="281"/>
      <c r="F127" s="284"/>
      <c r="G127" s="281"/>
      <c r="H127" s="311"/>
      <c r="I127" s="281"/>
      <c r="J127" s="296"/>
      <c r="K127" s="287"/>
      <c r="L127" s="287"/>
      <c r="M127" s="290"/>
      <c r="N127" s="42"/>
      <c r="O127" s="234"/>
      <c r="P127" s="43">
        <f>INDEX('GSE48865'!E$3:E$146,'SigInt Chart'!$B127+1)</f>
        <v>0</v>
      </c>
      <c r="Q127" s="43" t="str">
        <f>INDEX('GSE48865'!F$3:F$146,'SigInt Chart'!$B127+1)</f>
        <v>CC</v>
      </c>
      <c r="R127" s="43" t="str">
        <f>INDEX('GSE48865'!J$3:J$146,'SigInt Chart'!$B127+1)</f>
        <v>plasma membrane</v>
      </c>
      <c r="S127" s="43">
        <f>INDEX('GSE48865'!K$3:K$146,'SigInt Chart'!$B127+1)</f>
        <v>5</v>
      </c>
      <c r="T127" s="45" t="str">
        <f>INDEX('GSE48865'!L$3:L$146,'SigInt Chart'!$B127+1)</f>
        <v>SYP, GNAO1, RUNDC3A, SHC1, SCAMP5</v>
      </c>
      <c r="U127" s="46">
        <f>INDEX('GSE48865'!N$3:N$146,'SigInt Chart'!$B127+1)</f>
        <v>3.1323761611247301E-2</v>
      </c>
      <c r="V127" s="49">
        <f>INDEX('GSE48865'!S$3:S$146,'SigInt Chart'!$B127+1)</f>
        <v>0.85648495070171804</v>
      </c>
    </row>
    <row r="128" spans="1:22" ht="15.75" hidden="1" customHeight="1" thickBot="1">
      <c r="A128">
        <v>32</v>
      </c>
      <c r="B128">
        <f>MATCH(A128,'GSE48865'!$B$3:$B$146,0)</f>
        <v>124</v>
      </c>
      <c r="D128" s="301"/>
      <c r="E128" s="302"/>
      <c r="F128" s="309"/>
      <c r="G128" s="302"/>
      <c r="H128" s="312"/>
      <c r="I128" s="302"/>
      <c r="J128" s="297"/>
      <c r="K128" s="288"/>
      <c r="L128" s="288"/>
      <c r="M128" s="291"/>
      <c r="N128" s="69"/>
      <c r="O128" s="234"/>
      <c r="P128" s="51">
        <f>INDEX('GSE48865'!E$3:E$146,'SigInt Chart'!$B128+2)</f>
        <v>0</v>
      </c>
      <c r="Q128" s="51" t="str">
        <f>INDEX('GSE48865'!F$3:F$146,'SigInt Chart'!$B128+2)</f>
        <v>MF</v>
      </c>
      <c r="R128" s="51" t="str">
        <f>INDEX('GSE48865'!J$3:J$146,'SigInt Chart'!$B128+2)</f>
        <v>protein complex binding</v>
      </c>
      <c r="S128" s="51">
        <f>INDEX('GSE48865'!K$3:K$146,'SigInt Chart'!$B128+2)</f>
        <v>3</v>
      </c>
      <c r="T128" s="53" t="str">
        <f>INDEX('GSE48865'!L$3:L$146,'SigInt Chart'!$B128+2)</f>
        <v>SYP, GNAO1, SHC1</v>
      </c>
      <c r="U128" s="54">
        <f>INDEX('GSE48865'!N$3:N$146,'SigInt Chart'!$B128+2)</f>
        <v>2.4160576353306098E-3</v>
      </c>
      <c r="V128" s="57">
        <f>INDEX('GSE48865'!S$3:S$146,'SigInt Chart'!$B128+2)</f>
        <v>0.15167436115574101</v>
      </c>
    </row>
    <row r="129" spans="1:22" ht="15" hidden="1" customHeight="1">
      <c r="A129">
        <v>18</v>
      </c>
      <c r="B129">
        <f>MATCH(A129,'GSE57872'!$B$3:$B$65,0)</f>
        <v>61</v>
      </c>
      <c r="D129" s="299">
        <v>22</v>
      </c>
      <c r="E129" s="280">
        <v>2</v>
      </c>
      <c r="F129" s="283" t="s">
        <v>1012</v>
      </c>
      <c r="G129" s="280">
        <v>0</v>
      </c>
      <c r="H129" s="310"/>
      <c r="I129" s="280"/>
      <c r="J129" s="292" t="s">
        <v>797</v>
      </c>
      <c r="K129" s="280">
        <f>INDEX('GSE57872'!B$3:B$65,'SigInt Chart'!$B129)</f>
        <v>18</v>
      </c>
      <c r="L129" s="280">
        <f>INDEX('GSE57872'!C$3:C$65,'SigInt Chart'!$B129)</f>
        <v>7</v>
      </c>
      <c r="M129" s="283" t="str">
        <f>INDEX('GSE57872'!D$3:D$65,'SigInt Chart'!$B129)</f>
        <v>AARSD1, AASS, CD74, HLA-B, HLA-A, HLA-C, IFI6</v>
      </c>
      <c r="N129" s="205"/>
      <c r="O129" s="230"/>
      <c r="P129" s="11" t="str">
        <f>INDEX('GSE57872'!H$3:H$65,'SigInt Chart'!$B129)</f>
        <v>GO:0048002~antigen processing and presentation of peptide antigen</v>
      </c>
      <c r="Q129" s="11" t="str">
        <f>INDEX('GSE57872'!I$3:I$65,'SigInt Chart'!$B129)</f>
        <v>BP</v>
      </c>
      <c r="R129" s="11" t="str">
        <f>INDEX('GSE57872'!K$3:K$65,'SigInt Chart'!$B129)</f>
        <v>antigen processing and presentation of peptide antigen</v>
      </c>
      <c r="S129" s="11">
        <f>INDEX('GSE57872'!L$3:L$65,'SigInt Chart'!$B129)</f>
        <v>3</v>
      </c>
      <c r="T129" s="13" t="str">
        <f>INDEX('GSE57872'!M$3:M$65,'SigInt Chart'!$B129)</f>
        <v>HLA-A, HLA-C, HLA-B, CD74</v>
      </c>
      <c r="U129" s="14">
        <f>INDEX('GSE57872'!O$3:O$65,'SigInt Chart'!$B129)</f>
        <v>3.7803183682645202E-5</v>
      </c>
      <c r="V129" s="17">
        <f>INDEX('GSE57872'!T$3:T$65,'SigInt Chart'!$B129)</f>
        <v>9.0693624429785107E-3</v>
      </c>
    </row>
    <row r="130" spans="1:22" ht="15" hidden="1" customHeight="1">
      <c r="A130">
        <v>18</v>
      </c>
      <c r="B130">
        <f>MATCH(A130,'GSE57872'!$B$3:$B$65,0)</f>
        <v>61</v>
      </c>
      <c r="D130" s="300"/>
      <c r="E130" s="281"/>
      <c r="F130" s="284"/>
      <c r="G130" s="281"/>
      <c r="H130" s="311"/>
      <c r="I130" s="281"/>
      <c r="J130" s="293"/>
      <c r="K130" s="281"/>
      <c r="L130" s="281"/>
      <c r="M130" s="284"/>
      <c r="N130" s="18"/>
      <c r="O130" s="231"/>
      <c r="P130" s="19" t="str">
        <f>INDEX('GSE57872'!H$3:H$65,'SigInt Chart'!$B130+1)</f>
        <v>GO:0042612~MHC class I protein complex</v>
      </c>
      <c r="Q130" s="19" t="str">
        <f>INDEX('GSE57872'!I$3:I$65,'SigInt Chart'!$B130+1)</f>
        <v>CC</v>
      </c>
      <c r="R130" s="19" t="str">
        <f>INDEX('GSE57872'!K$3:K$65,'SigInt Chart'!$B130+1)</f>
        <v>MHC class I protein complex</v>
      </c>
      <c r="S130" s="19">
        <f>INDEX('GSE57872'!L$3:L$65,'SigInt Chart'!$B130+1)</f>
        <v>2</v>
      </c>
      <c r="T130" s="21" t="str">
        <f>INDEX('GSE57872'!M$3:M$65,'SigInt Chart'!$B130+1)</f>
        <v>HLA-A, HLA-C, HLA-B</v>
      </c>
      <c r="U130" s="22">
        <f>INDEX('GSE57872'!O$3:O$65,'SigInt Chart'!$B130+1)</f>
        <v>8.7707765772108894E-3</v>
      </c>
      <c r="V130" s="25">
        <f>INDEX('GSE57872'!T$3:T$65,'SigInt Chart'!$B130+1)</f>
        <v>0.339028735469869</v>
      </c>
    </row>
    <row r="131" spans="1:22" ht="15" hidden="1" customHeight="1">
      <c r="A131">
        <v>18</v>
      </c>
      <c r="B131">
        <f>MATCH(A131,'GSE57872'!$B$3:$B$65,0)</f>
        <v>61</v>
      </c>
      <c r="D131" s="300"/>
      <c r="E131" s="281"/>
      <c r="F131" s="284"/>
      <c r="G131" s="281"/>
      <c r="H131" s="311"/>
      <c r="I131" s="281"/>
      <c r="J131" s="294"/>
      <c r="K131" s="282"/>
      <c r="L131" s="282"/>
      <c r="M131" s="285"/>
      <c r="N131" s="26"/>
      <c r="O131" s="232"/>
      <c r="P131" s="27" t="str">
        <f>INDEX('GSE57872'!H$3:H$65,'SigInt Chart'!$B131+2)</f>
        <v>GO:0032393~MHC class I receptor activity</v>
      </c>
      <c r="Q131" s="27" t="str">
        <f>INDEX('GSE57872'!I$3:I$65,'SigInt Chart'!$B131+2)</f>
        <v>MF</v>
      </c>
      <c r="R131" s="27" t="str">
        <f>INDEX('GSE57872'!K$3:K$65,'SigInt Chart'!$B131+2)</f>
        <v>MHC class I receptor activity</v>
      </c>
      <c r="S131" s="27">
        <f>INDEX('GSE57872'!L$3:L$65,'SigInt Chart'!$B131+2)</f>
        <v>2</v>
      </c>
      <c r="T131" s="29" t="str">
        <f>INDEX('GSE57872'!M$3:M$65,'SigInt Chart'!$B131+2)</f>
        <v>HLA-A, HLA-C, HLA-B</v>
      </c>
      <c r="U131" s="30">
        <f>INDEX('GSE57872'!O$3:O$65,'SigInt Chart'!$B131+2)</f>
        <v>5.6013039075418804E-3</v>
      </c>
      <c r="V131" s="33">
        <f>INDEX('GSE57872'!T$3:T$65,'SigInt Chart'!$B131+2)</f>
        <v>0.17847815585337701</v>
      </c>
    </row>
    <row r="132" spans="1:22" ht="15" hidden="1" customHeight="1">
      <c r="A132">
        <v>32</v>
      </c>
      <c r="B132">
        <f>MATCH(A132,'GSE48865'!$B$3:$B$146,0)</f>
        <v>124</v>
      </c>
      <c r="D132" s="300"/>
      <c r="E132" s="281"/>
      <c r="F132" s="284"/>
      <c r="G132" s="281"/>
      <c r="H132" s="311"/>
      <c r="I132" s="281"/>
      <c r="J132" s="295" t="s">
        <v>796</v>
      </c>
      <c r="K132" s="286">
        <f>INDEX('GSE48865'!B$3:B$146,'SigInt Chart'!$B132)</f>
        <v>32</v>
      </c>
      <c r="L132" s="286">
        <f>INDEX('GSE48865'!C$3:C$146,'SigInt Chart'!$B132)</f>
        <v>8</v>
      </c>
      <c r="M132" s="289" t="str">
        <f>INDEX('GSE48865'!D$3:D$146,'SigInt Chart'!$B132)</f>
        <v>AARSD1, AASS, GNAO1, RUNDC3A, SCAMP5, SHC1, SYP</v>
      </c>
      <c r="N132" s="34"/>
      <c r="O132" s="233"/>
      <c r="P132" s="35">
        <f>INDEX('GSE48865'!E$3:E$146,'SigInt Chart'!$B132)</f>
        <v>0</v>
      </c>
      <c r="Q132" s="35" t="str">
        <f>INDEX('GSE48865'!F$3:F$146,'SigInt Chart'!$B132)</f>
        <v>BP</v>
      </c>
      <c r="R132" s="35" t="str">
        <f>INDEX('GSE48865'!J$3:J$146,'SigInt Chart'!$B132)</f>
        <v>regulation of multicellular organismal process</v>
      </c>
      <c r="S132" s="35">
        <f>INDEX('GSE48865'!K$3:K$146,'SigInt Chart'!$B132)</f>
        <v>3</v>
      </c>
      <c r="T132" s="37" t="str">
        <f>INDEX('GSE48865'!L$3:L$146,'SigInt Chart'!$B132)</f>
        <v>SYP, GNAO1, SCAMP5</v>
      </c>
      <c r="U132" s="38">
        <f>INDEX('GSE48865'!N$3:N$146,'SigInt Chart'!$B132)</f>
        <v>5.5200168655976899E-2</v>
      </c>
      <c r="V132" s="41">
        <f>INDEX('GSE48865'!S$3:S$146,'SigInt Chart'!$B132)</f>
        <v>0.99999909165101597</v>
      </c>
    </row>
    <row r="133" spans="1:22" ht="15" hidden="1" customHeight="1">
      <c r="A133">
        <v>32</v>
      </c>
      <c r="B133">
        <f>MATCH(A133,'GSE48865'!$B$3:$B$146,0)</f>
        <v>124</v>
      </c>
      <c r="D133" s="300"/>
      <c r="E133" s="281"/>
      <c r="F133" s="284"/>
      <c r="G133" s="281"/>
      <c r="H133" s="311"/>
      <c r="I133" s="281"/>
      <c r="J133" s="296"/>
      <c r="K133" s="287"/>
      <c r="L133" s="287"/>
      <c r="M133" s="290"/>
      <c r="N133" s="42"/>
      <c r="O133" s="234"/>
      <c r="P133" s="43">
        <f>INDEX('GSE48865'!E$3:E$146,'SigInt Chart'!$B133+1)</f>
        <v>0</v>
      </c>
      <c r="Q133" s="43" t="str">
        <f>INDEX('GSE48865'!F$3:F$146,'SigInt Chart'!$B133+1)</f>
        <v>CC</v>
      </c>
      <c r="R133" s="43" t="str">
        <f>INDEX('GSE48865'!J$3:J$146,'SigInt Chart'!$B133+1)</f>
        <v>plasma membrane</v>
      </c>
      <c r="S133" s="43">
        <f>INDEX('GSE48865'!K$3:K$146,'SigInt Chart'!$B133+1)</f>
        <v>5</v>
      </c>
      <c r="T133" s="45" t="str">
        <f>INDEX('GSE48865'!L$3:L$146,'SigInt Chart'!$B133+1)</f>
        <v>SYP, GNAO1, RUNDC3A, SHC1, SCAMP5</v>
      </c>
      <c r="U133" s="46">
        <f>INDEX('GSE48865'!N$3:N$146,'SigInt Chart'!$B133+1)</f>
        <v>3.1323761611247301E-2</v>
      </c>
      <c r="V133" s="49">
        <f>INDEX('GSE48865'!S$3:S$146,'SigInt Chart'!$B133+1)</f>
        <v>0.85648495070171804</v>
      </c>
    </row>
    <row r="134" spans="1:22" ht="15.75" hidden="1" customHeight="1" thickBot="1">
      <c r="A134">
        <v>32</v>
      </c>
      <c r="B134">
        <f>MATCH(A134,'GSE48865'!$B$3:$B$146,0)</f>
        <v>124</v>
      </c>
      <c r="D134" s="301"/>
      <c r="E134" s="302"/>
      <c r="F134" s="309"/>
      <c r="G134" s="302"/>
      <c r="H134" s="312"/>
      <c r="I134" s="302"/>
      <c r="J134" s="297"/>
      <c r="K134" s="288"/>
      <c r="L134" s="288"/>
      <c r="M134" s="291"/>
      <c r="N134" s="69"/>
      <c r="O134" s="234"/>
      <c r="P134" s="51">
        <f>INDEX('GSE48865'!E$3:E$146,'SigInt Chart'!$B134+2)</f>
        <v>0</v>
      </c>
      <c r="Q134" s="51" t="str">
        <f>INDEX('GSE48865'!F$3:F$146,'SigInt Chart'!$B134+2)</f>
        <v>MF</v>
      </c>
      <c r="R134" s="51" t="str">
        <f>INDEX('GSE48865'!J$3:J$146,'SigInt Chart'!$B134+2)</f>
        <v>protein complex binding</v>
      </c>
      <c r="S134" s="51">
        <f>INDEX('GSE48865'!K$3:K$146,'SigInt Chart'!$B134+2)</f>
        <v>3</v>
      </c>
      <c r="T134" s="53" t="str">
        <f>INDEX('GSE48865'!L$3:L$146,'SigInt Chart'!$B134+2)</f>
        <v>SYP, GNAO1, SHC1</v>
      </c>
      <c r="U134" s="54">
        <f>INDEX('GSE48865'!N$3:N$146,'SigInt Chart'!$B134+2)</f>
        <v>2.4160576353306098E-3</v>
      </c>
      <c r="V134" s="57">
        <f>INDEX('GSE48865'!S$3:S$146,'SigInt Chart'!$B134+2)</f>
        <v>0.15167436115574101</v>
      </c>
    </row>
    <row r="135" spans="1:22" ht="15" hidden="1" customHeight="1">
      <c r="A135">
        <v>18</v>
      </c>
      <c r="B135">
        <f>MATCH(A135,'GSE57872'!$B$3:$B$65,0)</f>
        <v>61</v>
      </c>
      <c r="D135" s="299">
        <v>23</v>
      </c>
      <c r="E135" s="280">
        <v>2</v>
      </c>
      <c r="F135" s="283" t="s">
        <v>1013</v>
      </c>
      <c r="G135" s="280">
        <v>0</v>
      </c>
      <c r="H135" s="310"/>
      <c r="I135" s="280"/>
      <c r="J135" s="292" t="s">
        <v>797</v>
      </c>
      <c r="K135" s="280">
        <f>INDEX('GSE57872'!B$3:B$65,'SigInt Chart'!$B135)</f>
        <v>18</v>
      </c>
      <c r="L135" s="280">
        <f>INDEX('GSE57872'!C$3:C$65,'SigInt Chart'!$B135)</f>
        <v>7</v>
      </c>
      <c r="M135" s="283" t="str">
        <f>INDEX('GSE57872'!D$3:D$65,'SigInt Chart'!$B135)</f>
        <v>AARSD1, AASS, CD74, HLA-B, HLA-A, HLA-C, IFI6</v>
      </c>
      <c r="N135" s="205"/>
      <c r="O135" s="230"/>
      <c r="P135" s="11" t="str">
        <f>INDEX('GSE57872'!H$3:H$65,'SigInt Chart'!$B135)</f>
        <v>GO:0048002~antigen processing and presentation of peptide antigen</v>
      </c>
      <c r="Q135" s="11" t="str">
        <f>INDEX('GSE57872'!I$3:I$65,'SigInt Chart'!$B135)</f>
        <v>BP</v>
      </c>
      <c r="R135" s="11" t="str">
        <f>INDEX('GSE57872'!K$3:K$65,'SigInt Chart'!$B135)</f>
        <v>antigen processing and presentation of peptide antigen</v>
      </c>
      <c r="S135" s="11">
        <f>INDEX('GSE57872'!L$3:L$65,'SigInt Chart'!$B135)</f>
        <v>3</v>
      </c>
      <c r="T135" s="13" t="str">
        <f>INDEX('GSE57872'!M$3:M$65,'SigInt Chart'!$B135)</f>
        <v>HLA-A, HLA-C, HLA-B, CD74</v>
      </c>
      <c r="U135" s="14">
        <f>INDEX('GSE57872'!O$3:O$65,'SigInt Chart'!$B135)</f>
        <v>3.7803183682645202E-5</v>
      </c>
      <c r="V135" s="17">
        <f>INDEX('GSE57872'!T$3:T$65,'SigInt Chart'!$B135)</f>
        <v>9.0693624429785107E-3</v>
      </c>
    </row>
    <row r="136" spans="1:22" ht="15" hidden="1" customHeight="1">
      <c r="A136">
        <v>18</v>
      </c>
      <c r="B136">
        <f>MATCH(A136,'GSE57872'!$B$3:$B$65,0)</f>
        <v>61</v>
      </c>
      <c r="D136" s="300"/>
      <c r="E136" s="281"/>
      <c r="F136" s="284"/>
      <c r="G136" s="281"/>
      <c r="H136" s="311"/>
      <c r="I136" s="281"/>
      <c r="J136" s="293"/>
      <c r="K136" s="281"/>
      <c r="L136" s="281"/>
      <c r="M136" s="284"/>
      <c r="N136" s="18"/>
      <c r="O136" s="231"/>
      <c r="P136" s="19" t="str">
        <f>INDEX('GSE57872'!H$3:H$65,'SigInt Chart'!$B136+1)</f>
        <v>GO:0042612~MHC class I protein complex</v>
      </c>
      <c r="Q136" s="19" t="str">
        <f>INDEX('GSE57872'!I$3:I$65,'SigInt Chart'!$B136+1)</f>
        <v>CC</v>
      </c>
      <c r="R136" s="19" t="str">
        <f>INDEX('GSE57872'!K$3:K$65,'SigInt Chart'!$B136+1)</f>
        <v>MHC class I protein complex</v>
      </c>
      <c r="S136" s="19">
        <f>INDEX('GSE57872'!L$3:L$65,'SigInt Chart'!$B136+1)</f>
        <v>2</v>
      </c>
      <c r="T136" s="21" t="str">
        <f>INDEX('GSE57872'!M$3:M$65,'SigInt Chart'!$B136+1)</f>
        <v>HLA-A, HLA-C, HLA-B</v>
      </c>
      <c r="U136" s="22">
        <f>INDEX('GSE57872'!O$3:O$65,'SigInt Chart'!$B136+1)</f>
        <v>8.7707765772108894E-3</v>
      </c>
      <c r="V136" s="25">
        <f>INDEX('GSE57872'!T$3:T$65,'SigInt Chart'!$B136+1)</f>
        <v>0.339028735469869</v>
      </c>
    </row>
    <row r="137" spans="1:22" ht="15" hidden="1" customHeight="1">
      <c r="A137">
        <v>18</v>
      </c>
      <c r="B137">
        <f>MATCH(A137,'GSE57872'!$B$3:$B$65,0)</f>
        <v>61</v>
      </c>
      <c r="D137" s="300"/>
      <c r="E137" s="281"/>
      <c r="F137" s="284"/>
      <c r="G137" s="281"/>
      <c r="H137" s="311"/>
      <c r="I137" s="281"/>
      <c r="J137" s="294"/>
      <c r="K137" s="282"/>
      <c r="L137" s="282"/>
      <c r="M137" s="285"/>
      <c r="N137" s="26"/>
      <c r="O137" s="232"/>
      <c r="P137" s="27" t="str">
        <f>INDEX('GSE57872'!H$3:H$65,'SigInt Chart'!$B137+2)</f>
        <v>GO:0032393~MHC class I receptor activity</v>
      </c>
      <c r="Q137" s="27" t="str">
        <f>INDEX('GSE57872'!I$3:I$65,'SigInt Chart'!$B137+2)</f>
        <v>MF</v>
      </c>
      <c r="R137" s="27" t="str">
        <f>INDEX('GSE57872'!K$3:K$65,'SigInt Chart'!$B137+2)</f>
        <v>MHC class I receptor activity</v>
      </c>
      <c r="S137" s="27">
        <f>INDEX('GSE57872'!L$3:L$65,'SigInt Chart'!$B137+2)</f>
        <v>2</v>
      </c>
      <c r="T137" s="29" t="str">
        <f>INDEX('GSE57872'!M$3:M$65,'SigInt Chart'!$B137+2)</f>
        <v>HLA-A, HLA-C, HLA-B</v>
      </c>
      <c r="U137" s="30">
        <f>INDEX('GSE57872'!O$3:O$65,'SigInt Chart'!$B137+2)</f>
        <v>5.6013039075418804E-3</v>
      </c>
      <c r="V137" s="33">
        <f>INDEX('GSE57872'!T$3:T$65,'SigInt Chart'!$B137+2)</f>
        <v>0.17847815585337701</v>
      </c>
    </row>
    <row r="138" spans="1:22" ht="28.5" hidden="1" customHeight="1">
      <c r="A138">
        <v>35</v>
      </c>
      <c r="B138">
        <f>MATCH(A138,'GSE48865'!$B$3:$B$146,0)</f>
        <v>130</v>
      </c>
      <c r="D138" s="300"/>
      <c r="E138" s="281"/>
      <c r="F138" s="284"/>
      <c r="G138" s="281"/>
      <c r="H138" s="311"/>
      <c r="I138" s="281"/>
      <c r="J138" s="295" t="s">
        <v>796</v>
      </c>
      <c r="K138" s="286">
        <f>INDEX('GSE48865'!B$3:B$146,'SigInt Chart'!$B138)</f>
        <v>35</v>
      </c>
      <c r="L138" s="286">
        <f>INDEX('GSE48865'!C$3:C$146,'SigInt Chart'!$B138)</f>
        <v>8</v>
      </c>
      <c r="M138" s="289" t="str">
        <f>INDEX('GSE48865'!D$3:D$146,'SigInt Chart'!$B138)</f>
        <v>AARSD1, ABCA1, HLA-DMA, CD74, HLA-DOA, HLA-DPB1, HLA-DQA1</v>
      </c>
      <c r="N138" s="34"/>
      <c r="O138" s="233"/>
      <c r="P138" s="35">
        <f>INDEX('GSE48865'!E$3:E$146,'SigInt Chart'!$B138)</f>
        <v>0</v>
      </c>
      <c r="Q138" s="35" t="str">
        <f>INDEX('GSE48865'!F$3:F$146,'SigInt Chart'!$B138)</f>
        <v>BP</v>
      </c>
      <c r="R138" s="37" t="str">
        <f>INDEX('GSE48865'!J$3:J$146,'SigInt Chart'!$B138)</f>
        <v>antigen processing and presentation of peptide or polysaccharide antigen via MHC class II</v>
      </c>
      <c r="S138" s="35">
        <f>INDEX('GSE48865'!K$3:K$146,'SigInt Chart'!$B138)</f>
        <v>5</v>
      </c>
      <c r="T138" s="37" t="str">
        <f>INDEX('GSE48865'!L$3:L$146,'SigInt Chart'!$B138)</f>
        <v>HLA-DPB1, HLA-DOA, HLA-DMA, CD74, HLA-DQA1</v>
      </c>
      <c r="U138" s="38">
        <f>INDEX('GSE48865'!N$3:N$146,'SigInt Chart'!$B138)</f>
        <v>3.6995344345075998E-10</v>
      </c>
      <c r="V138" s="41">
        <f>INDEX('GSE48865'!S$3:S$146,'SigInt Chart'!$B138)</f>
        <v>1.0654657389696999E-7</v>
      </c>
    </row>
    <row r="139" spans="1:22" ht="15" hidden="1" customHeight="1">
      <c r="A139">
        <v>35</v>
      </c>
      <c r="B139">
        <f>MATCH(A139,'GSE48865'!$B$3:$B$146,0)</f>
        <v>130</v>
      </c>
      <c r="D139" s="300"/>
      <c r="E139" s="281"/>
      <c r="F139" s="284"/>
      <c r="G139" s="281"/>
      <c r="H139" s="311"/>
      <c r="I139" s="281"/>
      <c r="J139" s="296"/>
      <c r="K139" s="287"/>
      <c r="L139" s="287"/>
      <c r="M139" s="290"/>
      <c r="N139" s="42"/>
      <c r="O139" s="234"/>
      <c r="P139" s="43">
        <f>INDEX('GSE48865'!E$3:E$146,'SigInt Chart'!$B139+1)</f>
        <v>0</v>
      </c>
      <c r="Q139" s="43" t="str">
        <f>INDEX('GSE48865'!F$3:F$146,'SigInt Chart'!$B139+1)</f>
        <v>CC</v>
      </c>
      <c r="R139" s="43" t="str">
        <f>INDEX('GSE48865'!J$3:J$146,'SigInt Chart'!$B139+1)</f>
        <v>MHC class II protein complex</v>
      </c>
      <c r="S139" s="43">
        <f>INDEX('GSE48865'!K$3:K$146,'SigInt Chart'!$B139+1)</f>
        <v>4</v>
      </c>
      <c r="T139" s="45" t="str">
        <f>INDEX('GSE48865'!L$3:L$146,'SigInt Chart'!$B139+1)</f>
        <v>HLA-DPB1, HLA-DOA, HLA-DMA, HLA-DQA1</v>
      </c>
      <c r="U139" s="46">
        <f>INDEX('GSE48865'!N$3:N$146,'SigInt Chart'!$B139+1)</f>
        <v>1.08539207050089E-7</v>
      </c>
      <c r="V139" s="49">
        <f>INDEX('GSE48865'!S$3:S$146,'SigInt Chart'!$B139+1)</f>
        <v>5.75256174062399E-6</v>
      </c>
    </row>
    <row r="140" spans="1:22" ht="15.75" hidden="1" customHeight="1" thickBot="1">
      <c r="A140">
        <v>35</v>
      </c>
      <c r="B140">
        <f>MATCH(A140,'GSE48865'!$B$3:$B$146,0)</f>
        <v>130</v>
      </c>
      <c r="D140" s="301"/>
      <c r="E140" s="302"/>
      <c r="F140" s="309"/>
      <c r="G140" s="302"/>
      <c r="H140" s="312"/>
      <c r="I140" s="302"/>
      <c r="J140" s="297"/>
      <c r="K140" s="288"/>
      <c r="L140" s="288"/>
      <c r="M140" s="291"/>
      <c r="N140" s="69"/>
      <c r="O140" s="234"/>
      <c r="P140" s="51">
        <f>INDEX('GSE48865'!E$3:E$146,'SigInt Chart'!$B140+2)</f>
        <v>0</v>
      </c>
      <c r="Q140" s="51" t="str">
        <f>INDEX('GSE48865'!F$3:F$146,'SigInt Chart'!$B140+2)</f>
        <v>MF</v>
      </c>
      <c r="R140" s="51" t="str">
        <f>INDEX('GSE48865'!J$3:J$146,'SigInt Chart'!$B140+2)</f>
        <v>MHC class II receptor activity</v>
      </c>
      <c r="S140" s="51">
        <f>INDEX('GSE48865'!K$3:K$146,'SigInt Chart'!$B140+2)</f>
        <v>4</v>
      </c>
      <c r="T140" s="53" t="str">
        <f>INDEX('GSE48865'!L$3:L$146,'SigInt Chart'!$B140+2)</f>
        <v>HLA-DPB1, HLA-DOA, HLA-DMA, HLA-DQA1</v>
      </c>
      <c r="U140" s="54">
        <f>INDEX('GSE48865'!N$3:N$146,'SigInt Chart'!$B140+2)</f>
        <v>3.3413519436091001E-8</v>
      </c>
      <c r="V140" s="57">
        <f>INDEX('GSE48865'!S$3:S$146,'SigInt Chart'!$B140+2)</f>
        <v>2.0048091876612098E-6</v>
      </c>
    </row>
    <row r="141" spans="1:22" ht="15" hidden="1" customHeight="1">
      <c r="A141">
        <v>14</v>
      </c>
      <c r="B141">
        <f>MATCH(A141,'GSE57872'!$B$3:$B$65,0)</f>
        <v>55</v>
      </c>
      <c r="D141" s="299">
        <v>24</v>
      </c>
      <c r="E141" s="280">
        <v>2</v>
      </c>
      <c r="F141" s="283" t="s">
        <v>1012</v>
      </c>
      <c r="G141" s="280">
        <v>0</v>
      </c>
      <c r="H141" s="310" t="s">
        <v>1026</v>
      </c>
      <c r="I141" s="280"/>
      <c r="J141" s="292" t="s">
        <v>797</v>
      </c>
      <c r="K141" s="280">
        <f>INDEX('GSE57872'!B$3:B$65,'SigInt Chart'!$B141)</f>
        <v>14</v>
      </c>
      <c r="L141" s="280">
        <f>INDEX('GSE57872'!C$3:C$65,'SigInt Chart'!$B141)</f>
        <v>7</v>
      </c>
      <c r="M141" s="283" t="str">
        <f>INDEX('GSE57872'!D$3:D$65,'SigInt Chart'!$B141)</f>
        <v>AARSD1, AASS, ARHGEF26.AS1, SPC25, SMYD4, SYNE2, XKR9</v>
      </c>
      <c r="N141" s="205"/>
      <c r="O141" s="230"/>
      <c r="P141" s="11" t="str">
        <f>INDEX('GSE57872'!H$3:H$65,'SigInt Chart'!$B141)</f>
        <v>GO:0006520~cellular amino acid metabolic process</v>
      </c>
      <c r="Q141" s="11" t="str">
        <f>INDEX('GSE57872'!I$3:I$65,'SigInt Chart'!$B141)</f>
        <v>BP</v>
      </c>
      <c r="R141" s="11" t="str">
        <f>INDEX('GSE57872'!K$3:K$65,'SigInt Chart'!$B141)</f>
        <v>cellular amino acid metabolic process</v>
      </c>
      <c r="S141" s="11">
        <f>INDEX('GSE57872'!L$3:L$65,'SigInt Chart'!$B141)</f>
        <v>2</v>
      </c>
      <c r="T141" s="13" t="str">
        <f>INDEX('GSE57872'!M$3:M$65,'SigInt Chart'!$B141)</f>
        <v>AASS, AARSD1</v>
      </c>
      <c r="U141" s="14">
        <f>INDEX('GSE57872'!O$3:O$65,'SigInt Chart'!$B141)</f>
        <v>3.1765191946415902E-2</v>
      </c>
      <c r="V141" s="17">
        <f>INDEX('GSE57872'!T$3:T$65,'SigInt Chart'!$B141)</f>
        <v>0.90213896911311098</v>
      </c>
    </row>
    <row r="142" spans="1:22" ht="15" hidden="1" customHeight="1">
      <c r="A142">
        <v>14</v>
      </c>
      <c r="B142">
        <f>MATCH(A142,'GSE57872'!$B$3:$B$65,0)</f>
        <v>55</v>
      </c>
      <c r="D142" s="300"/>
      <c r="E142" s="281"/>
      <c r="F142" s="284"/>
      <c r="G142" s="281"/>
      <c r="H142" s="311"/>
      <c r="I142" s="281"/>
      <c r="J142" s="293"/>
      <c r="K142" s="281"/>
      <c r="L142" s="281"/>
      <c r="M142" s="284"/>
      <c r="N142" s="18"/>
      <c r="O142" s="231"/>
      <c r="P142" s="19" t="e">
        <f>INDEX('GSE57872'!H$3:H$65,'SigInt Chart'!$B142+1)</f>
        <v>#N/A</v>
      </c>
      <c r="Q142" s="19" t="str">
        <f>INDEX('GSE57872'!I$3:I$65,'SigInt Chart'!$B142+1)</f>
        <v>CC</v>
      </c>
      <c r="R142" s="19" t="str">
        <f>INDEX('GSE57872'!K$3:K$65,'SigInt Chart'!$B142+1)</f>
        <v>NONE</v>
      </c>
      <c r="S142" s="19" t="str">
        <f>INDEX('GSE57872'!L$3:L$65,'SigInt Chart'!$B142+1)</f>
        <v>-</v>
      </c>
      <c r="T142" s="21" t="str">
        <f>INDEX('GSE57872'!M$3:M$65,'SigInt Chart'!$B142+1)</f>
        <v>NONE</v>
      </c>
      <c r="U142" s="22" t="str">
        <f>INDEX('GSE57872'!O$3:O$65,'SigInt Chart'!$B142+1)</f>
        <v>-</v>
      </c>
      <c r="V142" s="25" t="str">
        <f>INDEX('GSE57872'!T$3:T$65,'SigInt Chart'!$B142+1)</f>
        <v>-</v>
      </c>
    </row>
    <row r="143" spans="1:22" ht="15" hidden="1" customHeight="1">
      <c r="A143">
        <v>14</v>
      </c>
      <c r="B143">
        <f>MATCH(A143,'GSE57872'!$B$3:$B$65,0)</f>
        <v>55</v>
      </c>
      <c r="D143" s="300"/>
      <c r="E143" s="281"/>
      <c r="F143" s="284"/>
      <c r="G143" s="281"/>
      <c r="H143" s="311"/>
      <c r="I143" s="281"/>
      <c r="J143" s="294"/>
      <c r="K143" s="282"/>
      <c r="L143" s="282"/>
      <c r="M143" s="285"/>
      <c r="N143" s="26"/>
      <c r="O143" s="232"/>
      <c r="P143" s="27" t="e">
        <f>INDEX('GSE57872'!H$3:H$65,'SigInt Chart'!$B143+2)</f>
        <v>#N/A</v>
      </c>
      <c r="Q143" s="27" t="str">
        <f>INDEX('GSE57872'!I$3:I$65,'SigInt Chart'!$B143+2)</f>
        <v>MF</v>
      </c>
      <c r="R143" s="27" t="str">
        <f>INDEX('GSE57872'!K$3:K$65,'SigInt Chart'!$B143+2)</f>
        <v>NONE</v>
      </c>
      <c r="S143" s="27" t="str">
        <f>INDEX('GSE57872'!L$3:L$65,'SigInt Chart'!$B143+2)</f>
        <v>-</v>
      </c>
      <c r="T143" s="29" t="str">
        <f>INDEX('GSE57872'!M$3:M$65,'SigInt Chart'!$B143+2)</f>
        <v>NONE</v>
      </c>
      <c r="U143" s="30" t="str">
        <f>INDEX('GSE57872'!O$3:O$65,'SigInt Chart'!$B143+2)</f>
        <v>-</v>
      </c>
      <c r="V143" s="33" t="str">
        <f>INDEX('GSE57872'!T$3:T$65,'SigInt Chart'!$B143+2)</f>
        <v>-</v>
      </c>
    </row>
    <row r="144" spans="1:22" ht="15" hidden="1" customHeight="1">
      <c r="A144">
        <v>36</v>
      </c>
      <c r="B144">
        <f>MATCH(A144,'GSE48865'!$B$3:$B$146,0)</f>
        <v>133</v>
      </c>
      <c r="D144" s="300"/>
      <c r="E144" s="281"/>
      <c r="F144" s="284"/>
      <c r="G144" s="281"/>
      <c r="H144" s="311"/>
      <c r="I144" s="281"/>
      <c r="J144" s="295" t="s">
        <v>796</v>
      </c>
      <c r="K144" s="286">
        <f>INDEX('GSE48865'!B$3:B$146,'SigInt Chart'!$B144)</f>
        <v>36</v>
      </c>
      <c r="L144" s="286">
        <f>INDEX('GSE48865'!C$3:C$146,'SigInt Chart'!$B144)</f>
        <v>8</v>
      </c>
      <c r="M144" s="289" t="str">
        <f>INDEX('GSE48865'!D$3:D$146,'SigInt Chart'!$B144)</f>
        <v>AARSD1, AASS, FBXW11, HINT3, GMFB, LANCL1, QKI</v>
      </c>
      <c r="N144" s="34"/>
      <c r="O144" s="233"/>
      <c r="P144" s="35">
        <f>INDEX('GSE48865'!E$3:E$146,'SigInt Chart'!$B144)</f>
        <v>0</v>
      </c>
      <c r="Q144" s="35" t="str">
        <f>INDEX('GSE48865'!F$3:F$146,'SigInt Chart'!$B144)</f>
        <v>BP</v>
      </c>
      <c r="R144" s="35" t="str">
        <f>INDEX('GSE48865'!J$3:J$146,'SigInt Chart'!$B144)</f>
        <v>carboxylic acid metabolic process</v>
      </c>
      <c r="S144" s="35">
        <f>INDEX('GSE48865'!K$3:K$146,'SigInt Chart'!$B144)</f>
        <v>3</v>
      </c>
      <c r="T144" s="37" t="str">
        <f>INDEX('GSE48865'!L$3:L$146,'SigInt Chart'!$B144)</f>
        <v>AASS, QKI, AARSD1</v>
      </c>
      <c r="U144" s="38">
        <f>INDEX('GSE48865'!N$3:N$146,'SigInt Chart'!$B144)</f>
        <v>1.43068328106709E-2</v>
      </c>
      <c r="V144" s="41">
        <f>INDEX('GSE48865'!S$3:S$146,'SigInt Chart'!$B144)</f>
        <v>0.89438821509469202</v>
      </c>
    </row>
    <row r="145" spans="1:22" ht="15" hidden="1" customHeight="1">
      <c r="A145">
        <v>36</v>
      </c>
      <c r="B145">
        <f>MATCH(A145,'GSE48865'!$B$3:$B$146,0)</f>
        <v>133</v>
      </c>
      <c r="D145" s="300"/>
      <c r="E145" s="281"/>
      <c r="F145" s="284"/>
      <c r="G145" s="281"/>
      <c r="H145" s="311"/>
      <c r="I145" s="281"/>
      <c r="J145" s="296"/>
      <c r="K145" s="287"/>
      <c r="L145" s="287"/>
      <c r="M145" s="290"/>
      <c r="N145" s="42"/>
      <c r="O145" s="234"/>
      <c r="P145" s="43">
        <f>INDEX('GSE48865'!E$3:E$146,'SigInt Chart'!$B145+1)</f>
        <v>0</v>
      </c>
      <c r="Q145" s="43" t="str">
        <f>INDEX('GSE48865'!F$3:F$146,'SigInt Chart'!$B145+1)</f>
        <v>CC</v>
      </c>
      <c r="R145" s="43" t="str">
        <f>INDEX('GSE48865'!J$3:J$146,'SigInt Chart'!$B145+1)</f>
        <v>cytoplasm</v>
      </c>
      <c r="S145" s="43">
        <f>INDEX('GSE48865'!K$3:K$146,'SigInt Chart'!$B145+1)</f>
        <v>6</v>
      </c>
      <c r="T145" s="45" t="str">
        <f>INDEX('GSE48865'!L$3:L$146,'SigInt Chart'!$B145+1)</f>
        <v>HINT3, LANCL1, AASS, QKI, AARSD1, FBXW11</v>
      </c>
      <c r="U145" s="46">
        <f>INDEX('GSE48865'!N$3:N$146,'SigInt Chart'!$B145+1)</f>
        <v>7.6227732491989705E-2</v>
      </c>
      <c r="V145" s="49">
        <f>INDEX('GSE48865'!S$3:S$146,'SigInt Chart'!$B145+1)</f>
        <v>0.93251499469566601</v>
      </c>
    </row>
    <row r="146" spans="1:22" ht="15.75" hidden="1" customHeight="1" thickBot="1">
      <c r="A146">
        <v>36</v>
      </c>
      <c r="B146">
        <f>MATCH(A146,'GSE48865'!$B$3:$B$146,0)</f>
        <v>133</v>
      </c>
      <c r="D146" s="301"/>
      <c r="E146" s="302"/>
      <c r="F146" s="309"/>
      <c r="G146" s="302"/>
      <c r="H146" s="312"/>
      <c r="I146" s="302"/>
      <c r="J146" s="297"/>
      <c r="K146" s="288"/>
      <c r="L146" s="288"/>
      <c r="M146" s="291"/>
      <c r="N146" s="69"/>
      <c r="O146" s="234"/>
      <c r="P146" s="51">
        <f>INDEX('GSE48865'!E$3:E$146,'SigInt Chart'!$B146+2)</f>
        <v>0</v>
      </c>
      <c r="Q146" s="51" t="str">
        <f>INDEX('GSE48865'!F$3:F$146,'SigInt Chart'!$B146+2)</f>
        <v>MF</v>
      </c>
      <c r="R146" s="51" t="str">
        <f>INDEX('GSE48865'!J$3:J$146,'SigInt Chart'!$B146+2)</f>
        <v>NONE</v>
      </c>
      <c r="S146" s="51" t="str">
        <f>INDEX('GSE48865'!K$3:K$146,'SigInt Chart'!$B146+2)</f>
        <v>-</v>
      </c>
      <c r="T146" s="53" t="str">
        <f>INDEX('GSE48865'!L$3:L$146,'SigInt Chart'!$B146+2)</f>
        <v>NONE</v>
      </c>
      <c r="U146" s="54" t="str">
        <f>INDEX('GSE48865'!N$3:N$146,'SigInt Chart'!$B146+2)</f>
        <v>-</v>
      </c>
      <c r="V146" s="57" t="str">
        <f>INDEX('GSE48865'!S$3:S$146,'SigInt Chart'!$B146+2)</f>
        <v>-</v>
      </c>
    </row>
    <row r="147" spans="1:22" ht="15" hidden="1" customHeight="1">
      <c r="A147">
        <v>18</v>
      </c>
      <c r="B147">
        <f>MATCH(A147,'GSE57872'!$B$3:$B$65,0)</f>
        <v>61</v>
      </c>
      <c r="D147" s="299">
        <v>25</v>
      </c>
      <c r="E147" s="280">
        <v>2</v>
      </c>
      <c r="F147" s="283" t="s">
        <v>1012</v>
      </c>
      <c r="G147" s="280">
        <v>0</v>
      </c>
      <c r="H147" s="310"/>
      <c r="I147" s="280"/>
      <c r="J147" s="292" t="s">
        <v>797</v>
      </c>
      <c r="K147" s="280">
        <f>INDEX('GSE57872'!B$3:B$65,'SigInt Chart'!$B147)</f>
        <v>18</v>
      </c>
      <c r="L147" s="280">
        <f>INDEX('GSE57872'!C$3:C$65,'SigInt Chart'!$B147)</f>
        <v>7</v>
      </c>
      <c r="M147" s="283" t="str">
        <f>INDEX('GSE57872'!D$3:D$65,'SigInt Chart'!$B147)</f>
        <v>AARSD1, AASS, CD74, HLA-B, HLA-A, HLA-C, IFI6</v>
      </c>
      <c r="N147" s="205"/>
      <c r="O147" s="230"/>
      <c r="P147" s="11" t="str">
        <f>INDEX('GSE57872'!H$3:H$65,'SigInt Chart'!$B147)</f>
        <v>GO:0048002~antigen processing and presentation of peptide antigen</v>
      </c>
      <c r="Q147" s="11" t="str">
        <f>INDEX('GSE57872'!I$3:I$65,'SigInt Chart'!$B147)</f>
        <v>BP</v>
      </c>
      <c r="R147" s="11" t="str">
        <f>INDEX('GSE57872'!K$3:K$65,'SigInt Chart'!$B147)</f>
        <v>antigen processing and presentation of peptide antigen</v>
      </c>
      <c r="S147" s="11">
        <f>INDEX('GSE57872'!L$3:L$65,'SigInt Chart'!$B147)</f>
        <v>3</v>
      </c>
      <c r="T147" s="13" t="str">
        <f>INDEX('GSE57872'!M$3:M$65,'SigInt Chart'!$B147)</f>
        <v>HLA-A, HLA-C, HLA-B, CD74</v>
      </c>
      <c r="U147" s="14">
        <f>INDEX('GSE57872'!O$3:O$65,'SigInt Chart'!$B147)</f>
        <v>3.7803183682645202E-5</v>
      </c>
      <c r="V147" s="17">
        <f>INDEX('GSE57872'!T$3:T$65,'SigInt Chart'!$B147)</f>
        <v>9.0693624429785107E-3</v>
      </c>
    </row>
    <row r="148" spans="1:22" ht="15" hidden="1" customHeight="1">
      <c r="A148">
        <v>18</v>
      </c>
      <c r="B148">
        <f>MATCH(A148,'GSE57872'!$B$3:$B$65,0)</f>
        <v>61</v>
      </c>
      <c r="D148" s="300"/>
      <c r="E148" s="281"/>
      <c r="F148" s="284"/>
      <c r="G148" s="281"/>
      <c r="H148" s="311"/>
      <c r="I148" s="281"/>
      <c r="J148" s="293"/>
      <c r="K148" s="281"/>
      <c r="L148" s="281"/>
      <c r="M148" s="284"/>
      <c r="N148" s="18"/>
      <c r="O148" s="231"/>
      <c r="P148" s="19" t="str">
        <f>INDEX('GSE57872'!H$3:H$65,'SigInt Chart'!$B148+1)</f>
        <v>GO:0042612~MHC class I protein complex</v>
      </c>
      <c r="Q148" s="19" t="str">
        <f>INDEX('GSE57872'!I$3:I$65,'SigInt Chart'!$B148+1)</f>
        <v>CC</v>
      </c>
      <c r="R148" s="19" t="str">
        <f>INDEX('GSE57872'!K$3:K$65,'SigInt Chart'!$B148+1)</f>
        <v>MHC class I protein complex</v>
      </c>
      <c r="S148" s="19">
        <f>INDEX('GSE57872'!L$3:L$65,'SigInt Chart'!$B148+1)</f>
        <v>2</v>
      </c>
      <c r="T148" s="21" t="str">
        <f>INDEX('GSE57872'!M$3:M$65,'SigInt Chart'!$B148+1)</f>
        <v>HLA-A, HLA-C, HLA-B</v>
      </c>
      <c r="U148" s="22">
        <f>INDEX('GSE57872'!O$3:O$65,'SigInt Chart'!$B148+1)</f>
        <v>8.7707765772108894E-3</v>
      </c>
      <c r="V148" s="25">
        <f>INDEX('GSE57872'!T$3:T$65,'SigInt Chart'!$B148+1)</f>
        <v>0.339028735469869</v>
      </c>
    </row>
    <row r="149" spans="1:22" ht="15" hidden="1" customHeight="1">
      <c r="A149">
        <v>18</v>
      </c>
      <c r="B149">
        <f>MATCH(A149,'GSE57872'!$B$3:$B$65,0)</f>
        <v>61</v>
      </c>
      <c r="D149" s="300"/>
      <c r="E149" s="281"/>
      <c r="F149" s="284"/>
      <c r="G149" s="281"/>
      <c r="H149" s="311"/>
      <c r="I149" s="281"/>
      <c r="J149" s="294"/>
      <c r="K149" s="282"/>
      <c r="L149" s="282"/>
      <c r="M149" s="285"/>
      <c r="N149" s="26"/>
      <c r="O149" s="232"/>
      <c r="P149" s="27" t="str">
        <f>INDEX('GSE57872'!H$3:H$65,'SigInt Chart'!$B149+2)</f>
        <v>GO:0032393~MHC class I receptor activity</v>
      </c>
      <c r="Q149" s="27" t="str">
        <f>INDEX('GSE57872'!I$3:I$65,'SigInt Chart'!$B149+2)</f>
        <v>MF</v>
      </c>
      <c r="R149" s="27" t="str">
        <f>INDEX('GSE57872'!K$3:K$65,'SigInt Chart'!$B149+2)</f>
        <v>MHC class I receptor activity</v>
      </c>
      <c r="S149" s="27">
        <f>INDEX('GSE57872'!L$3:L$65,'SigInt Chart'!$B149+2)</f>
        <v>2</v>
      </c>
      <c r="T149" s="29" t="str">
        <f>INDEX('GSE57872'!M$3:M$65,'SigInt Chart'!$B149+2)</f>
        <v>HLA-A, HLA-C, HLA-B</v>
      </c>
      <c r="U149" s="30">
        <f>INDEX('GSE57872'!O$3:O$65,'SigInt Chart'!$B149+2)</f>
        <v>5.6013039075418804E-3</v>
      </c>
      <c r="V149" s="33">
        <f>INDEX('GSE57872'!T$3:T$65,'SigInt Chart'!$B149+2)</f>
        <v>0.17847815585337701</v>
      </c>
    </row>
    <row r="150" spans="1:22" ht="15" hidden="1" customHeight="1">
      <c r="A150">
        <v>36</v>
      </c>
      <c r="B150">
        <f>MATCH(A150,'GSE48865'!$B$3:$B$146,0)</f>
        <v>133</v>
      </c>
      <c r="D150" s="300"/>
      <c r="E150" s="281"/>
      <c r="F150" s="284"/>
      <c r="G150" s="281"/>
      <c r="H150" s="311"/>
      <c r="I150" s="281"/>
      <c r="J150" s="295" t="s">
        <v>796</v>
      </c>
      <c r="K150" s="286">
        <f>INDEX('GSE48865'!B$3:B$146,'SigInt Chart'!$B150)</f>
        <v>36</v>
      </c>
      <c r="L150" s="286">
        <f>INDEX('GSE48865'!C$3:C$146,'SigInt Chart'!$B150)</f>
        <v>8</v>
      </c>
      <c r="M150" s="289" t="str">
        <f>INDEX('GSE48865'!D$3:D$146,'SigInt Chart'!$B150)</f>
        <v>AARSD1, AASS, FBXW11, HINT3, GMFB, LANCL1, QKI</v>
      </c>
      <c r="N150" s="34"/>
      <c r="O150" s="233"/>
      <c r="P150" s="35">
        <f>INDEX('GSE48865'!E$3:E$146,'SigInt Chart'!$B150)</f>
        <v>0</v>
      </c>
      <c r="Q150" s="35" t="str">
        <f>INDEX('GSE48865'!F$3:F$146,'SigInt Chart'!$B150)</f>
        <v>BP</v>
      </c>
      <c r="R150" s="35" t="str">
        <f>INDEX('GSE48865'!J$3:J$146,'SigInt Chart'!$B150)</f>
        <v>carboxylic acid metabolic process</v>
      </c>
      <c r="S150" s="35">
        <f>INDEX('GSE48865'!K$3:K$146,'SigInt Chart'!$B150)</f>
        <v>3</v>
      </c>
      <c r="T150" s="37" t="str">
        <f>INDEX('GSE48865'!L$3:L$146,'SigInt Chart'!$B150)</f>
        <v>AASS, QKI, AARSD1</v>
      </c>
      <c r="U150" s="38">
        <f>INDEX('GSE48865'!N$3:N$146,'SigInt Chart'!$B150)</f>
        <v>1.43068328106709E-2</v>
      </c>
      <c r="V150" s="41">
        <f>INDEX('GSE48865'!S$3:S$146,'SigInt Chart'!$B150)</f>
        <v>0.89438821509469202</v>
      </c>
    </row>
    <row r="151" spans="1:22" ht="15" hidden="1" customHeight="1">
      <c r="A151">
        <v>36</v>
      </c>
      <c r="B151">
        <f>MATCH(A151,'GSE48865'!$B$3:$B$146,0)</f>
        <v>133</v>
      </c>
      <c r="D151" s="300"/>
      <c r="E151" s="281"/>
      <c r="F151" s="284"/>
      <c r="G151" s="281"/>
      <c r="H151" s="311"/>
      <c r="I151" s="281"/>
      <c r="J151" s="296"/>
      <c r="K151" s="287"/>
      <c r="L151" s="287"/>
      <c r="M151" s="290"/>
      <c r="N151" s="42"/>
      <c r="O151" s="234"/>
      <c r="P151" s="43">
        <f>INDEX('GSE48865'!E$3:E$146,'SigInt Chart'!$B151+1)</f>
        <v>0</v>
      </c>
      <c r="Q151" s="43" t="str">
        <f>INDEX('GSE48865'!F$3:F$146,'SigInt Chart'!$B151+1)</f>
        <v>CC</v>
      </c>
      <c r="R151" s="43" t="str">
        <f>INDEX('GSE48865'!J$3:J$146,'SigInt Chart'!$B151+1)</f>
        <v>cytoplasm</v>
      </c>
      <c r="S151" s="43">
        <f>INDEX('GSE48865'!K$3:K$146,'SigInt Chart'!$B151+1)</f>
        <v>6</v>
      </c>
      <c r="T151" s="45" t="str">
        <f>INDEX('GSE48865'!L$3:L$146,'SigInt Chart'!$B151+1)</f>
        <v>HINT3, LANCL1, AASS, QKI, AARSD1, FBXW11</v>
      </c>
      <c r="U151" s="46">
        <f>INDEX('GSE48865'!N$3:N$146,'SigInt Chart'!$B151+1)</f>
        <v>7.6227732491989705E-2</v>
      </c>
      <c r="V151" s="49">
        <f>INDEX('GSE48865'!S$3:S$146,'SigInt Chart'!$B151+1)</f>
        <v>0.93251499469566601</v>
      </c>
    </row>
    <row r="152" spans="1:22" ht="15.75" hidden="1" customHeight="1" thickBot="1">
      <c r="A152">
        <v>36</v>
      </c>
      <c r="B152">
        <f>MATCH(A152,'GSE48865'!$B$3:$B$146,0)</f>
        <v>133</v>
      </c>
      <c r="D152" s="301"/>
      <c r="E152" s="302"/>
      <c r="F152" s="309"/>
      <c r="G152" s="302"/>
      <c r="H152" s="312"/>
      <c r="I152" s="302"/>
      <c r="J152" s="297"/>
      <c r="K152" s="288"/>
      <c r="L152" s="288"/>
      <c r="M152" s="291"/>
      <c r="N152" s="69"/>
      <c r="O152" s="234"/>
      <c r="P152" s="51">
        <f>INDEX('GSE48865'!E$3:E$146,'SigInt Chart'!$B152+2)</f>
        <v>0</v>
      </c>
      <c r="Q152" s="51" t="str">
        <f>INDEX('GSE48865'!F$3:F$146,'SigInt Chart'!$B152+2)</f>
        <v>MF</v>
      </c>
      <c r="R152" s="51" t="str">
        <f>INDEX('GSE48865'!J$3:J$146,'SigInt Chart'!$B152+2)</f>
        <v>NONE</v>
      </c>
      <c r="S152" s="51" t="str">
        <f>INDEX('GSE48865'!K$3:K$146,'SigInt Chart'!$B152+2)</f>
        <v>-</v>
      </c>
      <c r="T152" s="53" t="str">
        <f>INDEX('GSE48865'!L$3:L$146,'SigInt Chart'!$B152+2)</f>
        <v>NONE</v>
      </c>
      <c r="U152" s="54" t="str">
        <f>INDEX('GSE48865'!N$3:N$146,'SigInt Chart'!$B152+2)</f>
        <v>-</v>
      </c>
      <c r="V152" s="57" t="str">
        <f>INDEX('GSE48865'!S$3:S$146,'SigInt Chart'!$B152+2)</f>
        <v>-</v>
      </c>
    </row>
    <row r="153" spans="1:22" ht="15" hidden="1" customHeight="1">
      <c r="A153">
        <v>14</v>
      </c>
      <c r="B153">
        <f>MATCH(A153,'GSE57872'!$B$3:$B$65,0)</f>
        <v>55</v>
      </c>
      <c r="D153" s="299">
        <v>26</v>
      </c>
      <c r="E153" s="280">
        <v>2</v>
      </c>
      <c r="F153" s="283" t="s">
        <v>1012</v>
      </c>
      <c r="G153" s="280">
        <v>0</v>
      </c>
      <c r="H153" s="310"/>
      <c r="I153" s="280"/>
      <c r="J153" s="292" t="s">
        <v>797</v>
      </c>
      <c r="K153" s="280">
        <f>INDEX('GSE57872'!B$3:B$65,'SigInt Chart'!$B153)</f>
        <v>14</v>
      </c>
      <c r="L153" s="280">
        <f>INDEX('GSE57872'!C$3:C$65,'SigInt Chart'!$B153)</f>
        <v>7</v>
      </c>
      <c r="M153" s="283" t="str">
        <f>INDEX('GSE57872'!D$3:D$65,'SigInt Chart'!$B153)</f>
        <v>AARSD1, AASS, ARHGEF26.AS1, SPC25, SMYD4, SYNE2, XKR9</v>
      </c>
      <c r="N153" s="205"/>
      <c r="O153" s="230"/>
      <c r="P153" s="11" t="str">
        <f>INDEX('GSE57872'!H$3:H$65,'SigInt Chart'!$B153)</f>
        <v>GO:0006520~cellular amino acid metabolic process</v>
      </c>
      <c r="Q153" s="11" t="str">
        <f>INDEX('GSE57872'!I$3:I$65,'SigInt Chart'!$B153)</f>
        <v>BP</v>
      </c>
      <c r="R153" s="11" t="str">
        <f>INDEX('GSE57872'!K$3:K$65,'SigInt Chart'!$B153)</f>
        <v>cellular amino acid metabolic process</v>
      </c>
      <c r="S153" s="11">
        <f>INDEX('GSE57872'!L$3:L$65,'SigInt Chart'!$B153)</f>
        <v>2</v>
      </c>
      <c r="T153" s="13" t="str">
        <f>INDEX('GSE57872'!M$3:M$65,'SigInt Chart'!$B153)</f>
        <v>AASS, AARSD1</v>
      </c>
      <c r="U153" s="14">
        <f>INDEX('GSE57872'!O$3:O$65,'SigInt Chart'!$B153)</f>
        <v>3.1765191946415902E-2</v>
      </c>
      <c r="V153" s="17">
        <f>INDEX('GSE57872'!T$3:T$65,'SigInt Chart'!$B153)</f>
        <v>0.90213896911311098</v>
      </c>
    </row>
    <row r="154" spans="1:22" ht="15" hidden="1" customHeight="1">
      <c r="A154">
        <v>14</v>
      </c>
      <c r="B154">
        <f>MATCH(A154,'GSE57872'!$B$3:$B$65,0)</f>
        <v>55</v>
      </c>
      <c r="D154" s="300"/>
      <c r="E154" s="281"/>
      <c r="F154" s="284"/>
      <c r="G154" s="281"/>
      <c r="H154" s="311"/>
      <c r="I154" s="281"/>
      <c r="J154" s="293"/>
      <c r="K154" s="281"/>
      <c r="L154" s="281"/>
      <c r="M154" s="284"/>
      <c r="N154" s="18"/>
      <c r="O154" s="231"/>
      <c r="P154" s="19" t="e">
        <f>INDEX('GSE57872'!H$3:H$65,'SigInt Chart'!$B154+1)</f>
        <v>#N/A</v>
      </c>
      <c r="Q154" s="19" t="str">
        <f>INDEX('GSE57872'!I$3:I$65,'SigInt Chart'!$B154+1)</f>
        <v>CC</v>
      </c>
      <c r="R154" s="19" t="str">
        <f>INDEX('GSE57872'!K$3:K$65,'SigInt Chart'!$B154+1)</f>
        <v>NONE</v>
      </c>
      <c r="S154" s="19" t="str">
        <f>INDEX('GSE57872'!L$3:L$65,'SigInt Chart'!$B154+1)</f>
        <v>-</v>
      </c>
      <c r="T154" s="21" t="str">
        <f>INDEX('GSE57872'!M$3:M$65,'SigInt Chart'!$B154+1)</f>
        <v>NONE</v>
      </c>
      <c r="U154" s="22" t="str">
        <f>INDEX('GSE57872'!O$3:O$65,'SigInt Chart'!$B154+1)</f>
        <v>-</v>
      </c>
      <c r="V154" s="25" t="str">
        <f>INDEX('GSE57872'!T$3:T$65,'SigInt Chart'!$B154+1)</f>
        <v>-</v>
      </c>
    </row>
    <row r="155" spans="1:22" ht="15" hidden="1" customHeight="1">
      <c r="A155">
        <v>14</v>
      </c>
      <c r="B155">
        <f>MATCH(A155,'GSE57872'!$B$3:$B$65,0)</f>
        <v>55</v>
      </c>
      <c r="D155" s="300"/>
      <c r="E155" s="281"/>
      <c r="F155" s="284"/>
      <c r="G155" s="281"/>
      <c r="H155" s="311"/>
      <c r="I155" s="281"/>
      <c r="J155" s="294"/>
      <c r="K155" s="282"/>
      <c r="L155" s="282"/>
      <c r="M155" s="285"/>
      <c r="N155" s="26"/>
      <c r="O155" s="232"/>
      <c r="P155" s="27" t="e">
        <f>INDEX('GSE57872'!H$3:H$65,'SigInt Chart'!$B155+2)</f>
        <v>#N/A</v>
      </c>
      <c r="Q155" s="27" t="str">
        <f>INDEX('GSE57872'!I$3:I$65,'SigInt Chart'!$B155+2)</f>
        <v>MF</v>
      </c>
      <c r="R155" s="27" t="str">
        <f>INDEX('GSE57872'!K$3:K$65,'SigInt Chart'!$B155+2)</f>
        <v>NONE</v>
      </c>
      <c r="S155" s="27" t="str">
        <f>INDEX('GSE57872'!L$3:L$65,'SigInt Chart'!$B155+2)</f>
        <v>-</v>
      </c>
      <c r="T155" s="29" t="str">
        <f>INDEX('GSE57872'!M$3:M$65,'SigInt Chart'!$B155+2)</f>
        <v>NONE</v>
      </c>
      <c r="U155" s="30" t="str">
        <f>INDEX('GSE57872'!O$3:O$65,'SigInt Chart'!$B155+2)</f>
        <v>-</v>
      </c>
      <c r="V155" s="33" t="str">
        <f>INDEX('GSE57872'!T$3:T$65,'SigInt Chart'!$B155+2)</f>
        <v>-</v>
      </c>
    </row>
    <row r="156" spans="1:22" ht="15" hidden="1" customHeight="1">
      <c r="A156">
        <v>48</v>
      </c>
      <c r="B156">
        <f>MATCH(A156,'GSE48865'!$B$3:$B$146,0)</f>
        <v>142</v>
      </c>
      <c r="D156" s="300"/>
      <c r="E156" s="281"/>
      <c r="F156" s="284"/>
      <c r="G156" s="281"/>
      <c r="H156" s="311"/>
      <c r="I156" s="281"/>
      <c r="J156" s="295" t="s">
        <v>796</v>
      </c>
      <c r="K156" s="286">
        <f>INDEX('GSE48865'!B$3:B$146,'SigInt Chart'!$B156)</f>
        <v>48</v>
      </c>
      <c r="L156" s="286">
        <f>INDEX('GSE48865'!C$3:C$146,'SigInt Chart'!$B156)</f>
        <v>8</v>
      </c>
      <c r="M156" s="289" t="str">
        <f>INDEX('GSE48865'!D$3:D$146,'SigInt Chart'!$B156)</f>
        <v>AARSD1, AASS, CAPZA1, DTX3, ARPC2, NTAN1, TPM3</v>
      </c>
      <c r="N156" s="34"/>
      <c r="O156" s="233"/>
      <c r="P156" s="35">
        <f>INDEX('GSE48865'!E$3:E$146,'SigInt Chart'!$B156)</f>
        <v>0</v>
      </c>
      <c r="Q156" s="35" t="str">
        <f>INDEX('GSE48865'!F$3:F$146,'SigInt Chart'!$B156)</f>
        <v>BP</v>
      </c>
      <c r="R156" s="35" t="str">
        <f>INDEX('GSE48865'!J$3:J$146,'SigInt Chart'!$B156)</f>
        <v>cell motion</v>
      </c>
      <c r="S156" s="35">
        <f>INDEX('GSE48865'!K$3:K$146,'SigInt Chart'!$B156)</f>
        <v>3</v>
      </c>
      <c r="T156" s="37" t="str">
        <f>INDEX('GSE48865'!L$3:L$146,'SigInt Chart'!$B156)</f>
        <v>ARPC2, CAPZA1, TPM3</v>
      </c>
      <c r="U156" s="38">
        <f>INDEX('GSE48865'!N$3:N$146,'SigInt Chart'!$B156)</f>
        <v>1.5491241091120799E-2</v>
      </c>
      <c r="V156" s="41">
        <f>INDEX('GSE48865'!S$3:S$146,'SigInt Chart'!$B156)</f>
        <v>0.82867804365255404</v>
      </c>
    </row>
    <row r="157" spans="1:22" ht="15" hidden="1" customHeight="1">
      <c r="A157">
        <v>48</v>
      </c>
      <c r="B157">
        <f>MATCH(A157,'GSE48865'!$B$3:$B$146,0)</f>
        <v>142</v>
      </c>
      <c r="D157" s="300"/>
      <c r="E157" s="281"/>
      <c r="F157" s="284"/>
      <c r="G157" s="281"/>
      <c r="H157" s="311"/>
      <c r="I157" s="281"/>
      <c r="J157" s="296"/>
      <c r="K157" s="287"/>
      <c r="L157" s="287"/>
      <c r="M157" s="290"/>
      <c r="N157" s="42"/>
      <c r="O157" s="234"/>
      <c r="P157" s="43">
        <f>INDEX('GSE48865'!E$3:E$146,'SigInt Chart'!$B157+1)</f>
        <v>0</v>
      </c>
      <c r="Q157" s="43" t="str">
        <f>INDEX('GSE48865'!F$3:F$146,'SigInt Chart'!$B157+1)</f>
        <v>CC</v>
      </c>
      <c r="R157" s="43" t="str">
        <f>INDEX('GSE48865'!J$3:J$146,'SigInt Chart'!$B157+1)</f>
        <v>actin cytoskeleton</v>
      </c>
      <c r="S157" s="43">
        <f>INDEX('GSE48865'!K$3:K$146,'SigInt Chart'!$B157+1)</f>
        <v>3</v>
      </c>
      <c r="T157" s="45" t="str">
        <f>INDEX('GSE48865'!L$3:L$146,'SigInt Chart'!$B157+1)</f>
        <v>ARPC2, CAPZA1, TPM3</v>
      </c>
      <c r="U157" s="46">
        <f>INDEX('GSE48865'!N$3:N$146,'SigInt Chart'!$B157+1)</f>
        <v>4.0856857830887999E-3</v>
      </c>
      <c r="V157" s="49">
        <f>INDEX('GSE48865'!S$3:S$146,'SigInt Chart'!$B157+1)</f>
        <v>0.16141922116134</v>
      </c>
    </row>
    <row r="158" spans="1:22" ht="15.75" hidden="1" customHeight="1" thickBot="1">
      <c r="A158">
        <v>48</v>
      </c>
      <c r="B158">
        <f>MATCH(A158,'GSE48865'!$B$3:$B$146,0)</f>
        <v>142</v>
      </c>
      <c r="D158" s="301"/>
      <c r="E158" s="302"/>
      <c r="F158" s="309"/>
      <c r="G158" s="302"/>
      <c r="H158" s="312"/>
      <c r="I158" s="302"/>
      <c r="J158" s="297"/>
      <c r="K158" s="288"/>
      <c r="L158" s="288"/>
      <c r="M158" s="291"/>
      <c r="N158" s="69"/>
      <c r="O158" s="234"/>
      <c r="P158" s="51">
        <f>INDEX('GSE48865'!E$3:E$146,'SigInt Chart'!$B158+2)</f>
        <v>0</v>
      </c>
      <c r="Q158" s="51" t="str">
        <f>INDEX('GSE48865'!F$3:F$146,'SigInt Chart'!$B158+2)</f>
        <v>MF</v>
      </c>
      <c r="R158" s="51" t="str">
        <f>INDEX('GSE48865'!J$3:J$146,'SigInt Chart'!$B158+2)</f>
        <v>actin binding</v>
      </c>
      <c r="S158" s="51">
        <f>INDEX('GSE48865'!K$3:K$146,'SigInt Chart'!$B158+2)</f>
        <v>3</v>
      </c>
      <c r="T158" s="53" t="str">
        <f>INDEX('GSE48865'!L$3:L$146,'SigInt Chart'!$B158+2)</f>
        <v>ARPC2, CAPZA1, TPM3</v>
      </c>
      <c r="U158" s="54">
        <f>INDEX('GSE48865'!N$3:N$146,'SigInt Chart'!$B158+2)</f>
        <v>6.54489498438675E-3</v>
      </c>
      <c r="V158" s="57">
        <f>INDEX('GSE48865'!S$3:S$146,'SigInt Chart'!$B158+2)</f>
        <v>0.21569480004404801</v>
      </c>
    </row>
    <row r="159" spans="1:22" ht="15" hidden="1" customHeight="1">
      <c r="A159">
        <v>18</v>
      </c>
      <c r="B159">
        <f>MATCH(A159,'GSE57872'!$B$3:$B$65,0)</f>
        <v>61</v>
      </c>
      <c r="D159" s="299">
        <v>27</v>
      </c>
      <c r="E159" s="280">
        <v>2</v>
      </c>
      <c r="F159" s="283" t="s">
        <v>1012</v>
      </c>
      <c r="G159" s="280">
        <v>0</v>
      </c>
      <c r="H159" s="310"/>
      <c r="I159" s="280"/>
      <c r="J159" s="292" t="s">
        <v>797</v>
      </c>
      <c r="K159" s="280">
        <f>INDEX('GSE57872'!B$3:B$65,'SigInt Chart'!$B159)</f>
        <v>18</v>
      </c>
      <c r="L159" s="280">
        <f>INDEX('GSE57872'!C$3:C$65,'SigInt Chart'!$B159)</f>
        <v>7</v>
      </c>
      <c r="M159" s="283" t="str">
        <f>INDEX('GSE57872'!D$3:D$65,'SigInt Chart'!$B159)</f>
        <v>AARSD1, AASS, CD74, HLA-B, HLA-A, HLA-C, IFI6</v>
      </c>
      <c r="N159" s="205"/>
      <c r="O159" s="230"/>
      <c r="P159" s="11" t="str">
        <f>INDEX('GSE57872'!H$3:H$65,'SigInt Chart'!$B159)</f>
        <v>GO:0048002~antigen processing and presentation of peptide antigen</v>
      </c>
      <c r="Q159" s="11" t="str">
        <f>INDEX('GSE57872'!I$3:I$65,'SigInt Chart'!$B159)</f>
        <v>BP</v>
      </c>
      <c r="R159" s="11" t="str">
        <f>INDEX('GSE57872'!K$3:K$65,'SigInt Chart'!$B159)</f>
        <v>antigen processing and presentation of peptide antigen</v>
      </c>
      <c r="S159" s="11">
        <f>INDEX('GSE57872'!L$3:L$65,'SigInt Chart'!$B159)</f>
        <v>3</v>
      </c>
      <c r="T159" s="13" t="str">
        <f>INDEX('GSE57872'!M$3:M$65,'SigInt Chart'!$B159)</f>
        <v>HLA-A, HLA-C, HLA-B, CD74</v>
      </c>
      <c r="U159" s="14">
        <f>INDEX('GSE57872'!O$3:O$65,'SigInt Chart'!$B159)</f>
        <v>3.7803183682645202E-5</v>
      </c>
      <c r="V159" s="17">
        <f>INDEX('GSE57872'!T$3:T$65,'SigInt Chart'!$B159)</f>
        <v>9.0693624429785107E-3</v>
      </c>
    </row>
    <row r="160" spans="1:22" ht="15" hidden="1" customHeight="1">
      <c r="A160">
        <v>18</v>
      </c>
      <c r="B160">
        <f>MATCH(A160,'GSE57872'!$B$3:$B$65,0)</f>
        <v>61</v>
      </c>
      <c r="D160" s="300"/>
      <c r="E160" s="281"/>
      <c r="F160" s="284"/>
      <c r="G160" s="281"/>
      <c r="H160" s="311"/>
      <c r="I160" s="281"/>
      <c r="J160" s="293"/>
      <c r="K160" s="281"/>
      <c r="L160" s="281"/>
      <c r="M160" s="284"/>
      <c r="N160" s="18"/>
      <c r="O160" s="231"/>
      <c r="P160" s="19" t="str">
        <f>INDEX('GSE57872'!H$3:H$65,'SigInt Chart'!$B160+1)</f>
        <v>GO:0042612~MHC class I protein complex</v>
      </c>
      <c r="Q160" s="19" t="str">
        <f>INDEX('GSE57872'!I$3:I$65,'SigInt Chart'!$B160+1)</f>
        <v>CC</v>
      </c>
      <c r="R160" s="19" t="str">
        <f>INDEX('GSE57872'!K$3:K$65,'SigInt Chart'!$B160+1)</f>
        <v>MHC class I protein complex</v>
      </c>
      <c r="S160" s="19">
        <f>INDEX('GSE57872'!L$3:L$65,'SigInt Chart'!$B160+1)</f>
        <v>2</v>
      </c>
      <c r="T160" s="21" t="str">
        <f>INDEX('GSE57872'!M$3:M$65,'SigInt Chart'!$B160+1)</f>
        <v>HLA-A, HLA-C, HLA-B</v>
      </c>
      <c r="U160" s="22">
        <f>INDEX('GSE57872'!O$3:O$65,'SigInt Chart'!$B160+1)</f>
        <v>8.7707765772108894E-3</v>
      </c>
      <c r="V160" s="25">
        <f>INDEX('GSE57872'!T$3:T$65,'SigInt Chart'!$B160+1)</f>
        <v>0.339028735469869</v>
      </c>
    </row>
    <row r="161" spans="1:22" ht="15" hidden="1" customHeight="1">
      <c r="A161">
        <v>18</v>
      </c>
      <c r="B161">
        <f>MATCH(A161,'GSE57872'!$B$3:$B$65,0)</f>
        <v>61</v>
      </c>
      <c r="D161" s="300"/>
      <c r="E161" s="281"/>
      <c r="F161" s="284"/>
      <c r="G161" s="281"/>
      <c r="H161" s="311"/>
      <c r="I161" s="281"/>
      <c r="J161" s="294"/>
      <c r="K161" s="282"/>
      <c r="L161" s="282"/>
      <c r="M161" s="285"/>
      <c r="N161" s="26"/>
      <c r="O161" s="232"/>
      <c r="P161" s="27" t="str">
        <f>INDEX('GSE57872'!H$3:H$65,'SigInt Chart'!$B161+2)</f>
        <v>GO:0032393~MHC class I receptor activity</v>
      </c>
      <c r="Q161" s="27" t="str">
        <f>INDEX('GSE57872'!I$3:I$65,'SigInt Chart'!$B161+2)</f>
        <v>MF</v>
      </c>
      <c r="R161" s="27" t="str">
        <f>INDEX('GSE57872'!K$3:K$65,'SigInt Chart'!$B161+2)</f>
        <v>MHC class I receptor activity</v>
      </c>
      <c r="S161" s="27">
        <f>INDEX('GSE57872'!L$3:L$65,'SigInt Chart'!$B161+2)</f>
        <v>2</v>
      </c>
      <c r="T161" s="29" t="str">
        <f>INDEX('GSE57872'!M$3:M$65,'SigInt Chart'!$B161+2)</f>
        <v>HLA-A, HLA-C, HLA-B</v>
      </c>
      <c r="U161" s="30">
        <f>INDEX('GSE57872'!O$3:O$65,'SigInt Chart'!$B161+2)</f>
        <v>5.6013039075418804E-3</v>
      </c>
      <c r="V161" s="33">
        <f>INDEX('GSE57872'!T$3:T$65,'SigInt Chart'!$B161+2)</f>
        <v>0.17847815585337701</v>
      </c>
    </row>
    <row r="162" spans="1:22" ht="15" hidden="1" customHeight="1">
      <c r="A162">
        <v>48</v>
      </c>
      <c r="B162">
        <f>MATCH(A162,'GSE48865'!$B$3:$B$146,0)</f>
        <v>142</v>
      </c>
      <c r="D162" s="300"/>
      <c r="E162" s="281"/>
      <c r="F162" s="284"/>
      <c r="G162" s="281"/>
      <c r="H162" s="311"/>
      <c r="I162" s="281"/>
      <c r="J162" s="295" t="s">
        <v>796</v>
      </c>
      <c r="K162" s="286">
        <f>INDEX('GSE48865'!B$3:B$146,'SigInt Chart'!$B162)</f>
        <v>48</v>
      </c>
      <c r="L162" s="286">
        <f>INDEX('GSE48865'!C$3:C$146,'SigInt Chart'!$B162)</f>
        <v>8</v>
      </c>
      <c r="M162" s="289" t="str">
        <f>INDEX('GSE48865'!D$3:D$146,'SigInt Chart'!$B162)</f>
        <v>AARSD1, AASS, CAPZA1, DTX3, ARPC2, NTAN1, TPM3</v>
      </c>
      <c r="N162" s="34"/>
      <c r="O162" s="233"/>
      <c r="P162" s="35">
        <f>INDEX('GSE48865'!E$3:E$146,'SigInt Chart'!$B162)</f>
        <v>0</v>
      </c>
      <c r="Q162" s="35" t="str">
        <f>INDEX('GSE48865'!F$3:F$146,'SigInt Chart'!$B162)</f>
        <v>BP</v>
      </c>
      <c r="R162" s="35" t="str">
        <f>INDEX('GSE48865'!J$3:J$146,'SigInt Chart'!$B162)</f>
        <v>cell motion</v>
      </c>
      <c r="S162" s="35">
        <f>INDEX('GSE48865'!K$3:K$146,'SigInt Chart'!$B162)</f>
        <v>3</v>
      </c>
      <c r="T162" s="37" t="str">
        <f>INDEX('GSE48865'!L$3:L$146,'SigInt Chart'!$B162)</f>
        <v>ARPC2, CAPZA1, TPM3</v>
      </c>
      <c r="U162" s="38">
        <f>INDEX('GSE48865'!N$3:N$146,'SigInt Chart'!$B162)</f>
        <v>1.5491241091120799E-2</v>
      </c>
      <c r="V162" s="41">
        <f>INDEX('GSE48865'!S$3:S$146,'SigInt Chart'!$B162)</f>
        <v>0.82867804365255404</v>
      </c>
    </row>
    <row r="163" spans="1:22" ht="15" hidden="1" customHeight="1">
      <c r="A163">
        <v>48</v>
      </c>
      <c r="B163">
        <f>MATCH(A163,'GSE48865'!$B$3:$B$146,0)</f>
        <v>142</v>
      </c>
      <c r="D163" s="300"/>
      <c r="E163" s="281"/>
      <c r="F163" s="284"/>
      <c r="G163" s="281"/>
      <c r="H163" s="311"/>
      <c r="I163" s="281"/>
      <c r="J163" s="296"/>
      <c r="K163" s="287"/>
      <c r="L163" s="287"/>
      <c r="M163" s="290"/>
      <c r="N163" s="42"/>
      <c r="O163" s="234"/>
      <c r="P163" s="43">
        <f>INDEX('GSE48865'!E$3:E$146,'SigInt Chart'!$B163+1)</f>
        <v>0</v>
      </c>
      <c r="Q163" s="43" t="str">
        <f>INDEX('GSE48865'!F$3:F$146,'SigInt Chart'!$B163+1)</f>
        <v>CC</v>
      </c>
      <c r="R163" s="43" t="str">
        <f>INDEX('GSE48865'!J$3:J$146,'SigInt Chart'!$B163+1)</f>
        <v>actin cytoskeleton</v>
      </c>
      <c r="S163" s="43">
        <f>INDEX('GSE48865'!K$3:K$146,'SigInt Chart'!$B163+1)</f>
        <v>3</v>
      </c>
      <c r="T163" s="45" t="str">
        <f>INDEX('GSE48865'!L$3:L$146,'SigInt Chart'!$B163+1)</f>
        <v>ARPC2, CAPZA1, TPM3</v>
      </c>
      <c r="U163" s="46">
        <f>INDEX('GSE48865'!N$3:N$146,'SigInt Chart'!$B163+1)</f>
        <v>4.0856857830887999E-3</v>
      </c>
      <c r="V163" s="49">
        <f>INDEX('GSE48865'!S$3:S$146,'SigInt Chart'!$B163+1)</f>
        <v>0.16141922116134</v>
      </c>
    </row>
    <row r="164" spans="1:22" ht="15.75" hidden="1" customHeight="1" thickBot="1">
      <c r="A164">
        <v>48</v>
      </c>
      <c r="B164">
        <f>MATCH(A164,'GSE48865'!$B$3:$B$146,0)</f>
        <v>142</v>
      </c>
      <c r="D164" s="301"/>
      <c r="E164" s="302"/>
      <c r="F164" s="309"/>
      <c r="G164" s="302"/>
      <c r="H164" s="312"/>
      <c r="I164" s="302"/>
      <c r="J164" s="298"/>
      <c r="K164" s="288"/>
      <c r="L164" s="288"/>
      <c r="M164" s="291"/>
      <c r="N164" s="69"/>
      <c r="O164" s="235"/>
      <c r="P164" s="70">
        <f>INDEX('GSE48865'!E$3:E$146,'SigInt Chart'!$B164+2)</f>
        <v>0</v>
      </c>
      <c r="Q164" s="70" t="str">
        <f>INDEX('GSE48865'!F$3:F$146,'SigInt Chart'!$B164+2)</f>
        <v>MF</v>
      </c>
      <c r="R164" s="70" t="str">
        <f>INDEX('GSE48865'!J$3:J$146,'SigInt Chart'!$B164+2)</f>
        <v>actin binding</v>
      </c>
      <c r="S164" s="70">
        <f>INDEX('GSE48865'!K$3:K$146,'SigInt Chart'!$B164+2)</f>
        <v>3</v>
      </c>
      <c r="T164" s="72" t="str">
        <f>INDEX('GSE48865'!L$3:L$146,'SigInt Chart'!$B164+2)</f>
        <v>ARPC2, CAPZA1, TPM3</v>
      </c>
      <c r="U164" s="73">
        <f>INDEX('GSE48865'!N$3:N$146,'SigInt Chart'!$B164+2)</f>
        <v>6.54489498438675E-3</v>
      </c>
      <c r="V164" s="76">
        <f>INDEX('GSE48865'!S$3:S$146,'SigInt Chart'!$B164+2)</f>
        <v>0.21569480004404801</v>
      </c>
    </row>
  </sheetData>
  <mergeCells count="378">
    <mergeCell ref="H159:H164"/>
    <mergeCell ref="H123:H128"/>
    <mergeCell ref="H129:H134"/>
    <mergeCell ref="H135:H140"/>
    <mergeCell ref="H141:H146"/>
    <mergeCell ref="H147:H152"/>
    <mergeCell ref="H153:H158"/>
    <mergeCell ref="H87:H92"/>
    <mergeCell ref="H93:H98"/>
    <mergeCell ref="H99:H104"/>
    <mergeCell ref="H105:H110"/>
    <mergeCell ref="H111:H116"/>
    <mergeCell ref="H117:H122"/>
    <mergeCell ref="H51:H56"/>
    <mergeCell ref="H57:H62"/>
    <mergeCell ref="H63:H68"/>
    <mergeCell ref="H69:H74"/>
    <mergeCell ref="H75:H80"/>
    <mergeCell ref="H81:H86"/>
    <mergeCell ref="F159:F164"/>
    <mergeCell ref="G159:G164"/>
    <mergeCell ref="H3:H8"/>
    <mergeCell ref="H9:H14"/>
    <mergeCell ref="H15:H20"/>
    <mergeCell ref="H21:H26"/>
    <mergeCell ref="H27:H32"/>
    <mergeCell ref="H33:H38"/>
    <mergeCell ref="H39:H44"/>
    <mergeCell ref="H45:H50"/>
    <mergeCell ref="F141:F146"/>
    <mergeCell ref="G141:G146"/>
    <mergeCell ref="F105:F110"/>
    <mergeCell ref="G105:G110"/>
    <mergeCell ref="F69:F74"/>
    <mergeCell ref="G69:G74"/>
    <mergeCell ref="F33:F38"/>
    <mergeCell ref="G33:G38"/>
    <mergeCell ref="F147:F152"/>
    <mergeCell ref="G147:G152"/>
    <mergeCell ref="E153:E158"/>
    <mergeCell ref="F153:F158"/>
    <mergeCell ref="G153:G158"/>
    <mergeCell ref="F123:F128"/>
    <mergeCell ref="G123:G128"/>
    <mergeCell ref="E129:E134"/>
    <mergeCell ref="F129:F134"/>
    <mergeCell ref="G129:G134"/>
    <mergeCell ref="E135:E140"/>
    <mergeCell ref="F135:F140"/>
    <mergeCell ref="G135:G140"/>
    <mergeCell ref="F111:F116"/>
    <mergeCell ref="G111:G116"/>
    <mergeCell ref="E117:E122"/>
    <mergeCell ref="F117:F122"/>
    <mergeCell ref="G117:G122"/>
    <mergeCell ref="F87:F92"/>
    <mergeCell ref="G87:G92"/>
    <mergeCell ref="E93:E98"/>
    <mergeCell ref="F93:F98"/>
    <mergeCell ref="G93:G98"/>
    <mergeCell ref="E99:E104"/>
    <mergeCell ref="F99:F104"/>
    <mergeCell ref="G99:G104"/>
    <mergeCell ref="F75:F80"/>
    <mergeCell ref="G75:G80"/>
    <mergeCell ref="E81:E86"/>
    <mergeCell ref="F81:F86"/>
    <mergeCell ref="G81:G86"/>
    <mergeCell ref="F51:F56"/>
    <mergeCell ref="G51:G56"/>
    <mergeCell ref="E57:E62"/>
    <mergeCell ref="F57:F62"/>
    <mergeCell ref="G57:G62"/>
    <mergeCell ref="E63:E68"/>
    <mergeCell ref="F63:F68"/>
    <mergeCell ref="G63:G68"/>
    <mergeCell ref="F39:F44"/>
    <mergeCell ref="G39:G44"/>
    <mergeCell ref="E45:E50"/>
    <mergeCell ref="F45:F50"/>
    <mergeCell ref="G45:G50"/>
    <mergeCell ref="G15:G20"/>
    <mergeCell ref="E21:E26"/>
    <mergeCell ref="F21:F26"/>
    <mergeCell ref="G21:G26"/>
    <mergeCell ref="E27:E32"/>
    <mergeCell ref="F27:F32"/>
    <mergeCell ref="G27:G32"/>
    <mergeCell ref="F15:F20"/>
    <mergeCell ref="I147:I152"/>
    <mergeCell ref="I153:I158"/>
    <mergeCell ref="I159:I164"/>
    <mergeCell ref="E3:E8"/>
    <mergeCell ref="F3:F8"/>
    <mergeCell ref="G3:G8"/>
    <mergeCell ref="E9:E14"/>
    <mergeCell ref="F9:F14"/>
    <mergeCell ref="G9:G14"/>
    <mergeCell ref="E15:E20"/>
    <mergeCell ref="I111:I116"/>
    <mergeCell ref="I117:I122"/>
    <mergeCell ref="I123:I128"/>
    <mergeCell ref="I129:I134"/>
    <mergeCell ref="I135:I140"/>
    <mergeCell ref="I141:I146"/>
    <mergeCell ref="I75:I80"/>
    <mergeCell ref="I81:I86"/>
    <mergeCell ref="I87:I92"/>
    <mergeCell ref="I93:I98"/>
    <mergeCell ref="I99:I104"/>
    <mergeCell ref="I105:I110"/>
    <mergeCell ref="I39:I44"/>
    <mergeCell ref="I45:I50"/>
    <mergeCell ref="I51:I56"/>
    <mergeCell ref="I57:I62"/>
    <mergeCell ref="I63:I68"/>
    <mergeCell ref="I69:I74"/>
    <mergeCell ref="I3:I8"/>
    <mergeCell ref="I9:I14"/>
    <mergeCell ref="I15:I20"/>
    <mergeCell ref="I21:I26"/>
    <mergeCell ref="I27:I32"/>
    <mergeCell ref="I33:I38"/>
    <mergeCell ref="D147:D152"/>
    <mergeCell ref="D153:D158"/>
    <mergeCell ref="D159:D164"/>
    <mergeCell ref="E159:E164"/>
    <mergeCell ref="D129:D134"/>
    <mergeCell ref="D135:D140"/>
    <mergeCell ref="D141:D146"/>
    <mergeCell ref="E141:E146"/>
    <mergeCell ref="D111:D116"/>
    <mergeCell ref="D117:D122"/>
    <mergeCell ref="D123:D128"/>
    <mergeCell ref="E123:E128"/>
    <mergeCell ref="E111:E116"/>
    <mergeCell ref="E147:E152"/>
    <mergeCell ref="D93:D98"/>
    <mergeCell ref="D99:D104"/>
    <mergeCell ref="D105:D110"/>
    <mergeCell ref="E105:E110"/>
    <mergeCell ref="D75:D80"/>
    <mergeCell ref="D81:D86"/>
    <mergeCell ref="D87:D92"/>
    <mergeCell ref="E87:E92"/>
    <mergeCell ref="D57:D62"/>
    <mergeCell ref="D63:D68"/>
    <mergeCell ref="D69:D74"/>
    <mergeCell ref="E69:E74"/>
    <mergeCell ref="E75:E80"/>
    <mergeCell ref="D39:D44"/>
    <mergeCell ref="D45:D50"/>
    <mergeCell ref="D51:D56"/>
    <mergeCell ref="E51:E56"/>
    <mergeCell ref="D21:D26"/>
    <mergeCell ref="D27:D32"/>
    <mergeCell ref="D33:D38"/>
    <mergeCell ref="E33:E38"/>
    <mergeCell ref="D3:D8"/>
    <mergeCell ref="D9:D14"/>
    <mergeCell ref="D15:D20"/>
    <mergeCell ref="E39:E44"/>
    <mergeCell ref="J147:J149"/>
    <mergeCell ref="J150:J152"/>
    <mergeCell ref="J153:J155"/>
    <mergeCell ref="J156:J158"/>
    <mergeCell ref="J159:J161"/>
    <mergeCell ref="J162:J164"/>
    <mergeCell ref="J129:J131"/>
    <mergeCell ref="J132:J134"/>
    <mergeCell ref="J135:J137"/>
    <mergeCell ref="J138:J140"/>
    <mergeCell ref="J141:J143"/>
    <mergeCell ref="J144:J146"/>
    <mergeCell ref="J111:J113"/>
    <mergeCell ref="J114:J116"/>
    <mergeCell ref="J117:J119"/>
    <mergeCell ref="J120:J122"/>
    <mergeCell ref="J123:J125"/>
    <mergeCell ref="J126:J128"/>
    <mergeCell ref="J93:J95"/>
    <mergeCell ref="J96:J98"/>
    <mergeCell ref="J99:J101"/>
    <mergeCell ref="J102:J104"/>
    <mergeCell ref="J105:J107"/>
    <mergeCell ref="J108:J110"/>
    <mergeCell ref="J75:J77"/>
    <mergeCell ref="J78:J80"/>
    <mergeCell ref="J81:J83"/>
    <mergeCell ref="J84:J86"/>
    <mergeCell ref="J87:J89"/>
    <mergeCell ref="J90:J92"/>
    <mergeCell ref="J57:J59"/>
    <mergeCell ref="J60:J62"/>
    <mergeCell ref="J63:J65"/>
    <mergeCell ref="J66:J68"/>
    <mergeCell ref="J69:J71"/>
    <mergeCell ref="J72:J74"/>
    <mergeCell ref="J39:J41"/>
    <mergeCell ref="J42:J44"/>
    <mergeCell ref="J45:J47"/>
    <mergeCell ref="J48:J50"/>
    <mergeCell ref="J51:J53"/>
    <mergeCell ref="J54:J56"/>
    <mergeCell ref="J21:J23"/>
    <mergeCell ref="J24:J26"/>
    <mergeCell ref="J27:J29"/>
    <mergeCell ref="J30:J32"/>
    <mergeCell ref="J33:J35"/>
    <mergeCell ref="J36:J38"/>
    <mergeCell ref="J3:J5"/>
    <mergeCell ref="J6:J8"/>
    <mergeCell ref="J9:J11"/>
    <mergeCell ref="J12:J14"/>
    <mergeCell ref="J15:J17"/>
    <mergeCell ref="J18:J20"/>
    <mergeCell ref="K159:K161"/>
    <mergeCell ref="L159:L161"/>
    <mergeCell ref="M159:M161"/>
    <mergeCell ref="K147:K149"/>
    <mergeCell ref="L147:L149"/>
    <mergeCell ref="M147:M149"/>
    <mergeCell ref="K150:K152"/>
    <mergeCell ref="L150:L152"/>
    <mergeCell ref="M150:M152"/>
    <mergeCell ref="K141:K143"/>
    <mergeCell ref="L141:L143"/>
    <mergeCell ref="M141:M143"/>
    <mergeCell ref="K144:K146"/>
    <mergeCell ref="L144:L146"/>
    <mergeCell ref="M144:M146"/>
    <mergeCell ref="K135:K137"/>
    <mergeCell ref="L135:L137"/>
    <mergeCell ref="M135:M137"/>
    <mergeCell ref="K162:K164"/>
    <mergeCell ref="L162:L164"/>
    <mergeCell ref="M162:M164"/>
    <mergeCell ref="K153:K155"/>
    <mergeCell ref="L153:L155"/>
    <mergeCell ref="M153:M155"/>
    <mergeCell ref="K156:K158"/>
    <mergeCell ref="L156:L158"/>
    <mergeCell ref="M156:M158"/>
    <mergeCell ref="K138:K140"/>
    <mergeCell ref="L138:L140"/>
    <mergeCell ref="M138:M140"/>
    <mergeCell ref="K129:K131"/>
    <mergeCell ref="L129:L131"/>
    <mergeCell ref="M129:M131"/>
    <mergeCell ref="K132:K134"/>
    <mergeCell ref="L132:L134"/>
    <mergeCell ref="M132:M134"/>
    <mergeCell ref="K123:K125"/>
    <mergeCell ref="L123:L125"/>
    <mergeCell ref="M123:M125"/>
    <mergeCell ref="K126:K128"/>
    <mergeCell ref="L126:L128"/>
    <mergeCell ref="M126:M128"/>
    <mergeCell ref="K117:K119"/>
    <mergeCell ref="L117:L119"/>
    <mergeCell ref="M117:M119"/>
    <mergeCell ref="K120:K122"/>
    <mergeCell ref="L120:L122"/>
    <mergeCell ref="M120:M122"/>
    <mergeCell ref="K111:K113"/>
    <mergeCell ref="L111:L113"/>
    <mergeCell ref="M111:M113"/>
    <mergeCell ref="K114:K116"/>
    <mergeCell ref="L114:L116"/>
    <mergeCell ref="M114:M116"/>
    <mergeCell ref="K105:K107"/>
    <mergeCell ref="L105:L107"/>
    <mergeCell ref="M105:M107"/>
    <mergeCell ref="K108:K110"/>
    <mergeCell ref="L108:L110"/>
    <mergeCell ref="M108:M110"/>
    <mergeCell ref="K99:K101"/>
    <mergeCell ref="L99:L101"/>
    <mergeCell ref="M99:M101"/>
    <mergeCell ref="K102:K104"/>
    <mergeCell ref="L102:L104"/>
    <mergeCell ref="M102:M104"/>
    <mergeCell ref="K93:K95"/>
    <mergeCell ref="L93:L95"/>
    <mergeCell ref="M93:M95"/>
    <mergeCell ref="K96:K98"/>
    <mergeCell ref="L96:L98"/>
    <mergeCell ref="M96:M98"/>
    <mergeCell ref="K87:K89"/>
    <mergeCell ref="L87:L89"/>
    <mergeCell ref="M87:M89"/>
    <mergeCell ref="K90:K92"/>
    <mergeCell ref="L90:L92"/>
    <mergeCell ref="M90:M92"/>
    <mergeCell ref="K81:K83"/>
    <mergeCell ref="L81:L83"/>
    <mergeCell ref="M81:M83"/>
    <mergeCell ref="K84:K86"/>
    <mergeCell ref="L84:L86"/>
    <mergeCell ref="M84:M86"/>
    <mergeCell ref="K75:K77"/>
    <mergeCell ref="L75:L77"/>
    <mergeCell ref="M75:M77"/>
    <mergeCell ref="K78:K80"/>
    <mergeCell ref="L78:L80"/>
    <mergeCell ref="M78:M80"/>
    <mergeCell ref="K69:K71"/>
    <mergeCell ref="L69:L71"/>
    <mergeCell ref="M69:M71"/>
    <mergeCell ref="K72:K74"/>
    <mergeCell ref="L72:L74"/>
    <mergeCell ref="M72:M74"/>
    <mergeCell ref="K63:K65"/>
    <mergeCell ref="L63:L65"/>
    <mergeCell ref="M63:M65"/>
    <mergeCell ref="K66:K68"/>
    <mergeCell ref="L66:L68"/>
    <mergeCell ref="M66:M68"/>
    <mergeCell ref="K57:K59"/>
    <mergeCell ref="L57:L59"/>
    <mergeCell ref="M57:M59"/>
    <mergeCell ref="K60:K62"/>
    <mergeCell ref="L60:L62"/>
    <mergeCell ref="M60:M62"/>
    <mergeCell ref="K51:K53"/>
    <mergeCell ref="L51:L53"/>
    <mergeCell ref="M51:M53"/>
    <mergeCell ref="K54:K56"/>
    <mergeCell ref="L54:L56"/>
    <mergeCell ref="M54:M56"/>
    <mergeCell ref="K45:K47"/>
    <mergeCell ref="L45:L47"/>
    <mergeCell ref="M45:M47"/>
    <mergeCell ref="K48:K50"/>
    <mergeCell ref="L48:L50"/>
    <mergeCell ref="M48:M50"/>
    <mergeCell ref="K39:K41"/>
    <mergeCell ref="L39:L41"/>
    <mergeCell ref="M39:M41"/>
    <mergeCell ref="K42:K44"/>
    <mergeCell ref="L42:L44"/>
    <mergeCell ref="M42:M44"/>
    <mergeCell ref="K33:K35"/>
    <mergeCell ref="L33:L35"/>
    <mergeCell ref="M33:M35"/>
    <mergeCell ref="K36:K38"/>
    <mergeCell ref="L36:L38"/>
    <mergeCell ref="M36:M38"/>
    <mergeCell ref="K27:K29"/>
    <mergeCell ref="L27:L29"/>
    <mergeCell ref="M27:M29"/>
    <mergeCell ref="K30:K32"/>
    <mergeCell ref="L30:L32"/>
    <mergeCell ref="M30:M32"/>
    <mergeCell ref="K21:K23"/>
    <mergeCell ref="L21:L23"/>
    <mergeCell ref="M21:M23"/>
    <mergeCell ref="K24:K26"/>
    <mergeCell ref="L24:L26"/>
    <mergeCell ref="M24:M26"/>
    <mergeCell ref="K18:K20"/>
    <mergeCell ref="L18:L20"/>
    <mergeCell ref="M18:M20"/>
    <mergeCell ref="K9:K11"/>
    <mergeCell ref="L9:L11"/>
    <mergeCell ref="M9:M11"/>
    <mergeCell ref="K12:K14"/>
    <mergeCell ref="L12:L14"/>
    <mergeCell ref="M12:M14"/>
    <mergeCell ref="K3:K5"/>
    <mergeCell ref="L3:L5"/>
    <mergeCell ref="M3:M5"/>
    <mergeCell ref="K6:K8"/>
    <mergeCell ref="L6:L8"/>
    <mergeCell ref="M6:M8"/>
    <mergeCell ref="K15:K17"/>
    <mergeCell ref="L15:L17"/>
    <mergeCell ref="M15:M17"/>
  </mergeCells>
  <phoneticPr fontId="17" type="noConversion"/>
  <conditionalFormatting sqref="P3:V164">
    <cfRule type="expression" dxfId="92" priority="17">
      <formula>$V3&lt;0.001</formula>
    </cfRule>
    <cfRule type="expression" dxfId="91" priority="18">
      <formula>$V3&lt;0.01</formula>
    </cfRule>
    <cfRule type="expression" dxfId="90" priority="19">
      <formula>$U3&lt;=0.001</formula>
    </cfRule>
    <cfRule type="expression" dxfId="89" priority="20">
      <formula>$U3&lt;=0.01</formula>
    </cfRule>
  </conditionalFormatting>
  <pageMargins left="0.7" right="0.7" top="0.75" bottom="0.75" header="0.3" footer="0.3"/>
  <pageSetup orientation="portrait"/>
  <ignoredErrors>
    <ignoredError sqref="K3:M44" emptyCellReference="1"/>
  </ignoredError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 enableFormatConditionsCalculation="0"/>
  <dimension ref="A1:G28"/>
  <sheetViews>
    <sheetView workbookViewId="0">
      <selection activeCell="A10" sqref="A10"/>
    </sheetView>
  </sheetViews>
  <sheetFormatPr baseColWidth="10" defaultColWidth="8.83203125" defaultRowHeight="14" x14ac:dyDescent="0"/>
  <cols>
    <col min="2" max="2" width="36.1640625" customWidth="1"/>
    <col min="3" max="3" width="38.5" customWidth="1"/>
    <col min="6" max="7" width="12.83203125" bestFit="1" customWidth="1"/>
  </cols>
  <sheetData>
    <row r="1" spans="1:7">
      <c r="B1" t="s">
        <v>219</v>
      </c>
      <c r="C1" t="s">
        <v>220</v>
      </c>
      <c r="D1" t="s">
        <v>7</v>
      </c>
      <c r="F1" t="s">
        <v>799</v>
      </c>
      <c r="G1" t="s">
        <v>800</v>
      </c>
    </row>
    <row r="2" spans="1:7">
      <c r="A2">
        <v>68</v>
      </c>
      <c r="B2" t="s">
        <v>221</v>
      </c>
      <c r="C2" t="s">
        <v>222</v>
      </c>
      <c r="D2">
        <v>0</v>
      </c>
      <c r="F2">
        <f>VALUE(LEFT(B2,FIND(":",B2)-1))</f>
        <v>15</v>
      </c>
      <c r="G2">
        <f>VALUE(LEFT(C2,FIND(":",C2)-1))</f>
        <v>1</v>
      </c>
    </row>
    <row r="3" spans="1:7">
      <c r="A3">
        <v>170</v>
      </c>
      <c r="B3" t="s">
        <v>223</v>
      </c>
      <c r="C3" t="s">
        <v>224</v>
      </c>
      <c r="D3">
        <v>0</v>
      </c>
      <c r="F3">
        <f t="shared" ref="F3:F28" si="0">VALUE(LEFT(B3,FIND(":",B3)-1))</f>
        <v>3</v>
      </c>
      <c r="G3">
        <f t="shared" ref="G3:G28" si="1">VALUE(LEFT(C3,FIND(":",C3)-1))</f>
        <v>4</v>
      </c>
    </row>
    <row r="4" spans="1:7">
      <c r="A4">
        <v>477</v>
      </c>
      <c r="B4" t="s">
        <v>225</v>
      </c>
      <c r="C4" t="s">
        <v>226</v>
      </c>
      <c r="D4" s="1">
        <v>1.0000000000000001E-5</v>
      </c>
      <c r="F4">
        <f t="shared" si="0"/>
        <v>4</v>
      </c>
      <c r="G4">
        <f t="shared" si="1"/>
        <v>40</v>
      </c>
    </row>
    <row r="5" spans="1:7">
      <c r="A5">
        <v>485</v>
      </c>
      <c r="B5" t="s">
        <v>223</v>
      </c>
      <c r="C5" t="s">
        <v>227</v>
      </c>
      <c r="D5">
        <v>0</v>
      </c>
      <c r="F5">
        <f t="shared" si="0"/>
        <v>3</v>
      </c>
      <c r="G5">
        <f t="shared" si="1"/>
        <v>5</v>
      </c>
    </row>
    <row r="6" spans="1:7">
      <c r="A6">
        <v>497</v>
      </c>
      <c r="B6" t="s">
        <v>228</v>
      </c>
      <c r="C6" t="s">
        <v>227</v>
      </c>
      <c r="D6" s="1">
        <v>1.0000000000000001E-5</v>
      </c>
      <c r="F6">
        <f t="shared" si="0"/>
        <v>16</v>
      </c>
      <c r="G6">
        <f t="shared" si="1"/>
        <v>5</v>
      </c>
    </row>
    <row r="7" spans="1:7">
      <c r="A7">
        <v>518</v>
      </c>
      <c r="B7" t="s">
        <v>228</v>
      </c>
      <c r="C7" t="s">
        <v>229</v>
      </c>
      <c r="D7" s="1">
        <v>1.0000000000000001E-5</v>
      </c>
      <c r="F7">
        <f t="shared" si="0"/>
        <v>16</v>
      </c>
      <c r="G7">
        <f t="shared" si="1"/>
        <v>7</v>
      </c>
    </row>
    <row r="8" spans="1:7">
      <c r="A8">
        <v>525</v>
      </c>
      <c r="B8" t="s">
        <v>230</v>
      </c>
      <c r="C8" t="s">
        <v>229</v>
      </c>
      <c r="D8">
        <v>0</v>
      </c>
      <c r="F8">
        <f t="shared" si="0"/>
        <v>18</v>
      </c>
      <c r="G8">
        <f t="shared" si="1"/>
        <v>7</v>
      </c>
    </row>
    <row r="9" spans="1:7">
      <c r="A9">
        <v>581</v>
      </c>
      <c r="B9" t="s">
        <v>228</v>
      </c>
      <c r="C9" t="s">
        <v>231</v>
      </c>
      <c r="D9" s="1">
        <v>1.0000000000000001E-5</v>
      </c>
      <c r="F9">
        <f t="shared" si="0"/>
        <v>16</v>
      </c>
      <c r="G9">
        <f t="shared" si="1"/>
        <v>47</v>
      </c>
    </row>
    <row r="10" spans="1:7">
      <c r="A10">
        <v>733</v>
      </c>
      <c r="B10" t="s">
        <v>232</v>
      </c>
      <c r="C10" t="s">
        <v>233</v>
      </c>
      <c r="D10">
        <v>0</v>
      </c>
      <c r="F10">
        <f t="shared" si="0"/>
        <v>14</v>
      </c>
      <c r="G10">
        <f t="shared" si="1"/>
        <v>8</v>
      </c>
    </row>
    <row r="11" spans="1:7">
      <c r="A11">
        <v>735</v>
      </c>
      <c r="B11" t="s">
        <v>230</v>
      </c>
      <c r="C11" t="s">
        <v>233</v>
      </c>
      <c r="D11">
        <v>0</v>
      </c>
      <c r="F11">
        <f t="shared" si="0"/>
        <v>18</v>
      </c>
      <c r="G11">
        <f t="shared" si="1"/>
        <v>8</v>
      </c>
    </row>
    <row r="12" spans="1:7">
      <c r="A12">
        <v>754</v>
      </c>
      <c r="B12" t="s">
        <v>232</v>
      </c>
      <c r="C12" t="s">
        <v>234</v>
      </c>
      <c r="D12">
        <v>0</v>
      </c>
      <c r="F12">
        <f t="shared" si="0"/>
        <v>14</v>
      </c>
      <c r="G12">
        <f t="shared" si="1"/>
        <v>9</v>
      </c>
    </row>
    <row r="13" spans="1:7">
      <c r="A13">
        <v>756</v>
      </c>
      <c r="B13" t="s">
        <v>230</v>
      </c>
      <c r="C13" t="s">
        <v>234</v>
      </c>
      <c r="D13">
        <v>0</v>
      </c>
      <c r="F13">
        <f t="shared" si="0"/>
        <v>18</v>
      </c>
      <c r="G13">
        <f t="shared" si="1"/>
        <v>9</v>
      </c>
    </row>
    <row r="14" spans="1:7">
      <c r="A14">
        <v>775</v>
      </c>
      <c r="B14" t="s">
        <v>232</v>
      </c>
      <c r="C14" t="s">
        <v>235</v>
      </c>
      <c r="D14">
        <v>0</v>
      </c>
      <c r="F14">
        <f t="shared" si="0"/>
        <v>14</v>
      </c>
      <c r="G14">
        <f t="shared" si="1"/>
        <v>12</v>
      </c>
    </row>
    <row r="15" spans="1:7">
      <c r="A15">
        <v>777</v>
      </c>
      <c r="B15" t="s">
        <v>230</v>
      </c>
      <c r="C15" t="s">
        <v>235</v>
      </c>
      <c r="D15">
        <v>0</v>
      </c>
      <c r="F15">
        <f t="shared" si="0"/>
        <v>18</v>
      </c>
      <c r="G15">
        <f t="shared" si="1"/>
        <v>12</v>
      </c>
    </row>
    <row r="16" spans="1:7">
      <c r="A16">
        <v>796</v>
      </c>
      <c r="B16" t="s">
        <v>232</v>
      </c>
      <c r="C16" t="s">
        <v>236</v>
      </c>
      <c r="D16">
        <v>0</v>
      </c>
      <c r="F16">
        <f t="shared" si="0"/>
        <v>14</v>
      </c>
      <c r="G16">
        <f t="shared" si="1"/>
        <v>14</v>
      </c>
    </row>
    <row r="17" spans="1:7">
      <c r="A17">
        <v>798</v>
      </c>
      <c r="B17" t="s">
        <v>230</v>
      </c>
      <c r="C17" t="s">
        <v>236</v>
      </c>
      <c r="D17">
        <v>0</v>
      </c>
      <c r="F17">
        <f t="shared" si="0"/>
        <v>18</v>
      </c>
      <c r="G17">
        <f t="shared" si="1"/>
        <v>14</v>
      </c>
    </row>
    <row r="18" spans="1:7">
      <c r="A18">
        <v>817</v>
      </c>
      <c r="B18" t="s">
        <v>232</v>
      </c>
      <c r="C18" t="s">
        <v>237</v>
      </c>
      <c r="D18">
        <v>0</v>
      </c>
      <c r="F18">
        <f t="shared" si="0"/>
        <v>14</v>
      </c>
      <c r="G18">
        <f t="shared" si="1"/>
        <v>15</v>
      </c>
    </row>
    <row r="19" spans="1:7">
      <c r="A19">
        <v>819</v>
      </c>
      <c r="B19" t="s">
        <v>230</v>
      </c>
      <c r="C19" t="s">
        <v>237</v>
      </c>
      <c r="D19">
        <v>0</v>
      </c>
      <c r="F19">
        <f t="shared" si="0"/>
        <v>18</v>
      </c>
      <c r="G19">
        <f t="shared" si="1"/>
        <v>15</v>
      </c>
    </row>
    <row r="20" spans="1:7">
      <c r="A20">
        <v>838</v>
      </c>
      <c r="B20" t="s">
        <v>232</v>
      </c>
      <c r="C20" t="s">
        <v>238</v>
      </c>
      <c r="D20">
        <v>0</v>
      </c>
      <c r="F20">
        <f t="shared" si="0"/>
        <v>14</v>
      </c>
      <c r="G20">
        <f t="shared" si="1"/>
        <v>28</v>
      </c>
    </row>
    <row r="21" spans="1:7">
      <c r="A21">
        <v>840</v>
      </c>
      <c r="B21" t="s">
        <v>230</v>
      </c>
      <c r="C21" t="s">
        <v>238</v>
      </c>
      <c r="D21">
        <v>0</v>
      </c>
      <c r="F21">
        <f t="shared" si="0"/>
        <v>18</v>
      </c>
      <c r="G21">
        <f t="shared" si="1"/>
        <v>28</v>
      </c>
    </row>
    <row r="22" spans="1:7">
      <c r="A22">
        <v>880</v>
      </c>
      <c r="B22" t="s">
        <v>232</v>
      </c>
      <c r="C22" t="s">
        <v>239</v>
      </c>
      <c r="D22">
        <v>0</v>
      </c>
      <c r="F22">
        <f t="shared" si="0"/>
        <v>14</v>
      </c>
      <c r="G22">
        <f t="shared" si="1"/>
        <v>32</v>
      </c>
    </row>
    <row r="23" spans="1:7">
      <c r="A23">
        <v>882</v>
      </c>
      <c r="B23" t="s">
        <v>230</v>
      </c>
      <c r="C23" t="s">
        <v>239</v>
      </c>
      <c r="D23">
        <v>0</v>
      </c>
      <c r="F23">
        <f t="shared" si="0"/>
        <v>18</v>
      </c>
      <c r="G23">
        <f t="shared" si="1"/>
        <v>32</v>
      </c>
    </row>
    <row r="24" spans="1:7">
      <c r="A24">
        <v>924</v>
      </c>
      <c r="B24" t="s">
        <v>230</v>
      </c>
      <c r="C24" t="s">
        <v>240</v>
      </c>
      <c r="D24">
        <v>0</v>
      </c>
      <c r="F24">
        <f t="shared" si="0"/>
        <v>18</v>
      </c>
      <c r="G24">
        <f t="shared" si="1"/>
        <v>35</v>
      </c>
    </row>
    <row r="25" spans="1:7">
      <c r="A25">
        <v>943</v>
      </c>
      <c r="B25" t="s">
        <v>232</v>
      </c>
      <c r="C25" t="s">
        <v>241</v>
      </c>
      <c r="D25">
        <v>0</v>
      </c>
      <c r="F25">
        <f t="shared" si="0"/>
        <v>14</v>
      </c>
      <c r="G25">
        <f t="shared" si="1"/>
        <v>36</v>
      </c>
    </row>
    <row r="26" spans="1:7">
      <c r="A26">
        <v>945</v>
      </c>
      <c r="B26" t="s">
        <v>230</v>
      </c>
      <c r="C26" t="s">
        <v>241</v>
      </c>
      <c r="D26">
        <v>0</v>
      </c>
      <c r="F26">
        <f t="shared" si="0"/>
        <v>18</v>
      </c>
      <c r="G26">
        <f t="shared" si="1"/>
        <v>36</v>
      </c>
    </row>
    <row r="27" spans="1:7">
      <c r="A27">
        <v>1006</v>
      </c>
      <c r="B27" t="s">
        <v>232</v>
      </c>
      <c r="C27" t="s">
        <v>242</v>
      </c>
      <c r="D27">
        <v>0</v>
      </c>
      <c r="F27">
        <f t="shared" si="0"/>
        <v>14</v>
      </c>
      <c r="G27">
        <f t="shared" si="1"/>
        <v>48</v>
      </c>
    </row>
    <row r="28" spans="1:7">
      <c r="A28">
        <v>1008</v>
      </c>
      <c r="B28" t="s">
        <v>230</v>
      </c>
      <c r="C28" t="s">
        <v>242</v>
      </c>
      <c r="D28">
        <v>0</v>
      </c>
      <c r="F28">
        <f t="shared" si="0"/>
        <v>18</v>
      </c>
      <c r="G28">
        <f t="shared" si="1"/>
        <v>48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 enableFormatConditionsCalculation="0"/>
  <dimension ref="A1:B22"/>
  <sheetViews>
    <sheetView workbookViewId="0">
      <selection activeCell="B39" sqref="B39"/>
    </sheetView>
  </sheetViews>
  <sheetFormatPr baseColWidth="10" defaultColWidth="8.83203125" defaultRowHeight="14" x14ac:dyDescent="0"/>
  <sheetData>
    <row r="1" spans="1:2">
      <c r="A1" t="s">
        <v>243</v>
      </c>
      <c r="B1" t="s">
        <v>245</v>
      </c>
    </row>
    <row r="2" spans="1:2">
      <c r="A2">
        <v>1</v>
      </c>
      <c r="B2">
        <v>9</v>
      </c>
    </row>
    <row r="3" spans="1:2">
      <c r="A3">
        <v>2</v>
      </c>
      <c r="B3">
        <v>10</v>
      </c>
    </row>
    <row r="4" spans="1:2">
      <c r="A4">
        <v>3</v>
      </c>
      <c r="B4">
        <v>2</v>
      </c>
    </row>
    <row r="5" spans="1:2">
      <c r="A5">
        <v>4</v>
      </c>
      <c r="B5">
        <v>15</v>
      </c>
    </row>
    <row r="6" spans="1:2">
      <c r="A6">
        <v>5</v>
      </c>
      <c r="B6">
        <v>11</v>
      </c>
    </row>
    <row r="7" spans="1:2">
      <c r="A7">
        <v>6</v>
      </c>
      <c r="B7">
        <v>12</v>
      </c>
    </row>
    <row r="8" spans="1:2">
      <c r="A8">
        <v>7</v>
      </c>
      <c r="B8">
        <v>7</v>
      </c>
    </row>
    <row r="9" spans="1:2">
      <c r="A9">
        <v>8</v>
      </c>
      <c r="B9">
        <v>16</v>
      </c>
    </row>
    <row r="10" spans="1:2">
      <c r="A10">
        <v>9</v>
      </c>
      <c r="B10">
        <v>13</v>
      </c>
    </row>
    <row r="11" spans="1:2">
      <c r="A11">
        <v>10</v>
      </c>
      <c r="B11">
        <v>6</v>
      </c>
    </row>
    <row r="12" spans="1:2">
      <c r="A12">
        <v>11</v>
      </c>
      <c r="B12">
        <v>8</v>
      </c>
    </row>
    <row r="13" spans="1:2">
      <c r="A13">
        <v>12</v>
      </c>
      <c r="B13">
        <v>3</v>
      </c>
    </row>
    <row r="14" spans="1:2">
      <c r="A14">
        <v>13</v>
      </c>
      <c r="B14">
        <v>4</v>
      </c>
    </row>
    <row r="15" spans="1:2">
      <c r="A15">
        <v>14</v>
      </c>
      <c r="B15">
        <v>19</v>
      </c>
    </row>
    <row r="16" spans="1:2">
      <c r="A16">
        <v>15</v>
      </c>
      <c r="B16">
        <v>5</v>
      </c>
    </row>
    <row r="17" spans="1:2">
      <c r="A17">
        <v>16</v>
      </c>
      <c r="B17">
        <v>14</v>
      </c>
    </row>
    <row r="18" spans="1:2">
      <c r="A18">
        <v>17</v>
      </c>
      <c r="B18">
        <v>20</v>
      </c>
    </row>
    <row r="19" spans="1:2">
      <c r="A19">
        <v>18</v>
      </c>
      <c r="B19">
        <v>21</v>
      </c>
    </row>
    <row r="20" spans="1:2">
      <c r="A20">
        <v>19</v>
      </c>
      <c r="B20">
        <v>17</v>
      </c>
    </row>
    <row r="21" spans="1:2">
      <c r="A21">
        <v>20</v>
      </c>
      <c r="B21">
        <v>1</v>
      </c>
    </row>
    <row r="22" spans="1:2">
      <c r="A22">
        <v>21</v>
      </c>
      <c r="B22">
        <v>18</v>
      </c>
    </row>
  </sheetData>
  <sortState ref="A2:B22">
    <sortCondition ref="A2:A22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 enableFormatConditionsCalculation="0"/>
  <dimension ref="A1:B49"/>
  <sheetViews>
    <sheetView topLeftCell="A3" workbookViewId="0">
      <selection activeCell="A41" sqref="A41"/>
    </sheetView>
  </sheetViews>
  <sheetFormatPr baseColWidth="10" defaultColWidth="8.83203125" defaultRowHeight="14" x14ac:dyDescent="0"/>
  <cols>
    <col min="1" max="1" width="16" customWidth="1"/>
    <col min="2" max="2" width="30" customWidth="1"/>
  </cols>
  <sheetData>
    <row r="1" spans="1:2">
      <c r="A1" t="s">
        <v>243</v>
      </c>
      <c r="B1" t="s">
        <v>244</v>
      </c>
    </row>
    <row r="2" spans="1:2">
      <c r="A2">
        <v>1</v>
      </c>
      <c r="B2">
        <v>4</v>
      </c>
    </row>
    <row r="3" spans="1:2">
      <c r="A3">
        <v>2</v>
      </c>
      <c r="B3">
        <v>20</v>
      </c>
    </row>
    <row r="4" spans="1:2">
      <c r="A4">
        <v>3</v>
      </c>
      <c r="B4">
        <v>21</v>
      </c>
    </row>
    <row r="5" spans="1:2">
      <c r="A5">
        <v>4</v>
      </c>
      <c r="B5">
        <v>9</v>
      </c>
    </row>
    <row r="6" spans="1:2">
      <c r="A6">
        <v>5</v>
      </c>
      <c r="B6">
        <v>24</v>
      </c>
    </row>
    <row r="7" spans="1:2">
      <c r="A7">
        <v>6</v>
      </c>
      <c r="B7">
        <v>29</v>
      </c>
    </row>
    <row r="8" spans="1:2">
      <c r="A8">
        <v>7</v>
      </c>
      <c r="B8">
        <v>25</v>
      </c>
    </row>
    <row r="9" spans="1:2">
      <c r="A9">
        <v>8</v>
      </c>
      <c r="B9">
        <v>35</v>
      </c>
    </row>
    <row r="10" spans="1:2">
      <c r="A10">
        <v>9</v>
      </c>
      <c r="B10">
        <v>36</v>
      </c>
    </row>
    <row r="11" spans="1:2">
      <c r="A11">
        <v>10</v>
      </c>
      <c r="B11">
        <v>12</v>
      </c>
    </row>
    <row r="12" spans="1:2">
      <c r="A12">
        <v>11</v>
      </c>
      <c r="B12">
        <v>16</v>
      </c>
    </row>
    <row r="13" spans="1:2">
      <c r="A13">
        <v>12</v>
      </c>
      <c r="B13">
        <v>37</v>
      </c>
    </row>
    <row r="14" spans="1:2">
      <c r="A14">
        <v>13</v>
      </c>
      <c r="B14">
        <v>17</v>
      </c>
    </row>
    <row r="15" spans="1:2">
      <c r="A15">
        <v>14</v>
      </c>
      <c r="B15">
        <v>38</v>
      </c>
    </row>
    <row r="16" spans="1:2">
      <c r="A16">
        <v>15</v>
      </c>
      <c r="B16">
        <v>39</v>
      </c>
    </row>
    <row r="17" spans="1:2">
      <c r="A17">
        <v>16</v>
      </c>
      <c r="B17">
        <v>30</v>
      </c>
    </row>
    <row r="18" spans="1:2">
      <c r="A18">
        <v>17</v>
      </c>
      <c r="B18">
        <v>18</v>
      </c>
    </row>
    <row r="19" spans="1:2">
      <c r="A19">
        <v>18</v>
      </c>
      <c r="B19">
        <v>14</v>
      </c>
    </row>
    <row r="20" spans="1:2">
      <c r="A20">
        <v>19</v>
      </c>
      <c r="B20">
        <v>31</v>
      </c>
    </row>
    <row r="21" spans="1:2">
      <c r="A21">
        <v>20</v>
      </c>
      <c r="B21">
        <v>32</v>
      </c>
    </row>
    <row r="22" spans="1:2">
      <c r="A22">
        <v>21</v>
      </c>
      <c r="B22">
        <v>13</v>
      </c>
    </row>
    <row r="23" spans="1:2">
      <c r="A23">
        <v>22</v>
      </c>
      <c r="B23">
        <v>5</v>
      </c>
    </row>
    <row r="24" spans="1:2">
      <c r="A24">
        <v>23</v>
      </c>
      <c r="B24">
        <v>6</v>
      </c>
    </row>
    <row r="25" spans="1:2">
      <c r="A25">
        <v>24</v>
      </c>
      <c r="B25">
        <v>1</v>
      </c>
    </row>
    <row r="26" spans="1:2">
      <c r="A26">
        <v>25</v>
      </c>
      <c r="B26">
        <v>19</v>
      </c>
    </row>
    <row r="27" spans="1:2">
      <c r="A27">
        <v>26</v>
      </c>
      <c r="B27">
        <v>8</v>
      </c>
    </row>
    <row r="28" spans="1:2">
      <c r="A28">
        <v>27</v>
      </c>
      <c r="B28">
        <v>33</v>
      </c>
    </row>
    <row r="29" spans="1:2">
      <c r="A29">
        <v>28</v>
      </c>
      <c r="B29">
        <v>40</v>
      </c>
    </row>
    <row r="30" spans="1:2">
      <c r="A30">
        <v>29</v>
      </c>
      <c r="B30">
        <v>22</v>
      </c>
    </row>
    <row r="31" spans="1:2">
      <c r="A31">
        <v>30</v>
      </c>
      <c r="B31">
        <v>26</v>
      </c>
    </row>
    <row r="32" spans="1:2">
      <c r="A32">
        <v>31</v>
      </c>
      <c r="B32">
        <v>41</v>
      </c>
    </row>
    <row r="33" spans="1:2">
      <c r="A33">
        <v>32</v>
      </c>
      <c r="B33">
        <v>42</v>
      </c>
    </row>
    <row r="34" spans="1:2">
      <c r="A34">
        <v>33</v>
      </c>
      <c r="B34">
        <v>43</v>
      </c>
    </row>
    <row r="35" spans="1:2">
      <c r="A35">
        <v>34</v>
      </c>
      <c r="B35">
        <v>3</v>
      </c>
    </row>
    <row r="36" spans="1:2">
      <c r="A36">
        <v>35</v>
      </c>
      <c r="B36">
        <v>44</v>
      </c>
    </row>
    <row r="37" spans="1:2">
      <c r="A37">
        <v>36</v>
      </c>
      <c r="B37">
        <v>45</v>
      </c>
    </row>
    <row r="38" spans="1:2">
      <c r="A38">
        <v>37</v>
      </c>
      <c r="B38">
        <v>2</v>
      </c>
    </row>
    <row r="39" spans="1:2">
      <c r="A39">
        <v>38</v>
      </c>
      <c r="B39">
        <v>15</v>
      </c>
    </row>
    <row r="40" spans="1:2">
      <c r="A40">
        <v>39</v>
      </c>
      <c r="B40">
        <v>10</v>
      </c>
    </row>
    <row r="41" spans="1:2">
      <c r="A41">
        <v>40</v>
      </c>
      <c r="B41">
        <v>23</v>
      </c>
    </row>
    <row r="42" spans="1:2">
      <c r="A42">
        <v>41</v>
      </c>
      <c r="B42">
        <v>27</v>
      </c>
    </row>
    <row r="43" spans="1:2">
      <c r="A43">
        <v>42</v>
      </c>
      <c r="B43">
        <v>46</v>
      </c>
    </row>
    <row r="44" spans="1:2">
      <c r="A44">
        <v>43</v>
      </c>
      <c r="B44">
        <v>11</v>
      </c>
    </row>
    <row r="45" spans="1:2">
      <c r="A45">
        <v>44</v>
      </c>
      <c r="B45">
        <v>34</v>
      </c>
    </row>
    <row r="46" spans="1:2">
      <c r="A46">
        <v>45</v>
      </c>
      <c r="B46">
        <v>47</v>
      </c>
    </row>
    <row r="47" spans="1:2">
      <c r="A47">
        <v>46</v>
      </c>
      <c r="B47">
        <v>7</v>
      </c>
    </row>
    <row r="48" spans="1:2">
      <c r="A48">
        <v>47</v>
      </c>
      <c r="B48">
        <v>28</v>
      </c>
    </row>
    <row r="49" spans="1:2">
      <c r="A49">
        <v>48</v>
      </c>
      <c r="B49">
        <v>48</v>
      </c>
    </row>
  </sheetData>
  <sortState ref="A2:B49">
    <sortCondition ref="A2:A49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 enableFormatConditionsCalculation="0"/>
  <dimension ref="B1:T65"/>
  <sheetViews>
    <sheetView zoomScale="70" zoomScaleNormal="70" zoomScalePageLayoutView="70" workbookViewId="0">
      <selection activeCell="H36" sqref="H36"/>
    </sheetView>
  </sheetViews>
  <sheetFormatPr baseColWidth="10" defaultColWidth="8.83203125" defaultRowHeight="14" x14ac:dyDescent="0"/>
  <cols>
    <col min="2" max="2" width="5.1640625" bestFit="1" customWidth="1"/>
    <col min="3" max="3" width="10.33203125" bestFit="1" customWidth="1"/>
    <col min="4" max="4" width="53.5" customWidth="1"/>
    <col min="5" max="5" width="5.33203125" customWidth="1"/>
    <col min="6" max="7" width="9.1640625" customWidth="1"/>
    <col min="8" max="8" width="13" bestFit="1" customWidth="1"/>
    <col min="9" max="9" width="5.5" bestFit="1" customWidth="1"/>
    <col min="10" max="10" width="0" hidden="1" customWidth="1"/>
    <col min="11" max="11" width="41.83203125" customWidth="1"/>
    <col min="12" max="12" width="9.83203125" bestFit="1" customWidth="1"/>
    <col min="13" max="13" width="62.5" customWidth="1"/>
    <col min="14" max="14" width="8" bestFit="1" customWidth="1"/>
    <col min="15" max="15" width="12" bestFit="1" customWidth="1"/>
    <col min="16" max="19" width="0" hidden="1" customWidth="1"/>
    <col min="20" max="20" width="12" bestFit="1" customWidth="1"/>
  </cols>
  <sheetData>
    <row r="1" spans="2:20" ht="24" thickBot="1">
      <c r="B1" s="313" t="s">
        <v>246</v>
      </c>
      <c r="C1" s="313"/>
      <c r="D1" s="313"/>
      <c r="E1" s="314"/>
      <c r="F1" s="80"/>
      <c r="G1" s="80"/>
      <c r="H1" s="80"/>
      <c r="I1" s="315" t="s">
        <v>247</v>
      </c>
      <c r="J1" s="313"/>
      <c r="K1" s="313"/>
      <c r="L1" s="313"/>
      <c r="M1" s="313"/>
      <c r="N1" s="313"/>
      <c r="O1" s="313"/>
      <c r="P1" s="313"/>
      <c r="Q1" s="313"/>
      <c r="R1" s="313"/>
      <c r="S1" s="313"/>
      <c r="T1" s="313"/>
    </row>
    <row r="2" spans="2:20" ht="46" thickBot="1">
      <c r="B2" s="4" t="s">
        <v>248</v>
      </c>
      <c r="C2" s="5" t="s">
        <v>249</v>
      </c>
      <c r="D2" s="5" t="s">
        <v>250</v>
      </c>
      <c r="E2" s="81"/>
      <c r="F2" s="5" t="s">
        <v>643</v>
      </c>
      <c r="G2" s="5" t="s">
        <v>253</v>
      </c>
      <c r="H2" s="5" t="s">
        <v>253</v>
      </c>
      <c r="I2" s="82"/>
      <c r="J2" s="5" t="s">
        <v>644</v>
      </c>
      <c r="K2" s="5" t="s">
        <v>254</v>
      </c>
      <c r="L2" s="5" t="s">
        <v>249</v>
      </c>
      <c r="M2" s="5" t="s">
        <v>250</v>
      </c>
      <c r="N2" s="5" t="s">
        <v>255</v>
      </c>
      <c r="O2" s="5" t="s">
        <v>256</v>
      </c>
      <c r="P2" s="5" t="s">
        <v>257</v>
      </c>
      <c r="Q2" s="5" t="s">
        <v>258</v>
      </c>
      <c r="R2" s="5" t="s">
        <v>259</v>
      </c>
      <c r="S2" s="5" t="s">
        <v>260</v>
      </c>
      <c r="T2" s="83" t="s">
        <v>261</v>
      </c>
    </row>
    <row r="3" spans="2:20" ht="28">
      <c r="B3" s="316">
        <v>20</v>
      </c>
      <c r="C3" s="318">
        <v>76</v>
      </c>
      <c r="D3" s="320" t="s">
        <v>645</v>
      </c>
      <c r="E3" s="323"/>
      <c r="F3" s="84" t="s">
        <v>264</v>
      </c>
      <c r="G3" s="84">
        <v>1</v>
      </c>
      <c r="H3" s="85" t="s">
        <v>646</v>
      </c>
      <c r="I3" s="86" t="s">
        <v>263</v>
      </c>
      <c r="J3" s="87" t="s">
        <v>647</v>
      </c>
      <c r="K3" s="88" t="s">
        <v>617</v>
      </c>
      <c r="L3" s="89">
        <v>14</v>
      </c>
      <c r="M3" s="90" t="s">
        <v>648</v>
      </c>
      <c r="N3" s="91">
        <v>21.875</v>
      </c>
      <c r="O3" s="92">
        <v>1.2952713473628599E-2</v>
      </c>
      <c r="P3" s="92">
        <v>38</v>
      </c>
      <c r="Q3" s="92">
        <v>2629</v>
      </c>
      <c r="R3" s="92">
        <v>14116</v>
      </c>
      <c r="S3" s="92">
        <v>1.9781786150427401</v>
      </c>
      <c r="T3" s="93">
        <v>0.99983053475188199</v>
      </c>
    </row>
    <row r="4" spans="2:20">
      <c r="B4" s="316"/>
      <c r="C4" s="318"/>
      <c r="D4" s="321"/>
      <c r="E4" s="324"/>
      <c r="F4" s="84" t="s">
        <v>269</v>
      </c>
      <c r="G4" s="84" t="e">
        <v>#N/A</v>
      </c>
      <c r="H4" s="85" t="e">
        <v>#N/A</v>
      </c>
      <c r="I4" s="86" t="s">
        <v>268</v>
      </c>
      <c r="J4" s="88" t="s">
        <v>367</v>
      </c>
      <c r="K4" s="88" t="s">
        <v>367</v>
      </c>
      <c r="L4" s="89" t="s">
        <v>368</v>
      </c>
      <c r="M4" s="88" t="s">
        <v>367</v>
      </c>
      <c r="N4" s="91" t="s">
        <v>368</v>
      </c>
      <c r="O4" s="92" t="s">
        <v>368</v>
      </c>
      <c r="P4" s="94" t="s">
        <v>367</v>
      </c>
      <c r="Q4" s="94" t="s">
        <v>367</v>
      </c>
      <c r="R4" s="94" t="s">
        <v>367</v>
      </c>
      <c r="S4" s="94" t="s">
        <v>367</v>
      </c>
      <c r="T4" s="93" t="s">
        <v>368</v>
      </c>
    </row>
    <row r="5" spans="2:20" ht="56">
      <c r="B5" s="317"/>
      <c r="C5" s="319"/>
      <c r="D5" s="322"/>
      <c r="E5" s="325"/>
      <c r="F5" s="95" t="s">
        <v>274</v>
      </c>
      <c r="G5" s="95">
        <v>6</v>
      </c>
      <c r="H5" s="96" t="s">
        <v>649</v>
      </c>
      <c r="I5" s="97" t="s">
        <v>273</v>
      </c>
      <c r="J5" s="98" t="s">
        <v>650</v>
      </c>
      <c r="K5" s="99" t="s">
        <v>651</v>
      </c>
      <c r="L5" s="100">
        <v>3</v>
      </c>
      <c r="M5" s="101" t="s">
        <v>652</v>
      </c>
      <c r="N5" s="102">
        <v>4.6875</v>
      </c>
      <c r="O5" s="103">
        <v>2.86959697970544E-2</v>
      </c>
      <c r="P5" s="103">
        <v>45</v>
      </c>
      <c r="Q5" s="103">
        <v>91</v>
      </c>
      <c r="R5" s="103">
        <v>15143</v>
      </c>
      <c r="S5" s="103">
        <v>11.093772893772799</v>
      </c>
      <c r="T5" s="104">
        <v>0.99637296443798495</v>
      </c>
    </row>
    <row r="6" spans="2:20" ht="42">
      <c r="B6" s="326">
        <v>3</v>
      </c>
      <c r="C6" s="329">
        <v>49</v>
      </c>
      <c r="D6" s="332" t="s">
        <v>653</v>
      </c>
      <c r="E6" s="335"/>
      <c r="F6" s="105" t="s">
        <v>264</v>
      </c>
      <c r="G6" s="105">
        <v>1</v>
      </c>
      <c r="H6" s="106" t="s">
        <v>343</v>
      </c>
      <c r="I6" s="107" t="s">
        <v>263</v>
      </c>
      <c r="J6" s="108" t="s">
        <v>654</v>
      </c>
      <c r="K6" s="109" t="s">
        <v>344</v>
      </c>
      <c r="L6" s="110">
        <v>42</v>
      </c>
      <c r="M6" s="111" t="s">
        <v>655</v>
      </c>
      <c r="N6" s="112">
        <v>85.714285714285694</v>
      </c>
      <c r="O6" s="113">
        <v>7.8199132214703904E-90</v>
      </c>
      <c r="P6" s="113">
        <v>44</v>
      </c>
      <c r="Q6" s="113">
        <v>101</v>
      </c>
      <c r="R6" s="113">
        <v>14116</v>
      </c>
      <c r="S6" s="113">
        <v>133.40954095409501</v>
      </c>
      <c r="T6" s="114">
        <v>3.0888657224807999E-87</v>
      </c>
    </row>
    <row r="7" spans="2:20" ht="33">
      <c r="B7" s="327"/>
      <c r="C7" s="330"/>
      <c r="D7" s="333"/>
      <c r="E7" s="336"/>
      <c r="F7" s="115" t="s">
        <v>269</v>
      </c>
      <c r="G7" s="115">
        <v>2</v>
      </c>
      <c r="H7" s="116" t="s">
        <v>346</v>
      </c>
      <c r="I7" s="117" t="s">
        <v>268</v>
      </c>
      <c r="J7" s="118" t="s">
        <v>656</v>
      </c>
      <c r="K7" s="119" t="s">
        <v>347</v>
      </c>
      <c r="L7" s="120">
        <v>42</v>
      </c>
      <c r="M7" s="121" t="s">
        <v>657</v>
      </c>
      <c r="N7" s="122">
        <v>85.714285714285694</v>
      </c>
      <c r="O7" s="123">
        <v>5.2765376996775503E-75</v>
      </c>
      <c r="P7" s="123">
        <v>45</v>
      </c>
      <c r="Q7" s="123">
        <v>215</v>
      </c>
      <c r="R7" s="123">
        <v>15908</v>
      </c>
      <c r="S7" s="123">
        <v>69.057984496124007</v>
      </c>
      <c r="T7" s="124">
        <v>2.7437996038323201E-73</v>
      </c>
    </row>
    <row r="8" spans="2:20" ht="56">
      <c r="B8" s="328"/>
      <c r="C8" s="331"/>
      <c r="D8" s="334"/>
      <c r="E8" s="337"/>
      <c r="F8" s="125" t="s">
        <v>274</v>
      </c>
      <c r="G8" s="125">
        <v>3</v>
      </c>
      <c r="H8" s="126" t="s">
        <v>348</v>
      </c>
      <c r="I8" s="127" t="s">
        <v>273</v>
      </c>
      <c r="J8" s="128" t="s">
        <v>658</v>
      </c>
      <c r="K8" s="129" t="s">
        <v>349</v>
      </c>
      <c r="L8" s="130">
        <v>40</v>
      </c>
      <c r="M8" s="131" t="s">
        <v>659</v>
      </c>
      <c r="N8" s="132">
        <v>81.632653061224403</v>
      </c>
      <c r="O8" s="133">
        <v>5.1988345131151902E-73</v>
      </c>
      <c r="P8" s="133">
        <v>45</v>
      </c>
      <c r="Q8" s="133">
        <v>168</v>
      </c>
      <c r="R8" s="133">
        <v>15143</v>
      </c>
      <c r="S8" s="133">
        <v>80.121693121693099</v>
      </c>
      <c r="T8" s="134">
        <v>3.2232773981314201E-71</v>
      </c>
    </row>
    <row r="9" spans="2:20">
      <c r="B9" s="338">
        <v>12</v>
      </c>
      <c r="C9" s="339">
        <v>42</v>
      </c>
      <c r="D9" s="340" t="s">
        <v>660</v>
      </c>
      <c r="E9" s="135"/>
      <c r="F9" s="84" t="s">
        <v>264</v>
      </c>
      <c r="G9" s="84" t="e">
        <v>#N/A</v>
      </c>
      <c r="H9" s="85" t="e">
        <v>#N/A</v>
      </c>
      <c r="I9" s="136" t="s">
        <v>263</v>
      </c>
      <c r="J9" s="88" t="s">
        <v>367</v>
      </c>
      <c r="K9" s="88" t="s">
        <v>367</v>
      </c>
      <c r="L9" s="89" t="s">
        <v>368</v>
      </c>
      <c r="M9" s="137" t="s">
        <v>367</v>
      </c>
      <c r="N9" s="91" t="s">
        <v>368</v>
      </c>
      <c r="O9" s="92" t="s">
        <v>368</v>
      </c>
      <c r="P9" s="94" t="s">
        <v>367</v>
      </c>
      <c r="Q9" s="94" t="s">
        <v>367</v>
      </c>
      <c r="R9" s="94" t="s">
        <v>367</v>
      </c>
      <c r="S9" s="94" t="s">
        <v>367</v>
      </c>
      <c r="T9" s="93" t="s">
        <v>368</v>
      </c>
    </row>
    <row r="10" spans="2:20">
      <c r="B10" s="316"/>
      <c r="C10" s="318"/>
      <c r="D10" s="320"/>
      <c r="E10" s="138"/>
      <c r="F10" s="84" t="s">
        <v>269</v>
      </c>
      <c r="G10" s="84" t="e">
        <v>#N/A</v>
      </c>
      <c r="H10" s="85" t="e">
        <v>#N/A</v>
      </c>
      <c r="I10" s="86" t="s">
        <v>268</v>
      </c>
      <c r="J10" s="88" t="s">
        <v>367</v>
      </c>
      <c r="K10" s="88" t="s">
        <v>367</v>
      </c>
      <c r="L10" s="89" t="s">
        <v>368</v>
      </c>
      <c r="M10" s="88" t="s">
        <v>367</v>
      </c>
      <c r="N10" s="91" t="s">
        <v>368</v>
      </c>
      <c r="O10" s="92" t="s">
        <v>368</v>
      </c>
      <c r="P10" s="94" t="s">
        <v>367</v>
      </c>
      <c r="Q10" s="94" t="s">
        <v>367</v>
      </c>
      <c r="R10" s="94" t="s">
        <v>367</v>
      </c>
      <c r="S10" s="94" t="s">
        <v>367</v>
      </c>
      <c r="T10" s="93" t="s">
        <v>368</v>
      </c>
    </row>
    <row r="11" spans="2:20">
      <c r="B11" s="317"/>
      <c r="C11" s="319"/>
      <c r="D11" s="341"/>
      <c r="E11" s="139"/>
      <c r="F11" s="95" t="s">
        <v>274</v>
      </c>
      <c r="G11" s="95" t="e">
        <v>#N/A</v>
      </c>
      <c r="H11" s="96" t="e">
        <v>#N/A</v>
      </c>
      <c r="I11" s="97" t="s">
        <v>273</v>
      </c>
      <c r="J11" s="99" t="s">
        <v>367</v>
      </c>
      <c r="K11" s="99" t="s">
        <v>367</v>
      </c>
      <c r="L11" s="100" t="s">
        <v>368</v>
      </c>
      <c r="M11" s="99" t="s">
        <v>367</v>
      </c>
      <c r="N11" s="102" t="s">
        <v>368</v>
      </c>
      <c r="O11" s="103" t="s">
        <v>368</v>
      </c>
      <c r="P11" s="140" t="s">
        <v>367</v>
      </c>
      <c r="Q11" s="140" t="s">
        <v>367</v>
      </c>
      <c r="R11" s="140" t="s">
        <v>367</v>
      </c>
      <c r="S11" s="140" t="s">
        <v>367</v>
      </c>
      <c r="T11" s="104" t="s">
        <v>368</v>
      </c>
    </row>
    <row r="12" spans="2:20" ht="56">
      <c r="B12" s="326">
        <v>13</v>
      </c>
      <c r="C12" s="329">
        <v>26</v>
      </c>
      <c r="D12" s="332" t="s">
        <v>661</v>
      </c>
      <c r="E12" s="141"/>
      <c r="F12" s="115" t="s">
        <v>264</v>
      </c>
      <c r="G12" s="115">
        <v>1</v>
      </c>
      <c r="H12" s="116" t="s">
        <v>662</v>
      </c>
      <c r="I12" s="107" t="s">
        <v>263</v>
      </c>
      <c r="J12" s="118" t="s">
        <v>663</v>
      </c>
      <c r="K12" s="119" t="s">
        <v>622</v>
      </c>
      <c r="L12" s="120">
        <v>5</v>
      </c>
      <c r="M12" s="121" t="s">
        <v>664</v>
      </c>
      <c r="N12" s="142">
        <v>21.739130434782599</v>
      </c>
      <c r="O12" s="143">
        <v>5.5395459483125499E-3</v>
      </c>
      <c r="P12" s="143">
        <v>12</v>
      </c>
      <c r="Q12" s="143">
        <v>1001</v>
      </c>
      <c r="R12" s="143">
        <v>14116</v>
      </c>
      <c r="S12" s="143">
        <v>5.8757908757908703</v>
      </c>
      <c r="T12" s="144">
        <v>0.90513468785372198</v>
      </c>
    </row>
    <row r="13" spans="2:20">
      <c r="B13" s="327"/>
      <c r="C13" s="330"/>
      <c r="D13" s="333"/>
      <c r="E13" s="145"/>
      <c r="F13" s="115" t="s">
        <v>269</v>
      </c>
      <c r="G13" s="115" t="e">
        <v>#N/A</v>
      </c>
      <c r="H13" s="116" t="e">
        <v>#N/A</v>
      </c>
      <c r="I13" s="117" t="s">
        <v>268</v>
      </c>
      <c r="J13" s="119" t="s">
        <v>367</v>
      </c>
      <c r="K13" s="119" t="s">
        <v>367</v>
      </c>
      <c r="L13" s="120" t="s">
        <v>368</v>
      </c>
      <c r="M13" s="119" t="s">
        <v>367</v>
      </c>
      <c r="N13" s="142" t="s">
        <v>368</v>
      </c>
      <c r="O13" s="143" t="s">
        <v>368</v>
      </c>
      <c r="P13" s="146" t="s">
        <v>367</v>
      </c>
      <c r="Q13" s="146" t="s">
        <v>367</v>
      </c>
      <c r="R13" s="146" t="s">
        <v>367</v>
      </c>
      <c r="S13" s="146" t="s">
        <v>367</v>
      </c>
      <c r="T13" s="144" t="s">
        <v>368</v>
      </c>
    </row>
    <row r="14" spans="2:20">
      <c r="B14" s="328"/>
      <c r="C14" s="331"/>
      <c r="D14" s="334"/>
      <c r="E14" s="147"/>
      <c r="F14" s="125" t="s">
        <v>274</v>
      </c>
      <c r="G14" s="125" t="e">
        <v>#N/A</v>
      </c>
      <c r="H14" s="126" t="e">
        <v>#N/A</v>
      </c>
      <c r="I14" s="127" t="s">
        <v>273</v>
      </c>
      <c r="J14" s="129" t="s">
        <v>367</v>
      </c>
      <c r="K14" s="129" t="s">
        <v>367</v>
      </c>
      <c r="L14" s="130" t="s">
        <v>368</v>
      </c>
      <c r="M14" s="129" t="s">
        <v>367</v>
      </c>
      <c r="N14" s="148" t="s">
        <v>368</v>
      </c>
      <c r="O14" s="149" t="s">
        <v>368</v>
      </c>
      <c r="P14" s="150" t="s">
        <v>367</v>
      </c>
      <c r="Q14" s="150" t="s">
        <v>367</v>
      </c>
      <c r="R14" s="150" t="s">
        <v>367</v>
      </c>
      <c r="S14" s="150" t="s">
        <v>367</v>
      </c>
      <c r="T14" s="151" t="s">
        <v>368</v>
      </c>
    </row>
    <row r="15" spans="2:20" ht="28">
      <c r="B15" s="338">
        <v>15</v>
      </c>
      <c r="C15" s="339">
        <v>26</v>
      </c>
      <c r="D15" s="340" t="s">
        <v>665</v>
      </c>
      <c r="E15" s="135"/>
      <c r="F15" s="84" t="s">
        <v>264</v>
      </c>
      <c r="G15" s="84">
        <v>1</v>
      </c>
      <c r="H15" s="85" t="s">
        <v>666</v>
      </c>
      <c r="I15" s="136" t="s">
        <v>263</v>
      </c>
      <c r="J15" s="87" t="s">
        <v>667</v>
      </c>
      <c r="K15" s="88" t="s">
        <v>621</v>
      </c>
      <c r="L15" s="89">
        <v>15</v>
      </c>
      <c r="M15" s="90" t="s">
        <v>668</v>
      </c>
      <c r="N15" s="91">
        <v>57.692307692307601</v>
      </c>
      <c r="O15" s="92">
        <v>1.2476139860477001E-19</v>
      </c>
      <c r="P15" s="92">
        <v>26</v>
      </c>
      <c r="Q15" s="92">
        <v>220</v>
      </c>
      <c r="R15" s="92">
        <v>14116</v>
      </c>
      <c r="S15" s="92">
        <v>37.017482517482499</v>
      </c>
      <c r="T15" s="93">
        <v>4.9904559441908199E-17</v>
      </c>
    </row>
    <row r="16" spans="2:20" ht="28">
      <c r="B16" s="316"/>
      <c r="C16" s="318"/>
      <c r="D16" s="320"/>
      <c r="E16" s="138"/>
      <c r="F16" s="84" t="s">
        <v>269</v>
      </c>
      <c r="G16" s="84">
        <v>8</v>
      </c>
      <c r="H16" s="85" t="s">
        <v>669</v>
      </c>
      <c r="I16" s="86" t="s">
        <v>268</v>
      </c>
      <c r="J16" s="87" t="s">
        <v>670</v>
      </c>
      <c r="K16" s="88" t="s">
        <v>671</v>
      </c>
      <c r="L16" s="89">
        <v>11</v>
      </c>
      <c r="M16" s="90" t="s">
        <v>672</v>
      </c>
      <c r="N16" s="91">
        <v>42.307692307692299</v>
      </c>
      <c r="O16" s="92">
        <v>1.0675916678293001E-15</v>
      </c>
      <c r="P16" s="92">
        <v>22</v>
      </c>
      <c r="Q16" s="92">
        <v>147</v>
      </c>
      <c r="R16" s="92">
        <v>15908</v>
      </c>
      <c r="S16" s="92">
        <v>54.108843537414899</v>
      </c>
      <c r="T16" s="93">
        <v>1.0103029524088901E-13</v>
      </c>
    </row>
    <row r="17" spans="2:20" ht="28">
      <c r="B17" s="317"/>
      <c r="C17" s="319"/>
      <c r="D17" s="341"/>
      <c r="E17" s="139"/>
      <c r="F17" s="95" t="s">
        <v>274</v>
      </c>
      <c r="G17" s="95">
        <v>47</v>
      </c>
      <c r="H17" s="96" t="s">
        <v>303</v>
      </c>
      <c r="I17" s="97" t="s">
        <v>273</v>
      </c>
      <c r="J17" s="98" t="s">
        <v>673</v>
      </c>
      <c r="K17" s="99" t="s">
        <v>304</v>
      </c>
      <c r="L17" s="100">
        <v>11</v>
      </c>
      <c r="M17" s="101" t="s">
        <v>674</v>
      </c>
      <c r="N17" s="31">
        <v>42.307692307692299</v>
      </c>
      <c r="O17" s="152">
        <v>6.2605497255385198E-5</v>
      </c>
      <c r="P17" s="152">
        <v>26</v>
      </c>
      <c r="Q17" s="152">
        <v>1477</v>
      </c>
      <c r="R17" s="152">
        <v>15143</v>
      </c>
      <c r="S17" s="152">
        <v>4.33761262434248</v>
      </c>
      <c r="T17" s="153">
        <v>6.4278206831379602E-3</v>
      </c>
    </row>
    <row r="18" spans="2:20" ht="28">
      <c r="B18" s="326">
        <v>10</v>
      </c>
      <c r="C18" s="329">
        <v>14</v>
      </c>
      <c r="D18" s="332" t="s">
        <v>675</v>
      </c>
      <c r="E18" s="141"/>
      <c r="F18" s="115" t="s">
        <v>264</v>
      </c>
      <c r="G18" s="115">
        <v>1</v>
      </c>
      <c r="H18" s="116" t="s">
        <v>676</v>
      </c>
      <c r="I18" s="107" t="s">
        <v>263</v>
      </c>
      <c r="J18" s="118" t="s">
        <v>677</v>
      </c>
      <c r="K18" s="119" t="s">
        <v>624</v>
      </c>
      <c r="L18" s="120">
        <v>3</v>
      </c>
      <c r="M18" s="121" t="s">
        <v>678</v>
      </c>
      <c r="N18" s="142">
        <v>23.076923076922998</v>
      </c>
      <c r="O18" s="143">
        <v>4.80052160224951E-4</v>
      </c>
      <c r="P18" s="143">
        <v>11</v>
      </c>
      <c r="Q18" s="143">
        <v>47</v>
      </c>
      <c r="R18" s="143">
        <v>14116</v>
      </c>
      <c r="S18" s="143">
        <v>81.911025145067697</v>
      </c>
      <c r="T18" s="144">
        <v>0.20775231283808701</v>
      </c>
    </row>
    <row r="19" spans="2:20" ht="42">
      <c r="B19" s="327"/>
      <c r="C19" s="330"/>
      <c r="D19" s="333"/>
      <c r="E19" s="145"/>
      <c r="F19" s="115" t="s">
        <v>269</v>
      </c>
      <c r="G19" s="115">
        <v>12</v>
      </c>
      <c r="H19" s="116" t="s">
        <v>679</v>
      </c>
      <c r="I19" s="117" t="s">
        <v>268</v>
      </c>
      <c r="J19" s="118" t="s">
        <v>680</v>
      </c>
      <c r="K19" s="119" t="s">
        <v>681</v>
      </c>
      <c r="L19" s="120">
        <v>5</v>
      </c>
      <c r="M19" s="121" t="s">
        <v>682</v>
      </c>
      <c r="N19" s="142">
        <v>38.461538461538403</v>
      </c>
      <c r="O19" s="143">
        <v>4.41301853915654E-3</v>
      </c>
      <c r="P19" s="143">
        <v>13</v>
      </c>
      <c r="Q19" s="143">
        <v>960</v>
      </c>
      <c r="R19" s="143">
        <v>15908</v>
      </c>
      <c r="S19" s="143">
        <v>6.3733974358974299</v>
      </c>
      <c r="T19" s="144">
        <v>0.30418283083814801</v>
      </c>
    </row>
    <row r="20" spans="2:20" ht="28">
      <c r="B20" s="328"/>
      <c r="C20" s="331"/>
      <c r="D20" s="334"/>
      <c r="E20" s="147"/>
      <c r="F20" s="125" t="s">
        <v>274</v>
      </c>
      <c r="G20" s="125">
        <v>23</v>
      </c>
      <c r="H20" s="126" t="s">
        <v>357</v>
      </c>
      <c r="I20" s="127" t="s">
        <v>273</v>
      </c>
      <c r="J20" s="128" t="s">
        <v>683</v>
      </c>
      <c r="K20" s="129" t="s">
        <v>358</v>
      </c>
      <c r="L20" s="130">
        <v>10</v>
      </c>
      <c r="M20" s="131" t="s">
        <v>684</v>
      </c>
      <c r="N20" s="148">
        <v>76.923076923076906</v>
      </c>
      <c r="O20" s="149">
        <v>1.9583005397805001E-2</v>
      </c>
      <c r="P20" s="149">
        <v>11</v>
      </c>
      <c r="Q20" s="149">
        <v>8154</v>
      </c>
      <c r="R20" s="149">
        <v>15143</v>
      </c>
      <c r="S20" s="149">
        <v>1.6882957611434399</v>
      </c>
      <c r="T20" s="151">
        <v>0.86161689435455202</v>
      </c>
    </row>
    <row r="21" spans="2:20" ht="42">
      <c r="B21" s="338">
        <v>7</v>
      </c>
      <c r="C21" s="339">
        <v>13</v>
      </c>
      <c r="D21" s="340" t="s">
        <v>685</v>
      </c>
      <c r="E21" s="135"/>
      <c r="F21" s="154" t="s">
        <v>264</v>
      </c>
      <c r="G21" s="154">
        <v>1</v>
      </c>
      <c r="H21" s="155" t="s">
        <v>686</v>
      </c>
      <c r="I21" s="136" t="s">
        <v>263</v>
      </c>
      <c r="J21" s="156" t="s">
        <v>687</v>
      </c>
      <c r="K21" s="137" t="s">
        <v>625</v>
      </c>
      <c r="L21" s="157">
        <v>6</v>
      </c>
      <c r="M21" s="158" t="s">
        <v>688</v>
      </c>
      <c r="N21" s="159">
        <v>50</v>
      </c>
      <c r="O21" s="160">
        <v>4.89040938893728E-4</v>
      </c>
      <c r="P21" s="160">
        <v>11</v>
      </c>
      <c r="Q21" s="160">
        <v>1088</v>
      </c>
      <c r="R21" s="160">
        <v>14116</v>
      </c>
      <c r="S21" s="160">
        <v>7.0768716577540101</v>
      </c>
      <c r="T21" s="161">
        <v>0.26413137154032801</v>
      </c>
    </row>
    <row r="22" spans="2:20" ht="28">
      <c r="B22" s="316"/>
      <c r="C22" s="318"/>
      <c r="D22" s="320"/>
      <c r="E22" s="138"/>
      <c r="F22" s="84" t="s">
        <v>269</v>
      </c>
      <c r="G22" s="84">
        <v>29</v>
      </c>
      <c r="H22" s="85" t="s">
        <v>689</v>
      </c>
      <c r="I22" s="86" t="s">
        <v>268</v>
      </c>
      <c r="J22" s="87" t="s">
        <v>690</v>
      </c>
      <c r="K22" s="88" t="s">
        <v>691</v>
      </c>
      <c r="L22" s="89">
        <v>4</v>
      </c>
      <c r="M22" s="90" t="s">
        <v>692</v>
      </c>
      <c r="N22" s="91">
        <v>33.3333333333333</v>
      </c>
      <c r="O22" s="92">
        <v>3.4367822439960102E-2</v>
      </c>
      <c r="P22" s="92">
        <v>12</v>
      </c>
      <c r="Q22" s="92">
        <v>1083</v>
      </c>
      <c r="R22" s="92">
        <v>15908</v>
      </c>
      <c r="S22" s="92">
        <v>4.8962757771621996</v>
      </c>
      <c r="T22" s="93">
        <v>0.88955681008681697</v>
      </c>
    </row>
    <row r="23" spans="2:20" ht="42">
      <c r="B23" s="317"/>
      <c r="C23" s="319"/>
      <c r="D23" s="341"/>
      <c r="E23" s="139"/>
      <c r="F23" s="95" t="s">
        <v>274</v>
      </c>
      <c r="G23" s="95">
        <v>3</v>
      </c>
      <c r="H23" s="96" t="s">
        <v>693</v>
      </c>
      <c r="I23" s="97" t="s">
        <v>273</v>
      </c>
      <c r="J23" s="98" t="s">
        <v>694</v>
      </c>
      <c r="K23" s="99" t="s">
        <v>695</v>
      </c>
      <c r="L23" s="100">
        <v>6</v>
      </c>
      <c r="M23" s="101" t="s">
        <v>696</v>
      </c>
      <c r="N23" s="102">
        <v>50</v>
      </c>
      <c r="O23" s="103">
        <v>8.6646570375362305E-4</v>
      </c>
      <c r="P23" s="103">
        <v>12</v>
      </c>
      <c r="Q23" s="103">
        <v>1175</v>
      </c>
      <c r="R23" s="103">
        <v>15143</v>
      </c>
      <c r="S23" s="103">
        <v>6.4438297872340398</v>
      </c>
      <c r="T23" s="104">
        <v>0.113514882019967</v>
      </c>
    </row>
    <row r="24" spans="2:20" ht="70">
      <c r="B24" s="342">
        <v>11</v>
      </c>
      <c r="C24" s="344">
        <v>12</v>
      </c>
      <c r="D24" s="346" t="s">
        <v>697</v>
      </c>
      <c r="E24" s="162"/>
      <c r="F24" s="163" t="s">
        <v>264</v>
      </c>
      <c r="G24" s="163">
        <v>7</v>
      </c>
      <c r="H24" s="164" t="s">
        <v>698</v>
      </c>
      <c r="I24" s="165" t="s">
        <v>263</v>
      </c>
      <c r="J24" s="166" t="s">
        <v>699</v>
      </c>
      <c r="K24" s="167" t="s">
        <v>623</v>
      </c>
      <c r="L24" s="168">
        <v>2</v>
      </c>
      <c r="M24" s="169" t="s">
        <v>700</v>
      </c>
      <c r="N24" s="170">
        <v>20</v>
      </c>
      <c r="O24" s="171">
        <v>5.8198206134955598E-2</v>
      </c>
      <c r="P24" s="171">
        <v>5</v>
      </c>
      <c r="Q24" s="171">
        <v>210</v>
      </c>
      <c r="R24" s="171">
        <v>14116</v>
      </c>
      <c r="S24" s="171">
        <v>26.887619047619001</v>
      </c>
      <c r="T24" s="172">
        <v>0.99974507475961605</v>
      </c>
    </row>
    <row r="25" spans="2:20">
      <c r="B25" s="342"/>
      <c r="C25" s="344"/>
      <c r="D25" s="346"/>
      <c r="E25" s="162"/>
      <c r="F25" s="163" t="s">
        <v>269</v>
      </c>
      <c r="G25" s="163" t="e">
        <v>#N/A</v>
      </c>
      <c r="H25" s="164" t="e">
        <v>#N/A</v>
      </c>
      <c r="I25" s="165" t="s">
        <v>268</v>
      </c>
      <c r="J25" s="167" t="s">
        <v>367</v>
      </c>
      <c r="K25" s="167" t="s">
        <v>367</v>
      </c>
      <c r="L25" s="168" t="s">
        <v>368</v>
      </c>
      <c r="M25" s="167" t="s">
        <v>367</v>
      </c>
      <c r="N25" s="170" t="s">
        <v>368</v>
      </c>
      <c r="O25" s="171" t="s">
        <v>368</v>
      </c>
      <c r="P25" s="173" t="s">
        <v>367</v>
      </c>
      <c r="Q25" s="173" t="s">
        <v>367</v>
      </c>
      <c r="R25" s="173" t="s">
        <v>367</v>
      </c>
      <c r="S25" s="173" t="s">
        <v>367</v>
      </c>
      <c r="T25" s="172" t="s">
        <v>368</v>
      </c>
    </row>
    <row r="26" spans="2:20" ht="84">
      <c r="B26" s="343"/>
      <c r="C26" s="345"/>
      <c r="D26" s="347"/>
      <c r="E26" s="174"/>
      <c r="F26" s="175" t="s">
        <v>274</v>
      </c>
      <c r="G26" s="175">
        <v>1</v>
      </c>
      <c r="H26" s="176" t="s">
        <v>478</v>
      </c>
      <c r="I26" s="177" t="s">
        <v>273</v>
      </c>
      <c r="J26" s="178" t="s">
        <v>701</v>
      </c>
      <c r="K26" s="179" t="s">
        <v>479</v>
      </c>
      <c r="L26" s="180">
        <v>2</v>
      </c>
      <c r="M26" s="181" t="s">
        <v>702</v>
      </c>
      <c r="N26" s="182">
        <v>20</v>
      </c>
      <c r="O26" s="183">
        <v>2.8485590471540499E-2</v>
      </c>
      <c r="P26" s="183">
        <v>5</v>
      </c>
      <c r="Q26" s="183">
        <v>109</v>
      </c>
      <c r="R26" s="183">
        <v>15143</v>
      </c>
      <c r="S26" s="183">
        <v>55.570642201834801</v>
      </c>
      <c r="T26" s="184">
        <v>0.91174553188733298</v>
      </c>
    </row>
    <row r="27" spans="2:20" ht="56">
      <c r="B27" s="338">
        <v>1</v>
      </c>
      <c r="C27" s="339">
        <v>11</v>
      </c>
      <c r="D27" s="340" t="s">
        <v>703</v>
      </c>
      <c r="E27" s="135"/>
      <c r="F27" s="84" t="s">
        <v>264</v>
      </c>
      <c r="G27" s="84">
        <v>11</v>
      </c>
      <c r="H27" s="85" t="s">
        <v>704</v>
      </c>
      <c r="I27" s="136" t="s">
        <v>263</v>
      </c>
      <c r="J27" s="87" t="s">
        <v>705</v>
      </c>
      <c r="K27" s="88" t="s">
        <v>637</v>
      </c>
      <c r="L27" s="89">
        <v>4</v>
      </c>
      <c r="M27" s="90" t="s">
        <v>706</v>
      </c>
      <c r="N27" s="91">
        <v>36.363636363636303</v>
      </c>
      <c r="O27" s="92">
        <v>3.7586681229828599E-5</v>
      </c>
      <c r="P27" s="92">
        <v>11</v>
      </c>
      <c r="Q27" s="92">
        <v>98</v>
      </c>
      <c r="R27" s="92">
        <v>14116</v>
      </c>
      <c r="S27" s="92">
        <v>52.378478664192897</v>
      </c>
      <c r="T27" s="93">
        <v>7.56390092853787E-3</v>
      </c>
    </row>
    <row r="28" spans="2:20" ht="56">
      <c r="B28" s="316"/>
      <c r="C28" s="318"/>
      <c r="D28" s="320"/>
      <c r="E28" s="138"/>
      <c r="F28" s="84" t="s">
        <v>269</v>
      </c>
      <c r="G28" s="84">
        <v>1</v>
      </c>
      <c r="H28" s="85" t="s">
        <v>707</v>
      </c>
      <c r="I28" s="86" t="s">
        <v>268</v>
      </c>
      <c r="J28" s="87" t="s">
        <v>708</v>
      </c>
      <c r="K28" s="88" t="s">
        <v>709</v>
      </c>
      <c r="L28" s="89">
        <v>6</v>
      </c>
      <c r="M28" s="90" t="s">
        <v>710</v>
      </c>
      <c r="N28" s="91">
        <v>54.545454545454497</v>
      </c>
      <c r="O28" s="92">
        <v>5.9353364312398898E-7</v>
      </c>
      <c r="P28" s="92">
        <v>11</v>
      </c>
      <c r="Q28" s="92">
        <v>306</v>
      </c>
      <c r="R28" s="92">
        <v>15908</v>
      </c>
      <c r="S28" s="92">
        <v>28.356506238859101</v>
      </c>
      <c r="T28" s="93">
        <v>3.9172464810444098E-5</v>
      </c>
    </row>
    <row r="29" spans="2:20" ht="70">
      <c r="B29" s="317"/>
      <c r="C29" s="319"/>
      <c r="D29" s="341"/>
      <c r="E29" s="139"/>
      <c r="F29" s="95" t="s">
        <v>274</v>
      </c>
      <c r="G29" s="95">
        <v>7</v>
      </c>
      <c r="H29" s="96" t="s">
        <v>711</v>
      </c>
      <c r="I29" s="97" t="s">
        <v>273</v>
      </c>
      <c r="J29" s="98" t="s">
        <v>712</v>
      </c>
      <c r="K29" s="99" t="s">
        <v>713</v>
      </c>
      <c r="L29" s="100">
        <v>4</v>
      </c>
      <c r="M29" s="101" t="s">
        <v>714</v>
      </c>
      <c r="N29" s="102">
        <v>36.363636363636303</v>
      </c>
      <c r="O29" s="103">
        <v>1.6618693286851199E-5</v>
      </c>
      <c r="P29" s="103">
        <v>10</v>
      </c>
      <c r="Q29" s="103">
        <v>90</v>
      </c>
      <c r="R29" s="103">
        <v>15143</v>
      </c>
      <c r="S29" s="103">
        <v>67.302222222222198</v>
      </c>
      <c r="T29" s="104">
        <v>8.80410274328169E-4</v>
      </c>
    </row>
    <row r="30" spans="2:20" ht="28">
      <c r="B30" s="348">
        <v>2</v>
      </c>
      <c r="C30" s="349">
        <v>11</v>
      </c>
      <c r="D30" s="350" t="s">
        <v>715</v>
      </c>
      <c r="E30" s="185"/>
      <c r="F30" s="163" t="s">
        <v>264</v>
      </c>
      <c r="G30" s="163">
        <v>1</v>
      </c>
      <c r="H30" s="164" t="s">
        <v>676</v>
      </c>
      <c r="I30" s="186" t="s">
        <v>263</v>
      </c>
      <c r="J30" s="166" t="s">
        <v>677</v>
      </c>
      <c r="K30" s="167" t="s">
        <v>624</v>
      </c>
      <c r="L30" s="168">
        <v>4</v>
      </c>
      <c r="M30" s="169" t="s">
        <v>716</v>
      </c>
      <c r="N30" s="170">
        <v>36.363636363636303</v>
      </c>
      <c r="O30" s="171">
        <v>1.9148341600304399E-6</v>
      </c>
      <c r="P30" s="171">
        <v>9</v>
      </c>
      <c r="Q30" s="171">
        <v>47</v>
      </c>
      <c r="R30" s="171">
        <v>14116</v>
      </c>
      <c r="S30" s="171">
        <v>133.484633569739</v>
      </c>
      <c r="T30" s="172">
        <v>4.36487318155598E-4</v>
      </c>
    </row>
    <row r="31" spans="2:20">
      <c r="B31" s="342"/>
      <c r="C31" s="344"/>
      <c r="D31" s="346"/>
      <c r="E31" s="162"/>
      <c r="F31" s="163" t="s">
        <v>269</v>
      </c>
      <c r="G31" s="163" t="e">
        <v>#N/A</v>
      </c>
      <c r="H31" s="164" t="e">
        <v>#N/A</v>
      </c>
      <c r="I31" s="165" t="s">
        <v>268</v>
      </c>
      <c r="J31" s="167" t="s">
        <v>367</v>
      </c>
      <c r="K31" s="167" t="s">
        <v>367</v>
      </c>
      <c r="L31" s="168" t="s">
        <v>368</v>
      </c>
      <c r="M31" s="167" t="s">
        <v>367</v>
      </c>
      <c r="N31" s="170" t="s">
        <v>368</v>
      </c>
      <c r="O31" s="171" t="s">
        <v>368</v>
      </c>
      <c r="P31" s="173" t="s">
        <v>367</v>
      </c>
      <c r="Q31" s="173" t="s">
        <v>367</v>
      </c>
      <c r="R31" s="173" t="s">
        <v>367</v>
      </c>
      <c r="S31" s="173" t="s">
        <v>367</v>
      </c>
      <c r="T31" s="172" t="s">
        <v>368</v>
      </c>
    </row>
    <row r="32" spans="2:20">
      <c r="B32" s="343"/>
      <c r="C32" s="345"/>
      <c r="D32" s="347"/>
      <c r="E32" s="174"/>
      <c r="F32" s="175" t="s">
        <v>274</v>
      </c>
      <c r="G32" s="175" t="e">
        <v>#N/A</v>
      </c>
      <c r="H32" s="176" t="e">
        <v>#N/A</v>
      </c>
      <c r="I32" s="177" t="s">
        <v>273</v>
      </c>
      <c r="J32" s="179" t="s">
        <v>367</v>
      </c>
      <c r="K32" s="179" t="s">
        <v>367</v>
      </c>
      <c r="L32" s="180" t="s">
        <v>368</v>
      </c>
      <c r="M32" s="179" t="s">
        <v>367</v>
      </c>
      <c r="N32" s="182" t="s">
        <v>368</v>
      </c>
      <c r="O32" s="183" t="s">
        <v>368</v>
      </c>
      <c r="P32" s="187" t="s">
        <v>367</v>
      </c>
      <c r="Q32" s="187" t="s">
        <v>367</v>
      </c>
      <c r="R32" s="187" t="s">
        <v>367</v>
      </c>
      <c r="S32" s="187" t="s">
        <v>367</v>
      </c>
      <c r="T32" s="184" t="s">
        <v>368</v>
      </c>
    </row>
    <row r="33" spans="2:20" ht="56">
      <c r="B33" s="338">
        <v>5</v>
      </c>
      <c r="C33" s="339">
        <v>11</v>
      </c>
      <c r="D33" s="340" t="s">
        <v>717</v>
      </c>
      <c r="E33" s="135"/>
      <c r="F33" s="84" t="s">
        <v>264</v>
      </c>
      <c r="G33" s="84">
        <v>4</v>
      </c>
      <c r="H33" s="85" t="s">
        <v>718</v>
      </c>
      <c r="I33" s="136" t="s">
        <v>263</v>
      </c>
      <c r="J33" s="87" t="s">
        <v>719</v>
      </c>
      <c r="K33" s="88" t="s">
        <v>628</v>
      </c>
      <c r="L33" s="89">
        <v>3</v>
      </c>
      <c r="M33" s="90" t="s">
        <v>720</v>
      </c>
      <c r="N33" s="91">
        <v>27.272727272727199</v>
      </c>
      <c r="O33" s="92">
        <v>1.3392375318878101E-2</v>
      </c>
      <c r="P33" s="92">
        <v>8</v>
      </c>
      <c r="Q33" s="92">
        <v>373</v>
      </c>
      <c r="R33" s="92">
        <v>14116</v>
      </c>
      <c r="S33" s="92">
        <v>14.1916890080428</v>
      </c>
      <c r="T33" s="93">
        <v>0.96469567386886201</v>
      </c>
    </row>
    <row r="34" spans="2:20" ht="28">
      <c r="B34" s="316"/>
      <c r="C34" s="318"/>
      <c r="D34" s="320"/>
      <c r="E34" s="138"/>
      <c r="F34" s="84" t="s">
        <v>269</v>
      </c>
      <c r="G34" s="84">
        <v>1</v>
      </c>
      <c r="H34" s="85" t="s">
        <v>559</v>
      </c>
      <c r="I34" s="86" t="s">
        <v>268</v>
      </c>
      <c r="J34" s="87" t="s">
        <v>721</v>
      </c>
      <c r="K34" s="88" t="s">
        <v>560</v>
      </c>
      <c r="L34" s="89">
        <v>5</v>
      </c>
      <c r="M34" s="90" t="s">
        <v>722</v>
      </c>
      <c r="N34" s="23">
        <v>45.454545454545404</v>
      </c>
      <c r="O34" s="188">
        <v>5.95491511535556E-3</v>
      </c>
      <c r="P34" s="188">
        <v>10</v>
      </c>
      <c r="Q34" s="188">
        <v>1450</v>
      </c>
      <c r="R34" s="188">
        <v>15908</v>
      </c>
      <c r="S34" s="188">
        <v>5.4855172413793101</v>
      </c>
      <c r="T34" s="189">
        <v>0.24475846530088199</v>
      </c>
    </row>
    <row r="35" spans="2:20">
      <c r="B35" s="317"/>
      <c r="C35" s="319"/>
      <c r="D35" s="341"/>
      <c r="E35" s="139"/>
      <c r="F35" s="95" t="s">
        <v>274</v>
      </c>
      <c r="G35" s="95" t="e">
        <v>#N/A</v>
      </c>
      <c r="H35" s="96" t="e">
        <v>#N/A</v>
      </c>
      <c r="I35" s="97" t="s">
        <v>273</v>
      </c>
      <c r="J35" s="99" t="s">
        <v>367</v>
      </c>
      <c r="K35" s="99" t="s">
        <v>367</v>
      </c>
      <c r="L35" s="100" t="s">
        <v>368</v>
      </c>
      <c r="M35" s="99" t="s">
        <v>367</v>
      </c>
      <c r="N35" s="102" t="s">
        <v>368</v>
      </c>
      <c r="O35" s="103" t="s">
        <v>368</v>
      </c>
      <c r="P35" s="140" t="s">
        <v>367</v>
      </c>
      <c r="Q35" s="140" t="s">
        <v>367</v>
      </c>
      <c r="R35" s="140" t="s">
        <v>367</v>
      </c>
      <c r="S35" s="140" t="s">
        <v>367</v>
      </c>
      <c r="T35" s="104" t="s">
        <v>368</v>
      </c>
    </row>
    <row r="36" spans="2:20" ht="28">
      <c r="B36" s="348">
        <v>6</v>
      </c>
      <c r="C36" s="349">
        <v>11</v>
      </c>
      <c r="D36" s="350" t="s">
        <v>723</v>
      </c>
      <c r="E36" s="185"/>
      <c r="F36" s="163" t="s">
        <v>264</v>
      </c>
      <c r="G36" s="163">
        <v>3</v>
      </c>
      <c r="H36" s="164" t="s">
        <v>724</v>
      </c>
      <c r="I36" s="186" t="s">
        <v>263</v>
      </c>
      <c r="J36" s="166" t="s">
        <v>725</v>
      </c>
      <c r="K36" s="167" t="s">
        <v>627</v>
      </c>
      <c r="L36" s="168">
        <v>3</v>
      </c>
      <c r="M36" s="169" t="s">
        <v>726</v>
      </c>
      <c r="N36" s="47">
        <v>27.272727272727199</v>
      </c>
      <c r="O36" s="190">
        <v>7.1317995079032796E-3</v>
      </c>
      <c r="P36" s="190">
        <v>10</v>
      </c>
      <c r="Q36" s="190">
        <v>206</v>
      </c>
      <c r="R36" s="190">
        <v>14116</v>
      </c>
      <c r="S36" s="190">
        <v>20.557281553397999</v>
      </c>
      <c r="T36" s="191">
        <v>0.87806432070581497</v>
      </c>
    </row>
    <row r="37" spans="2:20" ht="42">
      <c r="B37" s="342"/>
      <c r="C37" s="344"/>
      <c r="D37" s="346"/>
      <c r="E37" s="162"/>
      <c r="F37" s="163" t="s">
        <v>269</v>
      </c>
      <c r="G37" s="163">
        <v>1</v>
      </c>
      <c r="H37" s="164" t="s">
        <v>336</v>
      </c>
      <c r="I37" s="165" t="s">
        <v>268</v>
      </c>
      <c r="J37" s="166" t="s">
        <v>727</v>
      </c>
      <c r="K37" s="167" t="s">
        <v>337</v>
      </c>
      <c r="L37" s="168">
        <v>6</v>
      </c>
      <c r="M37" s="169" t="s">
        <v>728</v>
      </c>
      <c r="N37" s="47">
        <v>54.545454545454497</v>
      </c>
      <c r="O37" s="190">
        <v>2.5976272688616299E-3</v>
      </c>
      <c r="P37" s="190">
        <v>10</v>
      </c>
      <c r="Q37" s="190">
        <v>2010</v>
      </c>
      <c r="R37" s="190">
        <v>15908</v>
      </c>
      <c r="S37" s="190">
        <v>4.7486567164179103</v>
      </c>
      <c r="T37" s="191">
        <v>0.17722748150819001</v>
      </c>
    </row>
    <row r="38" spans="2:20" ht="28">
      <c r="B38" s="343"/>
      <c r="C38" s="345"/>
      <c r="D38" s="347"/>
      <c r="E38" s="174"/>
      <c r="F38" s="175" t="s">
        <v>274</v>
      </c>
      <c r="G38" s="175">
        <v>13</v>
      </c>
      <c r="H38" s="176" t="s">
        <v>357</v>
      </c>
      <c r="I38" s="177" t="s">
        <v>273</v>
      </c>
      <c r="J38" s="178" t="s">
        <v>683</v>
      </c>
      <c r="K38" s="179" t="s">
        <v>358</v>
      </c>
      <c r="L38" s="180">
        <v>9</v>
      </c>
      <c r="M38" s="181" t="s">
        <v>729</v>
      </c>
      <c r="N38" s="55">
        <v>81.818181818181799</v>
      </c>
      <c r="O38" s="192">
        <v>3.3124167883602E-2</v>
      </c>
      <c r="P38" s="192">
        <v>10</v>
      </c>
      <c r="Q38" s="192">
        <v>8154</v>
      </c>
      <c r="R38" s="192">
        <v>15143</v>
      </c>
      <c r="S38" s="192">
        <v>1.6714128035319999</v>
      </c>
      <c r="T38" s="193">
        <v>0.77285090463879402</v>
      </c>
    </row>
    <row r="39" spans="2:20" ht="42">
      <c r="B39" s="338">
        <v>9</v>
      </c>
      <c r="C39" s="339">
        <v>11</v>
      </c>
      <c r="D39" s="340" t="s">
        <v>730</v>
      </c>
      <c r="E39" s="135"/>
      <c r="F39" s="84" t="s">
        <v>264</v>
      </c>
      <c r="G39" s="84">
        <v>2</v>
      </c>
      <c r="H39" s="85" t="s">
        <v>686</v>
      </c>
      <c r="I39" s="136" t="s">
        <v>263</v>
      </c>
      <c r="J39" s="87" t="s">
        <v>687</v>
      </c>
      <c r="K39" s="88" t="s">
        <v>625</v>
      </c>
      <c r="L39" s="89">
        <v>4</v>
      </c>
      <c r="M39" s="90" t="s">
        <v>731</v>
      </c>
      <c r="N39" s="91">
        <v>36.363636363636303</v>
      </c>
      <c r="O39" s="92">
        <v>2.6965212310988501E-2</v>
      </c>
      <c r="P39" s="92">
        <v>10</v>
      </c>
      <c r="Q39" s="92">
        <v>1088</v>
      </c>
      <c r="R39" s="92">
        <v>14116</v>
      </c>
      <c r="S39" s="92">
        <v>5.1897058823529401</v>
      </c>
      <c r="T39" s="93">
        <v>0.99940991318085404</v>
      </c>
    </row>
    <row r="40" spans="2:20" ht="28">
      <c r="B40" s="316"/>
      <c r="C40" s="318"/>
      <c r="D40" s="320"/>
      <c r="E40" s="138"/>
      <c r="F40" s="84" t="s">
        <v>269</v>
      </c>
      <c r="G40" s="84">
        <v>1</v>
      </c>
      <c r="H40" s="85" t="s">
        <v>732</v>
      </c>
      <c r="I40" s="86" t="s">
        <v>268</v>
      </c>
      <c r="J40" s="87" t="s">
        <v>733</v>
      </c>
      <c r="K40" s="88" t="s">
        <v>734</v>
      </c>
      <c r="L40" s="89">
        <v>3</v>
      </c>
      <c r="M40" s="90" t="s">
        <v>735</v>
      </c>
      <c r="N40" s="23">
        <v>27.272727272727199</v>
      </c>
      <c r="O40" s="188">
        <v>1.21417749237188E-2</v>
      </c>
      <c r="P40" s="188">
        <v>11</v>
      </c>
      <c r="Q40" s="188">
        <v>274</v>
      </c>
      <c r="R40" s="188">
        <v>15908</v>
      </c>
      <c r="S40" s="188">
        <v>15.834107498341</v>
      </c>
      <c r="T40" s="189">
        <v>0.53111487748515296</v>
      </c>
    </row>
    <row r="41" spans="2:20" ht="28">
      <c r="B41" s="317"/>
      <c r="C41" s="319"/>
      <c r="D41" s="341"/>
      <c r="E41" s="139"/>
      <c r="F41" s="95" t="s">
        <v>274</v>
      </c>
      <c r="G41" s="95">
        <v>15</v>
      </c>
      <c r="H41" s="96" t="s">
        <v>357</v>
      </c>
      <c r="I41" s="97" t="s">
        <v>273</v>
      </c>
      <c r="J41" s="98" t="s">
        <v>683</v>
      </c>
      <c r="K41" s="99" t="s">
        <v>358</v>
      </c>
      <c r="L41" s="100">
        <v>7</v>
      </c>
      <c r="M41" s="101" t="s">
        <v>736</v>
      </c>
      <c r="N41" s="31">
        <v>63.636363636363598</v>
      </c>
      <c r="O41" s="152">
        <v>9.1824700992112804E-2</v>
      </c>
      <c r="P41" s="152">
        <v>8</v>
      </c>
      <c r="Q41" s="152">
        <v>8154</v>
      </c>
      <c r="R41" s="152">
        <v>15143</v>
      </c>
      <c r="S41" s="152">
        <v>1.6249846701005599</v>
      </c>
      <c r="T41" s="153">
        <v>0.99625163595603505</v>
      </c>
    </row>
    <row r="42" spans="2:20" ht="42">
      <c r="B42" s="348">
        <v>16</v>
      </c>
      <c r="C42" s="349">
        <v>10</v>
      </c>
      <c r="D42" s="350" t="s">
        <v>737</v>
      </c>
      <c r="E42" s="185"/>
      <c r="F42" s="163" t="s">
        <v>264</v>
      </c>
      <c r="G42" s="163">
        <v>2</v>
      </c>
      <c r="H42" s="164" t="s">
        <v>343</v>
      </c>
      <c r="I42" s="186" t="s">
        <v>263</v>
      </c>
      <c r="J42" s="166" t="s">
        <v>654</v>
      </c>
      <c r="K42" s="167" t="s">
        <v>344</v>
      </c>
      <c r="L42" s="168">
        <v>5</v>
      </c>
      <c r="M42" s="169" t="s">
        <v>738</v>
      </c>
      <c r="N42" s="170">
        <v>55.5555555555555</v>
      </c>
      <c r="O42" s="171">
        <v>1.6906055893508699E-7</v>
      </c>
      <c r="P42" s="171">
        <v>9</v>
      </c>
      <c r="Q42" s="171">
        <v>101</v>
      </c>
      <c r="R42" s="171">
        <v>14116</v>
      </c>
      <c r="S42" s="171">
        <v>77.645764576457594</v>
      </c>
      <c r="T42" s="172">
        <v>4.5645312978570497E-5</v>
      </c>
    </row>
    <row r="43" spans="2:20" ht="42">
      <c r="B43" s="342"/>
      <c r="C43" s="344"/>
      <c r="D43" s="346"/>
      <c r="E43" s="162"/>
      <c r="F43" s="163" t="s">
        <v>269</v>
      </c>
      <c r="G43" s="163">
        <v>1</v>
      </c>
      <c r="H43" s="164" t="s">
        <v>739</v>
      </c>
      <c r="I43" s="165" t="s">
        <v>268</v>
      </c>
      <c r="J43" s="166" t="s">
        <v>740</v>
      </c>
      <c r="K43" s="167" t="s">
        <v>741</v>
      </c>
      <c r="L43" s="168">
        <v>5</v>
      </c>
      <c r="M43" s="169" t="s">
        <v>738</v>
      </c>
      <c r="N43" s="47">
        <v>55.5555555555555</v>
      </c>
      <c r="O43" s="190">
        <v>4.2988844009550699E-8</v>
      </c>
      <c r="P43" s="190">
        <v>9</v>
      </c>
      <c r="Q43" s="190">
        <v>81</v>
      </c>
      <c r="R43" s="190">
        <v>15908</v>
      </c>
      <c r="S43" s="190">
        <v>109.10836762688599</v>
      </c>
      <c r="T43" s="191">
        <v>2.7082935653011099E-6</v>
      </c>
    </row>
    <row r="44" spans="2:20" ht="56">
      <c r="B44" s="343"/>
      <c r="C44" s="345"/>
      <c r="D44" s="347"/>
      <c r="E44" s="174"/>
      <c r="F44" s="175" t="s">
        <v>274</v>
      </c>
      <c r="G44" s="175">
        <v>5</v>
      </c>
      <c r="H44" s="176" t="s">
        <v>348</v>
      </c>
      <c r="I44" s="177" t="s">
        <v>273</v>
      </c>
      <c r="J44" s="178" t="s">
        <v>658</v>
      </c>
      <c r="K44" s="179" t="s">
        <v>349</v>
      </c>
      <c r="L44" s="180">
        <v>5</v>
      </c>
      <c r="M44" s="181" t="s">
        <v>738</v>
      </c>
      <c r="N44" s="55">
        <v>55.5555555555555</v>
      </c>
      <c r="O44" s="192">
        <v>9.8838617610586194E-7</v>
      </c>
      <c r="P44" s="192">
        <v>9</v>
      </c>
      <c r="Q44" s="192">
        <v>168</v>
      </c>
      <c r="R44" s="192">
        <v>15143</v>
      </c>
      <c r="S44" s="192">
        <v>50.076058201058203</v>
      </c>
      <c r="T44" s="193">
        <v>5.3371455580486498E-5</v>
      </c>
    </row>
    <row r="45" spans="2:20" ht="28">
      <c r="B45" s="338">
        <v>4</v>
      </c>
      <c r="C45" s="339">
        <v>9</v>
      </c>
      <c r="D45" s="340" t="s">
        <v>742</v>
      </c>
      <c r="E45" s="135"/>
      <c r="F45" s="84" t="s">
        <v>264</v>
      </c>
      <c r="G45" s="84">
        <v>5</v>
      </c>
      <c r="H45" s="85" t="s">
        <v>743</v>
      </c>
      <c r="I45" s="136" t="s">
        <v>263</v>
      </c>
      <c r="J45" s="87" t="s">
        <v>744</v>
      </c>
      <c r="K45" s="88" t="s">
        <v>629</v>
      </c>
      <c r="L45" s="89">
        <v>4</v>
      </c>
      <c r="M45" s="90" t="s">
        <v>745</v>
      </c>
      <c r="N45" s="91">
        <v>50</v>
      </c>
      <c r="O45" s="92">
        <v>6.5377018207843295E-5</v>
      </c>
      <c r="P45" s="92">
        <v>8</v>
      </c>
      <c r="Q45" s="92">
        <v>177</v>
      </c>
      <c r="R45" s="92">
        <v>14116</v>
      </c>
      <c r="S45" s="92">
        <v>39.875706214689203</v>
      </c>
      <c r="T45" s="93">
        <v>1.53110560913245E-2</v>
      </c>
    </row>
    <row r="46" spans="2:20" ht="56">
      <c r="B46" s="316"/>
      <c r="C46" s="318"/>
      <c r="D46" s="320"/>
      <c r="E46" s="138"/>
      <c r="F46" s="84" t="s">
        <v>269</v>
      </c>
      <c r="G46" s="84">
        <v>1</v>
      </c>
      <c r="H46" s="85" t="s">
        <v>457</v>
      </c>
      <c r="I46" s="86" t="s">
        <v>268</v>
      </c>
      <c r="J46" s="87" t="s">
        <v>746</v>
      </c>
      <c r="K46" s="88" t="s">
        <v>458</v>
      </c>
      <c r="L46" s="89">
        <v>6</v>
      </c>
      <c r="M46" s="90" t="s">
        <v>747</v>
      </c>
      <c r="N46" s="91">
        <v>75</v>
      </c>
      <c r="O46" s="92">
        <v>5.9035063422350805E-11</v>
      </c>
      <c r="P46" s="92">
        <v>8</v>
      </c>
      <c r="Q46" s="92">
        <v>80</v>
      </c>
      <c r="R46" s="92">
        <v>15908</v>
      </c>
      <c r="S46" s="92">
        <v>149.13749999999999</v>
      </c>
      <c r="T46" s="93">
        <v>4.1914928194941498E-9</v>
      </c>
    </row>
    <row r="47" spans="2:20" ht="42">
      <c r="B47" s="317"/>
      <c r="C47" s="319"/>
      <c r="D47" s="341"/>
      <c r="E47" s="139"/>
      <c r="F47" s="95" t="s">
        <v>274</v>
      </c>
      <c r="G47" s="95">
        <v>3</v>
      </c>
      <c r="H47" s="96" t="s">
        <v>748</v>
      </c>
      <c r="I47" s="97" t="s">
        <v>273</v>
      </c>
      <c r="J47" s="98" t="s">
        <v>749</v>
      </c>
      <c r="K47" s="99" t="s">
        <v>750</v>
      </c>
      <c r="L47" s="100">
        <v>4</v>
      </c>
      <c r="M47" s="101" t="s">
        <v>751</v>
      </c>
      <c r="N47" s="102">
        <v>50</v>
      </c>
      <c r="O47" s="103">
        <v>1.46062599446039E-5</v>
      </c>
      <c r="P47" s="103">
        <v>8</v>
      </c>
      <c r="Q47" s="103">
        <v>115</v>
      </c>
      <c r="R47" s="103">
        <v>15143</v>
      </c>
      <c r="S47" s="103">
        <v>65.839130434782604</v>
      </c>
      <c r="T47" s="104">
        <v>1.1094679477353601E-3</v>
      </c>
    </row>
    <row r="48" spans="2:20" ht="56">
      <c r="B48" s="326">
        <v>8</v>
      </c>
      <c r="C48" s="329">
        <v>8</v>
      </c>
      <c r="D48" s="332" t="s">
        <v>752</v>
      </c>
      <c r="E48" s="141"/>
      <c r="F48" s="115" t="s">
        <v>264</v>
      </c>
      <c r="G48" s="115">
        <v>1</v>
      </c>
      <c r="H48" s="116" t="s">
        <v>753</v>
      </c>
      <c r="I48" s="107" t="s">
        <v>263</v>
      </c>
      <c r="J48" s="118" t="s">
        <v>754</v>
      </c>
      <c r="K48" s="119" t="s">
        <v>626</v>
      </c>
      <c r="L48" s="120">
        <v>6</v>
      </c>
      <c r="M48" s="121" t="s">
        <v>755</v>
      </c>
      <c r="N48" s="142">
        <v>75</v>
      </c>
      <c r="O48" s="143">
        <v>6.6085425949955903E-6</v>
      </c>
      <c r="P48" s="143">
        <v>8</v>
      </c>
      <c r="Q48" s="143">
        <v>721</v>
      </c>
      <c r="R48" s="143">
        <v>14116</v>
      </c>
      <c r="S48" s="143">
        <v>14.683772538141399</v>
      </c>
      <c r="T48" s="144">
        <v>1.6309839123640399E-3</v>
      </c>
    </row>
    <row r="49" spans="2:20" ht="28">
      <c r="B49" s="327"/>
      <c r="C49" s="330"/>
      <c r="D49" s="333"/>
      <c r="E49" s="145"/>
      <c r="F49" s="115" t="s">
        <v>269</v>
      </c>
      <c r="G49" s="115">
        <v>10</v>
      </c>
      <c r="H49" s="116" t="s">
        <v>756</v>
      </c>
      <c r="I49" s="117" t="s">
        <v>268</v>
      </c>
      <c r="J49" s="118" t="s">
        <v>757</v>
      </c>
      <c r="K49" s="119" t="s">
        <v>758</v>
      </c>
      <c r="L49" s="120">
        <v>2</v>
      </c>
      <c r="M49" s="121" t="s">
        <v>759</v>
      </c>
      <c r="N49" s="142">
        <v>25</v>
      </c>
      <c r="O49" s="143">
        <v>2.64354269496196E-2</v>
      </c>
      <c r="P49" s="143">
        <v>6</v>
      </c>
      <c r="Q49" s="143">
        <v>85</v>
      </c>
      <c r="R49" s="143">
        <v>15908</v>
      </c>
      <c r="S49" s="143">
        <v>62.384313725490102</v>
      </c>
      <c r="T49" s="144">
        <v>0.62889552247788005</v>
      </c>
    </row>
    <row r="50" spans="2:20" ht="56">
      <c r="B50" s="328"/>
      <c r="C50" s="331"/>
      <c r="D50" s="334"/>
      <c r="E50" s="147"/>
      <c r="F50" s="125" t="s">
        <v>274</v>
      </c>
      <c r="G50" s="125">
        <v>9</v>
      </c>
      <c r="H50" s="126" t="s">
        <v>760</v>
      </c>
      <c r="I50" s="127" t="s">
        <v>273</v>
      </c>
      <c r="J50" s="128" t="s">
        <v>761</v>
      </c>
      <c r="K50" s="129" t="s">
        <v>762</v>
      </c>
      <c r="L50" s="130">
        <v>3</v>
      </c>
      <c r="M50" s="131" t="s">
        <v>763</v>
      </c>
      <c r="N50" s="148">
        <v>37.5</v>
      </c>
      <c r="O50" s="149">
        <v>2.3827878406227299E-2</v>
      </c>
      <c r="P50" s="149">
        <v>8</v>
      </c>
      <c r="Q50" s="149">
        <v>542</v>
      </c>
      <c r="R50" s="149">
        <v>15143</v>
      </c>
      <c r="S50" s="149">
        <v>10.4771678966789</v>
      </c>
      <c r="T50" s="151">
        <v>0.72145252388624603</v>
      </c>
    </row>
    <row r="51" spans="2:20" ht="28">
      <c r="B51" s="338">
        <v>19</v>
      </c>
      <c r="C51" s="339">
        <v>8</v>
      </c>
      <c r="D51" s="340" t="s">
        <v>764</v>
      </c>
      <c r="E51" s="135"/>
      <c r="F51" s="84" t="s">
        <v>264</v>
      </c>
      <c r="G51" s="84">
        <v>1</v>
      </c>
      <c r="H51" s="85" t="s">
        <v>765</v>
      </c>
      <c r="I51" s="136" t="s">
        <v>263</v>
      </c>
      <c r="J51" s="87" t="s">
        <v>766</v>
      </c>
      <c r="K51" s="88" t="s">
        <v>618</v>
      </c>
      <c r="L51" s="89">
        <v>4</v>
      </c>
      <c r="M51" s="90" t="s">
        <v>767</v>
      </c>
      <c r="N51" s="91">
        <v>50</v>
      </c>
      <c r="O51" s="92">
        <v>8.0735566221208706E-5</v>
      </c>
      <c r="P51" s="92">
        <v>8</v>
      </c>
      <c r="Q51" s="92">
        <v>190</v>
      </c>
      <c r="R51" s="92">
        <v>14116</v>
      </c>
      <c r="S51" s="92">
        <v>37.147368421052597</v>
      </c>
      <c r="T51" s="93">
        <v>1.2994522316771E-2</v>
      </c>
    </row>
    <row r="52" spans="2:20" ht="28">
      <c r="B52" s="316"/>
      <c r="C52" s="318"/>
      <c r="D52" s="320"/>
      <c r="E52" s="138"/>
      <c r="F52" s="84" t="s">
        <v>269</v>
      </c>
      <c r="G52" s="84">
        <v>6</v>
      </c>
      <c r="H52" s="85" t="s">
        <v>768</v>
      </c>
      <c r="I52" s="86" t="s">
        <v>268</v>
      </c>
      <c r="J52" s="87" t="s">
        <v>769</v>
      </c>
      <c r="K52" s="88" t="s">
        <v>770</v>
      </c>
      <c r="L52" s="89">
        <v>4</v>
      </c>
      <c r="M52" s="90" t="s">
        <v>771</v>
      </c>
      <c r="N52" s="91">
        <v>50</v>
      </c>
      <c r="O52" s="92">
        <v>2.9936278042061401E-3</v>
      </c>
      <c r="P52" s="92">
        <v>7</v>
      </c>
      <c r="Q52" s="92">
        <v>882</v>
      </c>
      <c r="R52" s="92">
        <v>15908</v>
      </c>
      <c r="S52" s="92">
        <v>10.306446388078999</v>
      </c>
      <c r="T52" s="93">
        <v>0.144357062440889</v>
      </c>
    </row>
    <row r="53" spans="2:20" ht="28">
      <c r="B53" s="317"/>
      <c r="C53" s="319"/>
      <c r="D53" s="341"/>
      <c r="E53" s="139"/>
      <c r="F53" s="95" t="s">
        <v>274</v>
      </c>
      <c r="G53" s="95">
        <v>15</v>
      </c>
      <c r="H53" s="96" t="s">
        <v>303</v>
      </c>
      <c r="I53" s="97" t="s">
        <v>273</v>
      </c>
      <c r="J53" s="98" t="s">
        <v>673</v>
      </c>
      <c r="K53" s="99" t="s">
        <v>304</v>
      </c>
      <c r="L53" s="100">
        <v>4</v>
      </c>
      <c r="M53" s="101" t="s">
        <v>772</v>
      </c>
      <c r="N53" s="31">
        <v>50</v>
      </c>
      <c r="O53" s="152">
        <v>2.3996087273118399E-2</v>
      </c>
      <c r="P53" s="152">
        <v>8</v>
      </c>
      <c r="Q53" s="152">
        <v>1477</v>
      </c>
      <c r="R53" s="152">
        <v>15143</v>
      </c>
      <c r="S53" s="152">
        <v>5.1262694651320198</v>
      </c>
      <c r="T53" s="153">
        <v>0.86353294627188804</v>
      </c>
    </row>
    <row r="54" spans="2:20" ht="56">
      <c r="B54" s="326">
        <v>21</v>
      </c>
      <c r="C54" s="329">
        <v>8</v>
      </c>
      <c r="D54" s="332" t="s">
        <v>773</v>
      </c>
      <c r="E54" s="141"/>
      <c r="F54" s="115" t="s">
        <v>264</v>
      </c>
      <c r="G54" s="115">
        <v>4</v>
      </c>
      <c r="H54" s="116" t="s">
        <v>774</v>
      </c>
      <c r="I54" s="107" t="s">
        <v>263</v>
      </c>
      <c r="J54" s="118" t="s">
        <v>775</v>
      </c>
      <c r="K54" s="119" t="s">
        <v>616</v>
      </c>
      <c r="L54" s="120">
        <v>3</v>
      </c>
      <c r="M54" s="121" t="s">
        <v>776</v>
      </c>
      <c r="N54" s="142">
        <v>37.5</v>
      </c>
      <c r="O54" s="143">
        <v>2.0391680238295799E-3</v>
      </c>
      <c r="P54" s="143">
        <v>6</v>
      </c>
      <c r="Q54" s="143">
        <v>205</v>
      </c>
      <c r="R54" s="143">
        <v>14116</v>
      </c>
      <c r="S54" s="143">
        <v>34.429268292682899</v>
      </c>
      <c r="T54" s="144">
        <v>0.20599160537889399</v>
      </c>
    </row>
    <row r="55" spans="2:20" ht="28">
      <c r="B55" s="327"/>
      <c r="C55" s="330"/>
      <c r="D55" s="333"/>
      <c r="E55" s="145"/>
      <c r="F55" s="115" t="s">
        <v>269</v>
      </c>
      <c r="G55" s="115">
        <v>16</v>
      </c>
      <c r="H55" s="116" t="s">
        <v>590</v>
      </c>
      <c r="I55" s="117" t="s">
        <v>268</v>
      </c>
      <c r="J55" s="118" t="s">
        <v>777</v>
      </c>
      <c r="K55" s="119" t="s">
        <v>591</v>
      </c>
      <c r="L55" s="120">
        <v>4</v>
      </c>
      <c r="M55" s="121" t="s">
        <v>778</v>
      </c>
      <c r="N55" s="142">
        <v>50</v>
      </c>
      <c r="O55" s="143">
        <v>9.7367129310368505E-2</v>
      </c>
      <c r="P55" s="143">
        <v>4</v>
      </c>
      <c r="Q55" s="143">
        <v>7319</v>
      </c>
      <c r="R55" s="143">
        <v>15908</v>
      </c>
      <c r="S55" s="143">
        <v>2.1735209728104898</v>
      </c>
      <c r="T55" s="144">
        <v>0.98338708674046404</v>
      </c>
    </row>
    <row r="56" spans="2:20" ht="42">
      <c r="B56" s="328"/>
      <c r="C56" s="331"/>
      <c r="D56" s="334"/>
      <c r="E56" s="147"/>
      <c r="F56" s="125" t="s">
        <v>274</v>
      </c>
      <c r="G56" s="125">
        <v>1</v>
      </c>
      <c r="H56" s="126" t="s">
        <v>779</v>
      </c>
      <c r="I56" s="127" t="s">
        <v>273</v>
      </c>
      <c r="J56" s="128" t="s">
        <v>780</v>
      </c>
      <c r="K56" s="129" t="s">
        <v>781</v>
      </c>
      <c r="L56" s="130">
        <v>4</v>
      </c>
      <c r="M56" s="131" t="s">
        <v>782</v>
      </c>
      <c r="N56" s="148">
        <v>50</v>
      </c>
      <c r="O56" s="149">
        <v>3.12797709400404E-6</v>
      </c>
      <c r="P56" s="149">
        <v>8</v>
      </c>
      <c r="Q56" s="149">
        <v>69</v>
      </c>
      <c r="R56" s="149">
        <v>15143</v>
      </c>
      <c r="S56" s="149">
        <v>109.731884057971</v>
      </c>
      <c r="T56" s="151">
        <v>1.34494180250688E-4</v>
      </c>
    </row>
    <row r="57" spans="2:20" ht="56">
      <c r="B57" s="338">
        <v>14</v>
      </c>
      <c r="C57" s="339">
        <v>7</v>
      </c>
      <c r="D57" s="340" t="s">
        <v>783</v>
      </c>
      <c r="E57" s="135"/>
      <c r="F57" s="84" t="s">
        <v>264</v>
      </c>
      <c r="G57" s="84">
        <v>1</v>
      </c>
      <c r="H57" s="85" t="s">
        <v>538</v>
      </c>
      <c r="I57" s="136" t="s">
        <v>263</v>
      </c>
      <c r="J57" s="87" t="s">
        <v>784</v>
      </c>
      <c r="K57" s="88" t="s">
        <v>539</v>
      </c>
      <c r="L57" s="89">
        <v>2</v>
      </c>
      <c r="M57" s="90" t="s">
        <v>540</v>
      </c>
      <c r="N57" s="91">
        <v>33.3333333333333</v>
      </c>
      <c r="O57" s="92">
        <v>3.1765191946415902E-2</v>
      </c>
      <c r="P57" s="92">
        <v>3</v>
      </c>
      <c r="Q57" s="92">
        <v>226</v>
      </c>
      <c r="R57" s="92">
        <v>14116</v>
      </c>
      <c r="S57" s="92">
        <v>41.640117994100201</v>
      </c>
      <c r="T57" s="93">
        <v>0.90213896911311098</v>
      </c>
    </row>
    <row r="58" spans="2:20">
      <c r="B58" s="316"/>
      <c r="C58" s="318"/>
      <c r="D58" s="320"/>
      <c r="E58" s="138"/>
      <c r="F58" s="84" t="s">
        <v>269</v>
      </c>
      <c r="G58" s="84" t="e">
        <v>#N/A</v>
      </c>
      <c r="H58" s="85" t="e">
        <v>#N/A</v>
      </c>
      <c r="I58" s="86" t="s">
        <v>268</v>
      </c>
      <c r="J58" s="88" t="s">
        <v>367</v>
      </c>
      <c r="K58" s="88" t="s">
        <v>367</v>
      </c>
      <c r="L58" s="89" t="s">
        <v>368</v>
      </c>
      <c r="M58" s="88" t="s">
        <v>367</v>
      </c>
      <c r="N58" s="91" t="s">
        <v>368</v>
      </c>
      <c r="O58" s="92" t="s">
        <v>368</v>
      </c>
      <c r="P58" s="94" t="s">
        <v>367</v>
      </c>
      <c r="Q58" s="94" t="s">
        <v>367</v>
      </c>
      <c r="R58" s="94" t="s">
        <v>367</v>
      </c>
      <c r="S58" s="94" t="s">
        <v>367</v>
      </c>
      <c r="T58" s="93" t="s">
        <v>368</v>
      </c>
    </row>
    <row r="59" spans="2:20">
      <c r="B59" s="317"/>
      <c r="C59" s="319"/>
      <c r="D59" s="341"/>
      <c r="E59" s="139"/>
      <c r="F59" s="95" t="s">
        <v>274</v>
      </c>
      <c r="G59" s="95" t="e">
        <v>#N/A</v>
      </c>
      <c r="H59" s="96" t="e">
        <v>#N/A</v>
      </c>
      <c r="I59" s="97" t="s">
        <v>273</v>
      </c>
      <c r="J59" s="99" t="s">
        <v>367</v>
      </c>
      <c r="K59" s="99" t="s">
        <v>367</v>
      </c>
      <c r="L59" s="100" t="s">
        <v>368</v>
      </c>
      <c r="M59" s="99" t="s">
        <v>367</v>
      </c>
      <c r="N59" s="102" t="s">
        <v>368</v>
      </c>
      <c r="O59" s="103" t="s">
        <v>368</v>
      </c>
      <c r="P59" s="140" t="s">
        <v>367</v>
      </c>
      <c r="Q59" s="140" t="s">
        <v>367</v>
      </c>
      <c r="R59" s="140" t="s">
        <v>367</v>
      </c>
      <c r="S59" s="140" t="s">
        <v>367</v>
      </c>
      <c r="T59" s="104" t="s">
        <v>368</v>
      </c>
    </row>
    <row r="60" spans="2:20" ht="56">
      <c r="B60" s="326">
        <v>17</v>
      </c>
      <c r="C60" s="329">
        <v>7</v>
      </c>
      <c r="D60" s="332" t="s">
        <v>785</v>
      </c>
      <c r="E60" s="141"/>
      <c r="F60" s="115" t="s">
        <v>264</v>
      </c>
      <c r="G60" s="115">
        <v>2</v>
      </c>
      <c r="H60" s="116" t="s">
        <v>786</v>
      </c>
      <c r="I60" s="107" t="s">
        <v>263</v>
      </c>
      <c r="J60" s="118" t="s">
        <v>787</v>
      </c>
      <c r="K60" s="119" t="s">
        <v>620</v>
      </c>
      <c r="L60" s="120">
        <v>4</v>
      </c>
      <c r="M60" s="121" t="s">
        <v>788</v>
      </c>
      <c r="N60" s="142">
        <v>57.142857142857103</v>
      </c>
      <c r="O60" s="143">
        <v>7.4771394414992795E-2</v>
      </c>
      <c r="P60" s="143">
        <v>7</v>
      </c>
      <c r="Q60" s="143">
        <v>2527</v>
      </c>
      <c r="R60" s="143">
        <v>14116</v>
      </c>
      <c r="S60" s="143">
        <v>3.1920402510034398</v>
      </c>
      <c r="T60" s="144">
        <v>0.99999365613496305</v>
      </c>
    </row>
    <row r="61" spans="2:20" ht="28">
      <c r="B61" s="327"/>
      <c r="C61" s="330"/>
      <c r="D61" s="333"/>
      <c r="E61" s="145"/>
      <c r="F61" s="115" t="s">
        <v>269</v>
      </c>
      <c r="G61" s="115">
        <v>1</v>
      </c>
      <c r="H61" s="116" t="s">
        <v>689</v>
      </c>
      <c r="I61" s="117" t="s">
        <v>268</v>
      </c>
      <c r="J61" s="118" t="s">
        <v>690</v>
      </c>
      <c r="K61" s="119" t="s">
        <v>691</v>
      </c>
      <c r="L61" s="120">
        <v>3</v>
      </c>
      <c r="M61" s="121" t="s">
        <v>789</v>
      </c>
      <c r="N61" s="122">
        <v>42.857142857142797</v>
      </c>
      <c r="O61" s="123">
        <v>4.0328020138351399E-2</v>
      </c>
      <c r="P61" s="123">
        <v>6</v>
      </c>
      <c r="Q61" s="123">
        <v>1083</v>
      </c>
      <c r="R61" s="123">
        <v>15908</v>
      </c>
      <c r="S61" s="123">
        <v>7.3444136657432999</v>
      </c>
      <c r="T61" s="124">
        <v>0.88240567585441798</v>
      </c>
    </row>
    <row r="62" spans="2:20">
      <c r="B62" s="328"/>
      <c r="C62" s="331"/>
      <c r="D62" s="334"/>
      <c r="E62" s="147"/>
      <c r="F62" s="125" t="s">
        <v>274</v>
      </c>
      <c r="G62" s="125" t="e">
        <v>#N/A</v>
      </c>
      <c r="H62" s="126" t="e">
        <v>#N/A</v>
      </c>
      <c r="I62" s="127" t="s">
        <v>273</v>
      </c>
      <c r="J62" s="129" t="s">
        <v>367</v>
      </c>
      <c r="K62" s="129" t="s">
        <v>367</v>
      </c>
      <c r="L62" s="130" t="s">
        <v>368</v>
      </c>
      <c r="M62" s="129" t="s">
        <v>367</v>
      </c>
      <c r="N62" s="148" t="s">
        <v>368</v>
      </c>
      <c r="O62" s="149" t="s">
        <v>368</v>
      </c>
      <c r="P62" s="150" t="s">
        <v>367</v>
      </c>
      <c r="Q62" s="150" t="s">
        <v>367</v>
      </c>
      <c r="R62" s="150" t="s">
        <v>367</v>
      </c>
      <c r="S62" s="150" t="s">
        <v>367</v>
      </c>
      <c r="T62" s="151" t="s">
        <v>368</v>
      </c>
    </row>
    <row r="63" spans="2:20" ht="70">
      <c r="B63" s="338">
        <v>18</v>
      </c>
      <c r="C63" s="339">
        <v>7</v>
      </c>
      <c r="D63" s="340" t="s">
        <v>790</v>
      </c>
      <c r="E63" s="135"/>
      <c r="F63" s="84" t="s">
        <v>264</v>
      </c>
      <c r="G63" s="84">
        <v>1</v>
      </c>
      <c r="H63" s="85" t="s">
        <v>791</v>
      </c>
      <c r="I63" s="136" t="s">
        <v>263</v>
      </c>
      <c r="J63" s="87" t="s">
        <v>792</v>
      </c>
      <c r="K63" s="88" t="s">
        <v>619</v>
      </c>
      <c r="L63" s="89">
        <v>3</v>
      </c>
      <c r="M63" s="90" t="s">
        <v>793</v>
      </c>
      <c r="N63" s="91">
        <v>50</v>
      </c>
      <c r="O63" s="92">
        <v>3.7803183682645202E-5</v>
      </c>
      <c r="P63" s="92">
        <v>6</v>
      </c>
      <c r="Q63" s="92">
        <v>28</v>
      </c>
      <c r="R63" s="92">
        <v>14116</v>
      </c>
      <c r="S63" s="92">
        <v>252.07142857142799</v>
      </c>
      <c r="T63" s="93">
        <v>9.0693624429785107E-3</v>
      </c>
    </row>
    <row r="64" spans="2:20" ht="56">
      <c r="B64" s="316"/>
      <c r="C64" s="318"/>
      <c r="D64" s="320"/>
      <c r="E64" s="138"/>
      <c r="F64" s="84" t="s">
        <v>269</v>
      </c>
      <c r="G64" s="84">
        <v>7</v>
      </c>
      <c r="H64" s="85" t="s">
        <v>468</v>
      </c>
      <c r="I64" s="86" t="s">
        <v>268</v>
      </c>
      <c r="J64" s="87" t="s">
        <v>794</v>
      </c>
      <c r="K64" s="88" t="s">
        <v>469</v>
      </c>
      <c r="L64" s="89">
        <v>2</v>
      </c>
      <c r="M64" s="90" t="s">
        <v>473</v>
      </c>
      <c r="N64" s="91">
        <v>33.3333333333333</v>
      </c>
      <c r="O64" s="92">
        <v>8.7707765772108894E-3</v>
      </c>
      <c r="P64" s="92">
        <v>6</v>
      </c>
      <c r="Q64" s="92">
        <v>28</v>
      </c>
      <c r="R64" s="92">
        <v>15908</v>
      </c>
      <c r="S64" s="92">
        <v>189.38095238095201</v>
      </c>
      <c r="T64" s="93">
        <v>0.339028735469869</v>
      </c>
    </row>
    <row r="65" spans="2:20" ht="57" thickBot="1">
      <c r="B65" s="351"/>
      <c r="C65" s="352"/>
      <c r="D65" s="353"/>
      <c r="E65" s="194"/>
      <c r="F65" s="195" t="s">
        <v>274</v>
      </c>
      <c r="G65" s="195">
        <v>5</v>
      </c>
      <c r="H65" s="196" t="s">
        <v>471</v>
      </c>
      <c r="I65" s="197" t="s">
        <v>273</v>
      </c>
      <c r="J65" s="198" t="s">
        <v>795</v>
      </c>
      <c r="K65" s="199" t="s">
        <v>472</v>
      </c>
      <c r="L65" s="200">
        <v>2</v>
      </c>
      <c r="M65" s="201" t="s">
        <v>473</v>
      </c>
      <c r="N65" s="202">
        <v>33.3333333333333</v>
      </c>
      <c r="O65" s="203">
        <v>5.6013039075418804E-3</v>
      </c>
      <c r="P65" s="203">
        <v>6</v>
      </c>
      <c r="Q65" s="203">
        <v>17</v>
      </c>
      <c r="R65" s="203">
        <v>15143</v>
      </c>
      <c r="S65" s="203">
        <v>296.92156862744997</v>
      </c>
      <c r="T65" s="204">
        <v>0.17847815585337701</v>
      </c>
    </row>
  </sheetData>
  <mergeCells count="67">
    <mergeCell ref="B60:B62"/>
    <mergeCell ref="C60:C62"/>
    <mergeCell ref="D60:D62"/>
    <mergeCell ref="B63:B65"/>
    <mergeCell ref="C63:C65"/>
    <mergeCell ref="D63:D65"/>
    <mergeCell ref="B54:B56"/>
    <mergeCell ref="C54:C56"/>
    <mergeCell ref="D54:D56"/>
    <mergeCell ref="B57:B59"/>
    <mergeCell ref="C57:C59"/>
    <mergeCell ref="D57:D59"/>
    <mergeCell ref="B48:B50"/>
    <mergeCell ref="C48:C50"/>
    <mergeCell ref="D48:D50"/>
    <mergeCell ref="B51:B53"/>
    <mergeCell ref="C51:C53"/>
    <mergeCell ref="D51:D53"/>
    <mergeCell ref="B42:B44"/>
    <mergeCell ref="C42:C44"/>
    <mergeCell ref="D42:D44"/>
    <mergeCell ref="B45:B47"/>
    <mergeCell ref="C45:C47"/>
    <mergeCell ref="D45:D47"/>
    <mergeCell ref="B36:B38"/>
    <mergeCell ref="C36:C38"/>
    <mergeCell ref="D36:D38"/>
    <mergeCell ref="B39:B41"/>
    <mergeCell ref="C39:C41"/>
    <mergeCell ref="D39:D41"/>
    <mergeCell ref="B30:B32"/>
    <mergeCell ref="C30:C32"/>
    <mergeCell ref="D30:D32"/>
    <mergeCell ref="B33:B35"/>
    <mergeCell ref="C33:C35"/>
    <mergeCell ref="D33:D35"/>
    <mergeCell ref="B24:B26"/>
    <mergeCell ref="C24:C26"/>
    <mergeCell ref="D24:D26"/>
    <mergeCell ref="B27:B29"/>
    <mergeCell ref="C27:C29"/>
    <mergeCell ref="D27:D29"/>
    <mergeCell ref="B18:B20"/>
    <mergeCell ref="C18:C20"/>
    <mergeCell ref="D18:D20"/>
    <mergeCell ref="B21:B23"/>
    <mergeCell ref="C21:C23"/>
    <mergeCell ref="D21:D23"/>
    <mergeCell ref="B12:B14"/>
    <mergeCell ref="C12:C14"/>
    <mergeCell ref="D12:D14"/>
    <mergeCell ref="B15:B17"/>
    <mergeCell ref="C15:C17"/>
    <mergeCell ref="D15:D17"/>
    <mergeCell ref="B6:B8"/>
    <mergeCell ref="C6:C8"/>
    <mergeCell ref="D6:D8"/>
    <mergeCell ref="E6:E8"/>
    <mergeCell ref="B9:B11"/>
    <mergeCell ref="C9:C11"/>
    <mergeCell ref="D9:D11"/>
    <mergeCell ref="B1:E1"/>
    <mergeCell ref="I1:T1"/>
    <mergeCell ref="B3:B5"/>
    <mergeCell ref="C3:C5"/>
    <mergeCell ref="D3:D5"/>
    <mergeCell ref="E3:E5"/>
  </mergeCells>
  <conditionalFormatting sqref="F3:T65">
    <cfRule type="expression" dxfId="88" priority="1">
      <formula>$T3&lt;0.001</formula>
    </cfRule>
    <cfRule type="expression" dxfId="87" priority="2">
      <formula>$T3&lt;0.01</formula>
    </cfRule>
    <cfRule type="expression" dxfId="86" priority="3">
      <formula>$O3&lt;=0.001</formula>
    </cfRule>
    <cfRule type="expression" dxfId="85" priority="4">
      <formula>$O3&lt;=0.01</formula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Pop Vs SC To Cytoscape.csv</vt:lpstr>
      <vt:lpstr>Pop Vs SC To Cytoscape Atribs.c</vt:lpstr>
      <vt:lpstr>CondensedOntology Figure</vt:lpstr>
      <vt:lpstr>Ontology Venn (Strict)</vt:lpstr>
      <vt:lpstr>SigInt Chart</vt:lpstr>
      <vt:lpstr>Ordering</vt:lpstr>
      <vt:lpstr>GSE57872 Order Lookup</vt:lpstr>
      <vt:lpstr>GSE48865 Order Lookup</vt:lpstr>
      <vt:lpstr>GSE57872</vt:lpstr>
      <vt:lpstr>GSE48865</vt:lpstr>
      <vt:lpstr>Sheet1</vt:lpstr>
      <vt:lpstr>Sigfe&lt;0.01</vt:lpstr>
      <vt:lpstr>Intersecting genes</vt:lpstr>
    </vt:vector>
  </TitlesOfParts>
  <Company>OSUMC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</dc:creator>
  <cp:lastModifiedBy>Brian Arand</cp:lastModifiedBy>
  <dcterms:created xsi:type="dcterms:W3CDTF">2015-04-28T18:27:00Z</dcterms:created>
  <dcterms:modified xsi:type="dcterms:W3CDTF">2015-07-14T21:31:38Z</dcterms:modified>
</cp:coreProperties>
</file>