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bap_working/MatLabfiles/MatlabFiles/MarmosetBrain/Puplications1/FiguresTablesDataCodes1/"/>
    </mc:Choice>
  </mc:AlternateContent>
  <xr:revisionPtr revIDLastSave="0" documentId="13_ncr:1_{510267A0-CB44-034A-8C4C-2291064CD3F6}" xr6:coauthVersionLast="45" xr6:coauthVersionMax="45" xr10:uidLastSave="{00000000-0000-0000-0000-000000000000}"/>
  <bookViews>
    <workbookView xWindow="4620" yWindow="880" windowWidth="22620" windowHeight="16380" activeTab="1" xr2:uid="{023FBA45-7CE7-3446-B253-D54A6044154C}"/>
  </bookViews>
  <sheets>
    <sheet name="raw 1 &amp; 2" sheetId="1" r:id="rId1"/>
    <sheet name="sorted" sheetId="2" r:id="rId2"/>
    <sheet name="sorted, mea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4" i="3" l="1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2" i="2"/>
  <c r="J146" i="3" l="1"/>
  <c r="H144" i="3"/>
  <c r="H143" i="3"/>
  <c r="O142" i="3"/>
  <c r="M142" i="3"/>
  <c r="N142" i="3" s="1"/>
  <c r="H142" i="3"/>
  <c r="H141" i="3"/>
  <c r="H140" i="3"/>
  <c r="O139" i="3"/>
  <c r="M139" i="3"/>
  <c r="H139" i="3"/>
  <c r="H138" i="3"/>
  <c r="O137" i="3"/>
  <c r="M137" i="3"/>
  <c r="N137" i="3" s="1"/>
  <c r="H137" i="3"/>
  <c r="H136" i="3"/>
  <c r="H135" i="3"/>
  <c r="O134" i="3"/>
  <c r="M134" i="3"/>
  <c r="N134" i="3" s="1"/>
  <c r="H134" i="3"/>
  <c r="H133" i="3"/>
  <c r="O132" i="3"/>
  <c r="M132" i="3"/>
  <c r="H132" i="3"/>
  <c r="H131" i="3"/>
  <c r="H130" i="3"/>
  <c r="H129" i="3"/>
  <c r="H128" i="3"/>
  <c r="H127" i="3"/>
  <c r="H126" i="3"/>
  <c r="H125" i="3"/>
  <c r="H124" i="3"/>
  <c r="O123" i="3"/>
  <c r="M123" i="3"/>
  <c r="H123" i="3"/>
  <c r="H122" i="3"/>
  <c r="H121" i="3"/>
  <c r="H120" i="3"/>
  <c r="H119" i="3"/>
  <c r="H118" i="3"/>
  <c r="O117" i="3"/>
  <c r="M117" i="3"/>
  <c r="H117" i="3"/>
  <c r="H116" i="3"/>
  <c r="O115" i="3"/>
  <c r="M115" i="3"/>
  <c r="N115" i="3" s="1"/>
  <c r="H115" i="3"/>
  <c r="O114" i="3"/>
  <c r="M114" i="3"/>
  <c r="N114" i="3" s="1"/>
  <c r="H114" i="3"/>
  <c r="H113" i="3"/>
  <c r="O112" i="3"/>
  <c r="M112" i="3"/>
  <c r="N112" i="3" s="1"/>
  <c r="H112" i="3"/>
  <c r="H111" i="3"/>
  <c r="O110" i="3"/>
  <c r="M110" i="3"/>
  <c r="N110" i="3" s="1"/>
  <c r="H110" i="3"/>
  <c r="H109" i="3"/>
  <c r="O108" i="3"/>
  <c r="M108" i="3"/>
  <c r="N108" i="3" s="1"/>
  <c r="H108" i="3"/>
  <c r="O107" i="3"/>
  <c r="M107" i="3"/>
  <c r="H107" i="3"/>
  <c r="H106" i="3"/>
  <c r="H105" i="3"/>
  <c r="H104" i="3"/>
  <c r="H103" i="3"/>
  <c r="O102" i="3"/>
  <c r="M102" i="3"/>
  <c r="H102" i="3"/>
  <c r="H101" i="3"/>
  <c r="O100" i="3"/>
  <c r="M100" i="3"/>
  <c r="H100" i="3"/>
  <c r="O99" i="3"/>
  <c r="M99" i="3"/>
  <c r="N99" i="3" s="1"/>
  <c r="H99" i="3"/>
  <c r="O98" i="3"/>
  <c r="M98" i="3"/>
  <c r="N98" i="3" s="1"/>
  <c r="H98" i="3"/>
  <c r="O97" i="3"/>
  <c r="M97" i="3"/>
  <c r="H97" i="3"/>
  <c r="H96" i="3"/>
  <c r="O95" i="3"/>
  <c r="M95" i="3"/>
  <c r="H95" i="3"/>
  <c r="O94" i="3"/>
  <c r="M94" i="3"/>
  <c r="N94" i="3" s="1"/>
  <c r="H94" i="3"/>
  <c r="O93" i="3"/>
  <c r="M93" i="3"/>
  <c r="N93" i="3" s="1"/>
  <c r="H93" i="3"/>
  <c r="H92" i="3"/>
  <c r="O91" i="3"/>
  <c r="M91" i="3"/>
  <c r="H91" i="3"/>
  <c r="H90" i="3"/>
  <c r="O89" i="3"/>
  <c r="M89" i="3"/>
  <c r="N89" i="3" s="1"/>
  <c r="H89" i="3"/>
  <c r="H88" i="3"/>
  <c r="H87" i="3"/>
  <c r="O86" i="3"/>
  <c r="M86" i="3"/>
  <c r="N86" i="3" s="1"/>
  <c r="H86" i="3"/>
  <c r="O85" i="3"/>
  <c r="M85" i="3"/>
  <c r="N85" i="3" s="1"/>
  <c r="H85" i="3"/>
  <c r="H84" i="3"/>
  <c r="O83" i="3"/>
  <c r="M83" i="3"/>
  <c r="H83" i="3"/>
  <c r="O82" i="3"/>
  <c r="M82" i="3"/>
  <c r="N82" i="3" s="1"/>
  <c r="H82" i="3"/>
  <c r="H81" i="3"/>
  <c r="O80" i="3"/>
  <c r="M80" i="3"/>
  <c r="N80" i="3" s="1"/>
  <c r="H80" i="3"/>
  <c r="O79" i="3"/>
  <c r="M79" i="3"/>
  <c r="H79" i="3"/>
  <c r="H78" i="3"/>
  <c r="O77" i="3"/>
  <c r="M77" i="3"/>
  <c r="H77" i="3"/>
  <c r="H76" i="3"/>
  <c r="H75" i="3"/>
  <c r="H74" i="3"/>
  <c r="H73" i="3"/>
  <c r="H72" i="3"/>
  <c r="O71" i="3"/>
  <c r="M71" i="3"/>
  <c r="H71" i="3"/>
  <c r="H70" i="3"/>
  <c r="H69" i="3"/>
  <c r="H68" i="3"/>
  <c r="H67" i="3"/>
  <c r="O66" i="3"/>
  <c r="M66" i="3"/>
  <c r="H66" i="3"/>
  <c r="H65" i="3"/>
  <c r="H64" i="3"/>
  <c r="O63" i="3"/>
  <c r="M63" i="3"/>
  <c r="H63" i="3"/>
  <c r="H62" i="3"/>
  <c r="H61" i="3"/>
  <c r="H60" i="3"/>
  <c r="H59" i="3"/>
  <c r="O58" i="3"/>
  <c r="M58" i="3"/>
  <c r="N58" i="3" s="1"/>
  <c r="H58" i="3"/>
  <c r="H57" i="3"/>
  <c r="H56" i="3"/>
  <c r="H55" i="3"/>
  <c r="O54" i="3"/>
  <c r="M54" i="3"/>
  <c r="N54" i="3" s="1"/>
  <c r="H54" i="3"/>
  <c r="H53" i="3"/>
  <c r="H52" i="3"/>
  <c r="H51" i="3"/>
  <c r="H50" i="3"/>
  <c r="H49" i="3"/>
  <c r="O48" i="3"/>
  <c r="M48" i="3"/>
  <c r="N48" i="3" s="1"/>
  <c r="H48" i="3"/>
  <c r="H47" i="3"/>
  <c r="H46" i="3"/>
  <c r="H45" i="3"/>
  <c r="O44" i="3"/>
  <c r="M44" i="3"/>
  <c r="H44" i="3"/>
  <c r="O43" i="3"/>
  <c r="M43" i="3"/>
  <c r="H43" i="3"/>
  <c r="H42" i="3"/>
  <c r="H41" i="3"/>
  <c r="H40" i="3"/>
  <c r="H39" i="3"/>
  <c r="O38" i="3"/>
  <c r="M38" i="3"/>
  <c r="N38" i="3" s="1"/>
  <c r="H38" i="3"/>
  <c r="H37" i="3"/>
  <c r="H36" i="3"/>
  <c r="H35" i="3"/>
  <c r="H34" i="3"/>
  <c r="O33" i="3"/>
  <c r="M33" i="3"/>
  <c r="N33" i="3" s="1"/>
  <c r="H33" i="3"/>
  <c r="H32" i="3"/>
  <c r="O31" i="3"/>
  <c r="M31" i="3"/>
  <c r="H31" i="3"/>
  <c r="O30" i="3"/>
  <c r="M30" i="3"/>
  <c r="H30" i="3"/>
  <c r="H29" i="3"/>
  <c r="H28" i="3"/>
  <c r="O27" i="3"/>
  <c r="M27" i="3"/>
  <c r="H27" i="3"/>
  <c r="H26" i="3"/>
  <c r="O25" i="3"/>
  <c r="M25" i="3"/>
  <c r="N25" i="3" s="1"/>
  <c r="H25" i="3"/>
  <c r="O24" i="3"/>
  <c r="M24" i="3"/>
  <c r="N24" i="3" s="1"/>
  <c r="H24" i="3"/>
  <c r="O23" i="3"/>
  <c r="M23" i="3"/>
  <c r="N23" i="3" s="1"/>
  <c r="H23" i="3"/>
  <c r="H22" i="3"/>
  <c r="H21" i="3"/>
  <c r="O20" i="3"/>
  <c r="M20" i="3"/>
  <c r="N20" i="3" s="1"/>
  <c r="H20" i="3"/>
  <c r="O19" i="3"/>
  <c r="M19" i="3"/>
  <c r="N19" i="3" s="1"/>
  <c r="H19" i="3"/>
  <c r="H18" i="3"/>
  <c r="H17" i="3"/>
  <c r="H16" i="3"/>
  <c r="O15" i="3"/>
  <c r="M15" i="3"/>
  <c r="H15" i="3"/>
  <c r="H14" i="3"/>
  <c r="H13" i="3"/>
  <c r="O12" i="3"/>
  <c r="N12" i="3"/>
  <c r="M12" i="3"/>
  <c r="H12" i="3"/>
  <c r="O11" i="3"/>
  <c r="M11" i="3"/>
  <c r="H11" i="3"/>
  <c r="O10" i="3"/>
  <c r="M10" i="3"/>
  <c r="H10" i="3"/>
  <c r="O9" i="3"/>
  <c r="N9" i="3"/>
  <c r="M9" i="3"/>
  <c r="H9" i="3"/>
  <c r="H8" i="3"/>
  <c r="H7" i="3"/>
  <c r="H6" i="3"/>
  <c r="H5" i="3"/>
  <c r="H4" i="3"/>
  <c r="O3" i="3"/>
  <c r="N3" i="3"/>
  <c r="M3" i="3"/>
  <c r="H3" i="3"/>
  <c r="O2" i="3"/>
  <c r="M2" i="3"/>
  <c r="N2" i="3" s="1"/>
  <c r="H2" i="3"/>
  <c r="Q144" i="2"/>
  <c r="O144" i="2"/>
  <c r="Q143" i="2"/>
  <c r="O143" i="2"/>
  <c r="Q142" i="2"/>
  <c r="O142" i="2"/>
  <c r="H142" i="2"/>
  <c r="Q141" i="2"/>
  <c r="O141" i="2"/>
  <c r="Q140" i="2"/>
  <c r="O140" i="2"/>
  <c r="Q139" i="2"/>
  <c r="O139" i="2"/>
  <c r="P140" i="2" s="1"/>
  <c r="H139" i="2"/>
  <c r="Q138" i="2"/>
  <c r="O138" i="2"/>
  <c r="Q137" i="2"/>
  <c r="O137" i="2"/>
  <c r="H137" i="2"/>
  <c r="Q136" i="2"/>
  <c r="O136" i="2"/>
  <c r="Q135" i="2"/>
  <c r="O135" i="2"/>
  <c r="Q134" i="2"/>
  <c r="O134" i="2"/>
  <c r="H134" i="2"/>
  <c r="Q133" i="2"/>
  <c r="O133" i="2"/>
  <c r="I133" i="2"/>
  <c r="Q132" i="2"/>
  <c r="O132" i="2"/>
  <c r="I132" i="2"/>
  <c r="H132" i="2"/>
  <c r="S131" i="2"/>
  <c r="Q131" i="2"/>
  <c r="O131" i="2"/>
  <c r="I131" i="2"/>
  <c r="Q130" i="2"/>
  <c r="O130" i="2"/>
  <c r="I130" i="2"/>
  <c r="Q129" i="2"/>
  <c r="O129" i="2"/>
  <c r="I129" i="2"/>
  <c r="Q128" i="2"/>
  <c r="O128" i="2"/>
  <c r="I128" i="2"/>
  <c r="Q127" i="2"/>
  <c r="O127" i="2"/>
  <c r="I127" i="2"/>
  <c r="Q126" i="2"/>
  <c r="O126" i="2"/>
  <c r="I126" i="2"/>
  <c r="Q125" i="2"/>
  <c r="O125" i="2"/>
  <c r="I125" i="2"/>
  <c r="Q124" i="2"/>
  <c r="O124" i="2"/>
  <c r="I124" i="2"/>
  <c r="Q123" i="2"/>
  <c r="O123" i="2"/>
  <c r="I123" i="2"/>
  <c r="H123" i="2"/>
  <c r="Q122" i="2"/>
  <c r="O122" i="2"/>
  <c r="Q121" i="2"/>
  <c r="O121" i="2"/>
  <c r="I121" i="2"/>
  <c r="Q120" i="2"/>
  <c r="O120" i="2"/>
  <c r="I120" i="2"/>
  <c r="Q119" i="2"/>
  <c r="O119" i="2"/>
  <c r="I119" i="2"/>
  <c r="Q118" i="2"/>
  <c r="O118" i="2"/>
  <c r="I118" i="2"/>
  <c r="Q117" i="2"/>
  <c r="O117" i="2"/>
  <c r="H117" i="2"/>
  <c r="Q116" i="2"/>
  <c r="O116" i="2"/>
  <c r="Q115" i="2"/>
  <c r="O115" i="2"/>
  <c r="H115" i="2"/>
  <c r="Q114" i="2"/>
  <c r="O114" i="2"/>
  <c r="Q113" i="2"/>
  <c r="O113" i="2"/>
  <c r="P112" i="2" s="1"/>
  <c r="Q112" i="2"/>
  <c r="O112" i="2"/>
  <c r="H112" i="2"/>
  <c r="Q111" i="2"/>
  <c r="O111" i="2"/>
  <c r="Q110" i="2"/>
  <c r="O110" i="2"/>
  <c r="H110" i="2"/>
  <c r="Q109" i="2"/>
  <c r="O109" i="2"/>
  <c r="Q108" i="2"/>
  <c r="O108" i="2"/>
  <c r="H108" i="2"/>
  <c r="Q107" i="2"/>
  <c r="O107" i="2"/>
  <c r="Q106" i="2"/>
  <c r="O106" i="2"/>
  <c r="Q105" i="2"/>
  <c r="O105" i="2"/>
  <c r="Q104" i="2"/>
  <c r="O104" i="2"/>
  <c r="Q103" i="2"/>
  <c r="O103" i="2"/>
  <c r="Q102" i="2"/>
  <c r="O102" i="2"/>
  <c r="H102" i="2"/>
  <c r="Q101" i="2"/>
  <c r="O101" i="2"/>
  <c r="Q100" i="2"/>
  <c r="O100" i="2"/>
  <c r="H100" i="2"/>
  <c r="Q99" i="2"/>
  <c r="O99" i="2"/>
  <c r="Q98" i="2"/>
  <c r="O98" i="2"/>
  <c r="Q97" i="2"/>
  <c r="O97" i="2"/>
  <c r="I97" i="2"/>
  <c r="Q96" i="2"/>
  <c r="O96" i="2"/>
  <c r="Q95" i="2"/>
  <c r="O95" i="2"/>
  <c r="H95" i="2"/>
  <c r="Q94" i="2"/>
  <c r="O94" i="2"/>
  <c r="Q93" i="2"/>
  <c r="O93" i="2"/>
  <c r="Q92" i="2"/>
  <c r="O92" i="2"/>
  <c r="Q91" i="2"/>
  <c r="O91" i="2"/>
  <c r="H91" i="2"/>
  <c r="Q90" i="2"/>
  <c r="O90" i="2"/>
  <c r="Q89" i="2"/>
  <c r="O89" i="2"/>
  <c r="H89" i="2"/>
  <c r="Q88" i="2"/>
  <c r="O88" i="2"/>
  <c r="Q87" i="2"/>
  <c r="O87" i="2"/>
  <c r="Q86" i="2"/>
  <c r="O86" i="2"/>
  <c r="Q85" i="2"/>
  <c r="O85" i="2"/>
  <c r="Q84" i="2"/>
  <c r="O84" i="2"/>
  <c r="Q83" i="2"/>
  <c r="O83" i="2"/>
  <c r="H83" i="2"/>
  <c r="Q82" i="2"/>
  <c r="O82" i="2"/>
  <c r="Q81" i="2"/>
  <c r="O81" i="2"/>
  <c r="Q80" i="2"/>
  <c r="O80" i="2"/>
  <c r="H80" i="2"/>
  <c r="Q79" i="2"/>
  <c r="O79" i="2"/>
  <c r="Q78" i="2"/>
  <c r="O78" i="2"/>
  <c r="Q77" i="2"/>
  <c r="O77" i="2"/>
  <c r="H77" i="2"/>
  <c r="Q76" i="2"/>
  <c r="O76" i="2"/>
  <c r="Q75" i="2"/>
  <c r="O75" i="2"/>
  <c r="Q74" i="2"/>
  <c r="O74" i="2"/>
  <c r="Q73" i="2"/>
  <c r="O73" i="2"/>
  <c r="Q72" i="2"/>
  <c r="O72" i="2"/>
  <c r="Q71" i="2"/>
  <c r="O71" i="2"/>
  <c r="H71" i="2"/>
  <c r="Q70" i="2"/>
  <c r="O70" i="2"/>
  <c r="Q69" i="2"/>
  <c r="O69" i="2"/>
  <c r="Q68" i="2"/>
  <c r="O68" i="2"/>
  <c r="Q67" i="2"/>
  <c r="O67" i="2"/>
  <c r="Q66" i="2"/>
  <c r="O66" i="2"/>
  <c r="H66" i="2"/>
  <c r="Q65" i="2"/>
  <c r="O65" i="2"/>
  <c r="Q64" i="2"/>
  <c r="O64" i="2"/>
  <c r="Q63" i="2"/>
  <c r="O63" i="2"/>
  <c r="H63" i="2"/>
  <c r="Q62" i="2"/>
  <c r="O62" i="2"/>
  <c r="I62" i="2"/>
  <c r="Q61" i="2"/>
  <c r="O61" i="2"/>
  <c r="I61" i="2"/>
  <c r="Q60" i="2"/>
  <c r="O60" i="2"/>
  <c r="I60" i="2"/>
  <c r="Q59" i="2"/>
  <c r="O59" i="2"/>
  <c r="I59" i="2"/>
  <c r="Q58" i="2"/>
  <c r="O58" i="2"/>
  <c r="I58" i="2"/>
  <c r="H58" i="2"/>
  <c r="Q57" i="2"/>
  <c r="O57" i="2"/>
  <c r="I57" i="2"/>
  <c r="Q56" i="2"/>
  <c r="O56" i="2"/>
  <c r="I56" i="2"/>
  <c r="Q55" i="2"/>
  <c r="O55" i="2"/>
  <c r="I55" i="2"/>
  <c r="Q54" i="2"/>
  <c r="O54" i="2"/>
  <c r="I54" i="2"/>
  <c r="H54" i="2"/>
  <c r="Q53" i="2"/>
  <c r="O53" i="2"/>
  <c r="I53" i="2"/>
  <c r="Q52" i="2"/>
  <c r="O52" i="2"/>
  <c r="I52" i="2"/>
  <c r="Q51" i="2"/>
  <c r="O51" i="2"/>
  <c r="I51" i="2"/>
  <c r="Q50" i="2"/>
  <c r="O50" i="2"/>
  <c r="I50" i="2"/>
  <c r="Q49" i="2"/>
  <c r="O49" i="2"/>
  <c r="I49" i="2"/>
  <c r="Q48" i="2"/>
  <c r="O48" i="2"/>
  <c r="I48" i="2"/>
  <c r="H48" i="2"/>
  <c r="Q47" i="2"/>
  <c r="O47" i="2"/>
  <c r="I47" i="2"/>
  <c r="Q46" i="2"/>
  <c r="O46" i="2"/>
  <c r="I46" i="2"/>
  <c r="Q45" i="2"/>
  <c r="O45" i="2"/>
  <c r="I45" i="2"/>
  <c r="Q44" i="2"/>
  <c r="O44" i="2"/>
  <c r="I44" i="2"/>
  <c r="H44" i="2"/>
  <c r="Q43" i="2"/>
  <c r="O43" i="2"/>
  <c r="I43" i="2"/>
  <c r="Q42" i="2"/>
  <c r="O42" i="2"/>
  <c r="I42" i="2"/>
  <c r="Q41" i="2"/>
  <c r="O41" i="2"/>
  <c r="I41" i="2"/>
  <c r="Q40" i="2"/>
  <c r="O40" i="2"/>
  <c r="I40" i="2"/>
  <c r="Q39" i="2"/>
  <c r="O39" i="2"/>
  <c r="I39" i="2"/>
  <c r="Q38" i="2"/>
  <c r="O38" i="2"/>
  <c r="I38" i="2"/>
  <c r="H38" i="2"/>
  <c r="Q37" i="2"/>
  <c r="O37" i="2"/>
  <c r="I37" i="2"/>
  <c r="Q36" i="2"/>
  <c r="O36" i="2"/>
  <c r="I36" i="2"/>
  <c r="Q35" i="2"/>
  <c r="O35" i="2"/>
  <c r="I35" i="2"/>
  <c r="Q34" i="2"/>
  <c r="O34" i="2"/>
  <c r="I34" i="2"/>
  <c r="Q33" i="2"/>
  <c r="O33" i="2"/>
  <c r="I33" i="2"/>
  <c r="H33" i="2"/>
  <c r="Q32" i="2"/>
  <c r="O32" i="2"/>
  <c r="I32" i="2"/>
  <c r="Q31" i="2"/>
  <c r="O31" i="2"/>
  <c r="I31" i="2"/>
  <c r="H31" i="2"/>
  <c r="Q30" i="2"/>
  <c r="O30" i="2"/>
  <c r="I30" i="2"/>
  <c r="Q29" i="2"/>
  <c r="O29" i="2"/>
  <c r="I29" i="2"/>
  <c r="Q28" i="2"/>
  <c r="O28" i="2"/>
  <c r="I28" i="2"/>
  <c r="Q27" i="2"/>
  <c r="O27" i="2"/>
  <c r="I27" i="2"/>
  <c r="H27" i="2"/>
  <c r="Q26" i="2"/>
  <c r="O26" i="2"/>
  <c r="I26" i="2"/>
  <c r="Q25" i="2"/>
  <c r="O25" i="2"/>
  <c r="I25" i="2"/>
  <c r="H25" i="2"/>
  <c r="Q24" i="2"/>
  <c r="O24" i="2"/>
  <c r="I24" i="2"/>
  <c r="Q23" i="2"/>
  <c r="O23" i="2"/>
  <c r="I23" i="2"/>
  <c r="Q22" i="2"/>
  <c r="O22" i="2"/>
  <c r="I22" i="2"/>
  <c r="Q21" i="2"/>
  <c r="O21" i="2"/>
  <c r="I21" i="2"/>
  <c r="Q20" i="2"/>
  <c r="O20" i="2"/>
  <c r="I20" i="2"/>
  <c r="H20" i="2"/>
  <c r="Q19" i="2"/>
  <c r="O19" i="2"/>
  <c r="I19" i="2"/>
  <c r="Q18" i="2"/>
  <c r="O18" i="2"/>
  <c r="I18" i="2"/>
  <c r="Q17" i="2"/>
  <c r="O17" i="2"/>
  <c r="I17" i="2"/>
  <c r="Q16" i="2"/>
  <c r="O16" i="2"/>
  <c r="I16" i="2"/>
  <c r="Q15" i="2"/>
  <c r="O15" i="2"/>
  <c r="I15" i="2"/>
  <c r="H15" i="2"/>
  <c r="Q14" i="2"/>
  <c r="O14" i="2"/>
  <c r="I14" i="2"/>
  <c r="Q13" i="2"/>
  <c r="O13" i="2"/>
  <c r="I13" i="2"/>
  <c r="Q12" i="2"/>
  <c r="O12" i="2"/>
  <c r="I12" i="2"/>
  <c r="H12" i="2"/>
  <c r="Q11" i="2"/>
  <c r="O11" i="2"/>
  <c r="I11" i="2"/>
  <c r="Q10" i="2"/>
  <c r="O10" i="2"/>
  <c r="I10" i="2"/>
  <c r="Q9" i="2"/>
  <c r="O9" i="2"/>
  <c r="I9" i="2"/>
  <c r="Q8" i="2"/>
  <c r="O8" i="2"/>
  <c r="I8" i="2"/>
  <c r="Q7" i="2"/>
  <c r="O7" i="2"/>
  <c r="I7" i="2"/>
  <c r="Q6" i="2"/>
  <c r="O6" i="2"/>
  <c r="I6" i="2"/>
  <c r="Q5" i="2"/>
  <c r="O5" i="2"/>
  <c r="I5" i="2"/>
  <c r="Q4" i="2"/>
  <c r="O4" i="2"/>
  <c r="I4" i="2"/>
  <c r="Q3" i="2"/>
  <c r="O3" i="2"/>
  <c r="I3" i="2"/>
  <c r="H3" i="2"/>
  <c r="O2" i="2"/>
  <c r="I2" i="2"/>
  <c r="P110" i="2" l="1"/>
  <c r="N71" i="3"/>
  <c r="N77" i="3"/>
  <c r="N95" i="3"/>
  <c r="N107" i="3"/>
  <c r="P102" i="2"/>
  <c r="N30" i="3"/>
  <c r="N44" i="3"/>
  <c r="N66" i="3"/>
  <c r="N102" i="3"/>
  <c r="N132" i="3"/>
  <c r="N15" i="3"/>
  <c r="N27" i="3"/>
  <c r="N31" i="3"/>
  <c r="N63" i="3"/>
  <c r="N79" i="3"/>
  <c r="N97" i="3"/>
  <c r="N100" i="3"/>
  <c r="N43" i="3"/>
  <c r="N83" i="3"/>
  <c r="N91" i="3"/>
  <c r="N117" i="3"/>
  <c r="N123" i="3"/>
  <c r="N139" i="3"/>
  <c r="M146" i="3"/>
  <c r="O146" i="3"/>
  <c r="H147" i="3"/>
  <c r="H146" i="3"/>
  <c r="P80" i="2"/>
  <c r="P108" i="2"/>
  <c r="P90" i="2"/>
  <c r="P100" i="2"/>
  <c r="P118" i="2"/>
  <c r="P133" i="2"/>
  <c r="P77" i="2"/>
  <c r="P84" i="2"/>
  <c r="P143" i="2"/>
  <c r="P20" i="2"/>
  <c r="P67" i="2"/>
  <c r="P45" i="2"/>
  <c r="P3" i="2"/>
  <c r="P64" i="2"/>
  <c r="P96" i="2"/>
  <c r="P21" i="2"/>
  <c r="P25" i="2"/>
  <c r="P116" i="2"/>
  <c r="P138" i="2"/>
  <c r="P31" i="2"/>
  <c r="P71" i="2"/>
  <c r="P89" i="2"/>
  <c r="P135" i="2"/>
  <c r="P33" i="2"/>
  <c r="P39" i="2"/>
  <c r="P48" i="2"/>
  <c r="P59" i="2"/>
  <c r="P124" i="2"/>
  <c r="P139" i="2"/>
  <c r="P78" i="2"/>
  <c r="P81" i="2"/>
  <c r="P101" i="2"/>
  <c r="P111" i="2"/>
  <c r="P12" i="2"/>
  <c r="P117" i="2"/>
  <c r="P134" i="2"/>
  <c r="P44" i="2"/>
  <c r="P49" i="2"/>
  <c r="P55" i="2"/>
  <c r="P91" i="2"/>
  <c r="P109" i="2"/>
  <c r="P132" i="2"/>
  <c r="P13" i="2"/>
  <c r="P27" i="2"/>
  <c r="P32" i="2"/>
  <c r="P72" i="2"/>
  <c r="P113" i="2"/>
  <c r="P115" i="2"/>
  <c r="P123" i="2"/>
  <c r="P16" i="2"/>
  <c r="P4" i="2"/>
  <c r="P130" i="2"/>
  <c r="P38" i="2"/>
  <c r="P58" i="2"/>
  <c r="P83" i="2"/>
  <c r="P137" i="2"/>
  <c r="P142" i="2"/>
  <c r="P15" i="2"/>
  <c r="P26" i="2"/>
  <c r="P54" i="2"/>
  <c r="P63" i="2"/>
  <c r="P92" i="2"/>
  <c r="P95" i="2"/>
  <c r="P103" i="2"/>
  <c r="P28" i="2"/>
  <c r="P34" i="2"/>
  <c r="P66" i="2"/>
</calcChain>
</file>

<file path=xl/sharedStrings.xml><?xml version="1.0" encoding="utf-8"?>
<sst xmlns="http://schemas.openxmlformats.org/spreadsheetml/2006/main" count="1712" uniqueCount="191">
  <si>
    <t>Case ID</t>
  </si>
  <si>
    <t>Tracer</t>
  </si>
  <si>
    <t>Area</t>
  </si>
  <si>
    <t>Volume injected area (mm3)</t>
  </si>
  <si>
    <t>Cell count</t>
  </si>
  <si>
    <t>Injection volume (mm3)</t>
  </si>
  <si>
    <t>check ID</t>
  </si>
  <si>
    <t>check tracer</t>
  </si>
  <si>
    <t>Tot # labelled neurons, normalized</t>
  </si>
  <si>
    <t># extrinsic labelled neurons, normalized</t>
  </si>
  <si>
    <t># intrinsic labelled neurons, normalized</t>
  </si>
  <si>
    <t>expt. Comments</t>
  </si>
  <si>
    <t>CJ100</t>
  </si>
  <si>
    <t>FE</t>
  </si>
  <si>
    <t>A6Va</t>
  </si>
  <si>
    <t>FR</t>
  </si>
  <si>
    <t>A6DR</t>
  </si>
  <si>
    <t xml:space="preserve">  Fig 5A, Fig S1, S2 tabs</t>
  </si>
  <si>
    <t xml:space="preserve"> &amp; below: further inj'n - cf. Tabs Supp Fig 4c, 4e, 4g, </t>
  </si>
  <si>
    <t>CJ102X</t>
  </si>
  <si>
    <t>DY</t>
  </si>
  <si>
    <t>A3b</t>
  </si>
  <si>
    <t xml:space="preserve">  XL Tabs: S1: Inj Vol;  S2: LN -tot, I, e</t>
  </si>
  <si>
    <t>CJ108</t>
  </si>
  <si>
    <t>A8aV</t>
  </si>
  <si>
    <t>A8aD</t>
  </si>
  <si>
    <t>read coords from metadata on screen</t>
  </si>
  <si>
    <t>CJ110</t>
  </si>
  <si>
    <t>Sorted by ID, then Tracer</t>
  </si>
  <si>
    <t>read coords from marmosetbrain.org/injection</t>
  </si>
  <si>
    <t>CJ111</t>
  </si>
  <si>
    <t>A6DC</t>
  </si>
  <si>
    <t>CJ112</t>
  </si>
  <si>
    <t>CJ113</t>
  </si>
  <si>
    <t>A6M</t>
  </si>
  <si>
    <t>A4ab</t>
  </si>
  <si>
    <t>CJ114</t>
  </si>
  <si>
    <t>CJ115</t>
  </si>
  <si>
    <t>A4c</t>
  </si>
  <si>
    <t>CJ116</t>
  </si>
  <si>
    <t>CJ122</t>
  </si>
  <si>
    <t>AuRT</t>
  </si>
  <si>
    <t>FB</t>
  </si>
  <si>
    <t>TPO</t>
  </si>
  <si>
    <t>AuCPB</t>
  </si>
  <si>
    <t>CJ123</t>
  </si>
  <si>
    <t>A8C</t>
  </si>
  <si>
    <t>CJ125X</t>
  </si>
  <si>
    <t>CJ146</t>
  </si>
  <si>
    <t>A23b</t>
  </si>
  <si>
    <t>CJ146L</t>
  </si>
  <si>
    <t>A23a</t>
  </si>
  <si>
    <t>CJ148R</t>
  </si>
  <si>
    <t>A32V</t>
  </si>
  <si>
    <t>CJ153X</t>
  </si>
  <si>
    <t>CJ164</t>
  </si>
  <si>
    <t>CTBgr</t>
  </si>
  <si>
    <t>A8b</t>
  </si>
  <si>
    <t>CJ167</t>
  </si>
  <si>
    <t>A24d</t>
  </si>
  <si>
    <t>A23c</t>
  </si>
  <si>
    <t>CJ170</t>
  </si>
  <si>
    <t>S2E</t>
  </si>
  <si>
    <t>CTBr</t>
  </si>
  <si>
    <t>A3a</t>
  </si>
  <si>
    <t>CJ173</t>
  </si>
  <si>
    <t>AIP</t>
  </si>
  <si>
    <t>PE</t>
  </si>
  <si>
    <t>A1-2</t>
  </si>
  <si>
    <t>CJ174</t>
  </si>
  <si>
    <t>V1</t>
  </si>
  <si>
    <t>CJ178</t>
  </si>
  <si>
    <t>A10</t>
  </si>
  <si>
    <t>A32</t>
  </si>
  <si>
    <t>CJ180</t>
  </si>
  <si>
    <t>AuML</t>
  </si>
  <si>
    <t>TE3</t>
  </si>
  <si>
    <t>CJ181</t>
  </si>
  <si>
    <t>AuCM</t>
  </si>
  <si>
    <t>A11</t>
  </si>
  <si>
    <t>A47L</t>
  </si>
  <si>
    <t>TEO</t>
  </si>
  <si>
    <t>CJ182</t>
  </si>
  <si>
    <t>V4</t>
  </si>
  <si>
    <t>PGa-IPa</t>
  </si>
  <si>
    <t>CJ19</t>
  </si>
  <si>
    <t>V3A</t>
  </si>
  <si>
    <t xml:space="preserve"> { read coords from SupplInfo pdf: Supp Table 3, p12</t>
  </si>
  <si>
    <t>V2</t>
  </si>
  <si>
    <t xml:space="preserve"> { 1st Inj, in '94; also listed below</t>
  </si>
  <si>
    <t>CJ21</t>
  </si>
  <si>
    <t>A19DI</t>
  </si>
  <si>
    <t>CJ36</t>
  </si>
  <si>
    <t>V6</t>
  </si>
  <si>
    <t xml:space="preserve"> { '96 : is C19J, below</t>
  </si>
  <si>
    <t>CJ50</t>
  </si>
  <si>
    <t>PG</t>
  </si>
  <si>
    <t>CJ51</t>
  </si>
  <si>
    <t>MST</t>
  </si>
  <si>
    <t>CJ52X</t>
  </si>
  <si>
    <t>PEC</t>
  </si>
  <si>
    <t>CJ55</t>
  </si>
  <si>
    <t>OPt</t>
  </si>
  <si>
    <t>MIP</t>
  </si>
  <si>
    <t>LIP</t>
  </si>
  <si>
    <t>CJ56</t>
  </si>
  <si>
    <t>V4T</t>
  </si>
  <si>
    <t>V5</t>
  </si>
  <si>
    <t>CJ64</t>
  </si>
  <si>
    <t>CJ70X</t>
  </si>
  <si>
    <t>A9</t>
  </si>
  <si>
    <t>CJ71R</t>
  </si>
  <si>
    <t>CJ73X</t>
  </si>
  <si>
    <t>CJ74</t>
  </si>
  <si>
    <t>CJ75X</t>
  </si>
  <si>
    <t>AuA1</t>
  </si>
  <si>
    <t>CJ76</t>
  </si>
  <si>
    <t>PFG</t>
  </si>
  <si>
    <t>? Nb. Cell count is different?</t>
  </si>
  <si>
    <t>CJ77</t>
  </si>
  <si>
    <t>PF</t>
  </si>
  <si>
    <t>CJ78</t>
  </si>
  <si>
    <t>CJ80</t>
  </si>
  <si>
    <t>PGM</t>
  </si>
  <si>
    <t>&lt; why is this cell count so low?</t>
  </si>
  <si>
    <t>CJ800</t>
  </si>
  <si>
    <t>A45</t>
  </si>
  <si>
    <t>A46D</t>
  </si>
  <si>
    <t>CJ801</t>
  </si>
  <si>
    <t>CJ802</t>
  </si>
  <si>
    <t>CJ81</t>
  </si>
  <si>
    <t xml:space="preserve"> {caudal</t>
  </si>
  <si>
    <t xml:space="preserve"> { tot 9 Injn</t>
  </si>
  <si>
    <t>CJ82</t>
  </si>
  <si>
    <t>CJ83</t>
  </si>
  <si>
    <t>CJ84</t>
  </si>
  <si>
    <t>A19M</t>
  </si>
  <si>
    <t>CJ90</t>
  </si>
  <si>
    <t>Dy</t>
  </si>
  <si>
    <t xml:space="preserve"> { '08</t>
  </si>
  <si>
    <t>CJ94</t>
  </si>
  <si>
    <t>&lt;&lt; this combines data: raw1 (Fig 5A, S1, S2) &amp; raw2 (Fig !c,D,E); from Majka et al 2020.</t>
  </si>
  <si>
    <t xml:space="preserve"> { c9a section: likely CJ90, below</t>
  </si>
  <si>
    <t>copied from raw data, Majka &amp; Rosa, NaturComm (2020) Data 4167_...ESM.xl</t>
  </si>
  <si>
    <t xml:space="preserve"> - matched against [ID, Tracer]</t>
  </si>
  <si>
    <t>Node ID</t>
  </si>
  <si>
    <t>Av Injn  vol</t>
  </si>
  <si>
    <t>Frn of Area injected</t>
  </si>
  <si>
    <t># Links-In  (DegIn-unwt)</t>
  </si>
  <si>
    <t>Sampling Metric: (Vol/ k-In) / InjVol</t>
  </si>
  <si>
    <t>based on raw data, X &amp; Rosa, NaturComm (2020) Data 4167_...ESM.xl</t>
  </si>
  <si>
    <t xml:space="preserve">   | multiple injections to the 55 Target sites</t>
  </si>
  <si>
    <t xml:space="preserve">   | OneVox=0.04*0.5*0.04 : 8.0e-4 mm^3;  1250 Vox/mm^3</t>
  </si>
  <si>
    <t>n/a</t>
  </si>
  <si>
    <t>&lt; v undersampled</t>
  </si>
  <si>
    <t>not too bad</t>
  </si>
  <si>
    <t>close to mean anyway</t>
  </si>
  <si>
    <t xml:space="preserve"> ~ Mean +1*std</t>
  </si>
  <si>
    <t>&lt; v undersampled; way outside mean+std</t>
  </si>
  <si>
    <t xml:space="preserve">  mean+2*std</t>
  </si>
  <si>
    <t>mean+2*std</t>
  </si>
  <si>
    <t xml:space="preserve"> &lt;  Mean +1*std</t>
  </si>
  <si>
    <t xml:space="preserve"> &lt;   mean+2*std</t>
  </si>
  <si>
    <t xml:space="preserve">  &lt; min # Links-In</t>
  </si>
  <si>
    <t>&lt; nb. Large vol, small Injn (1/10 of av)</t>
  </si>
  <si>
    <t>&lt;&lt; max # In Links</t>
  </si>
  <si>
    <t>nb outlier incl.</t>
  </si>
  <si>
    <t xml:space="preserve"> / omit from this Average.</t>
  </si>
  <si>
    <t xml:space="preserve"> ~ nr mean+3*std</t>
  </si>
  <si>
    <t>near mean</t>
  </si>
  <si>
    <t xml:space="preserve"> ~  Mean +1*std</t>
  </si>
  <si>
    <t>}</t>
  </si>
  <si>
    <t>} near mean</t>
  </si>
  <si>
    <t>&lt; best of a variable group</t>
  </si>
  <si>
    <t>but nb result is near mean, even if not well sampled!</t>
  </si>
  <si>
    <t>nb v small InjnVol for a large area</t>
  </si>
  <si>
    <r>
      <t xml:space="preserve">|| Sorted by ID, then Tracer  </t>
    </r>
    <r>
      <rPr>
        <sz val="12"/>
        <rFont val="Calibri"/>
        <family val="2"/>
        <scheme val="minor"/>
      </rPr>
      <t xml:space="preserve"> || now Calc </t>
    </r>
    <r>
      <rPr>
        <b/>
        <sz val="12"/>
        <rFont val="Calibri"/>
        <family val="2"/>
        <scheme val="minor"/>
      </rPr>
      <t>LN/TargetVol</t>
    </r>
    <r>
      <rPr>
        <sz val="12"/>
        <color rgb="FF0000FF"/>
        <rFont val="Calibri"/>
        <family val="2"/>
        <scheme val="minor"/>
      </rPr>
      <t xml:space="preserve">                                                        Comments</t>
    </r>
  </si>
  <si>
    <t># extr to 1mm^3 Target  (LNe)</t>
  </si>
  <si>
    <t>Mean  &amp;  Std (LNe)</t>
  </si>
  <si>
    <t>Volume injected to area (mm3)</t>
  </si>
  <si>
    <t>Mean  (LN,tot)</t>
  </si>
  <si>
    <t>Mean  (LN,e)</t>
  </si>
  <si>
    <t>Mean  (LN,i)</t>
  </si>
  <si>
    <t xml:space="preserve">AvFrn: </t>
  </si>
  <si>
    <t xml:space="preserve">All_Av(LN): </t>
  </si>
  <si>
    <t xml:space="preserve"> &amp; stdev: </t>
  </si>
  <si>
    <t>&lt; undersampled</t>
  </si>
  <si>
    <t xml:space="preserve"> [ is mean of 6 expt.</t>
  </si>
  <si>
    <t xml:space="preserve"> [ nb. single value</t>
  </si>
  <si>
    <t xml:space="preserve"> Comments</t>
  </si>
  <si>
    <t>^ v undersampled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</si>
</sst>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#\ ##0"/>
    <numFmt numFmtId="166" formatCode="0.000"/>
    <numFmt numFmtId="167" formatCode="#,##0.000"/>
    <numFmt numFmtId="168" formatCode="0.0000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432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right" vertical="center"/>
    </xf>
    <xf numFmtId="0" fontId="3" fillId="0" borderId="0" xfId="0" applyFont="1"/>
    <xf numFmtId="0" fontId="0" fillId="4" borderId="0" xfId="0" applyFill="1"/>
    <xf numFmtId="0" fontId="0" fillId="0" borderId="2" xfId="0" applyBorder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4" fontId="4" fillId="0" borderId="0" xfId="0" applyNumberFormat="1" applyFont="1"/>
    <xf numFmtId="165" fontId="4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Font="1" applyBorder="1"/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/>
    <xf numFmtId="165" fontId="7" fillId="0" borderId="0" xfId="0" applyNumberFormat="1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8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4" fontId="0" fillId="0" borderId="6" xfId="0" applyNumberFormat="1" applyBorder="1"/>
    <xf numFmtId="165" fontId="0" fillId="0" borderId="6" xfId="0" applyNumberFormat="1" applyBorder="1" applyAlignment="1">
      <alignment horizontal="right" vertical="center"/>
    </xf>
    <xf numFmtId="0" fontId="0" fillId="0" borderId="0" xfId="0" applyFill="1"/>
    <xf numFmtId="0" fontId="0" fillId="2" borderId="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166" fontId="8" fillId="0" borderId="6" xfId="0" applyNumberFormat="1" applyFont="1" applyBorder="1"/>
    <xf numFmtId="1" fontId="0" fillId="0" borderId="6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4" fontId="0" fillId="0" borderId="12" xfId="0" applyNumberFormat="1" applyBorder="1"/>
    <xf numFmtId="167" fontId="0" fillId="0" borderId="13" xfId="0" applyNumberFormat="1" applyBorder="1"/>
    <xf numFmtId="166" fontId="8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12" xfId="0" applyBorder="1"/>
    <xf numFmtId="165" fontId="0" fillId="0" borderId="12" xfId="0" applyNumberFormat="1" applyBorder="1" applyAlignment="1">
      <alignment horizontal="right" vertical="center"/>
    </xf>
    <xf numFmtId="3" fontId="0" fillId="0" borderId="14" xfId="0" applyNumberFormat="1" applyBorder="1"/>
    <xf numFmtId="3" fontId="0" fillId="0" borderId="13" xfId="0" applyNumberFormat="1" applyBorder="1"/>
    <xf numFmtId="2" fontId="11" fillId="0" borderId="0" xfId="0" applyNumberFormat="1" applyFont="1"/>
    <xf numFmtId="164" fontId="11" fillId="0" borderId="0" xfId="0" applyNumberFormat="1" applyFont="1"/>
    <xf numFmtId="0" fontId="0" fillId="0" borderId="4" xfId="0" applyBorder="1"/>
    <xf numFmtId="3" fontId="0" fillId="0" borderId="15" xfId="0" applyNumberFormat="1" applyBorder="1"/>
    <xf numFmtId="3" fontId="0" fillId="0" borderId="8" xfId="0" applyNumberFormat="1" applyBorder="1"/>
    <xf numFmtId="164" fontId="0" fillId="7" borderId="0" xfId="0" applyNumberFormat="1" applyFill="1"/>
    <xf numFmtId="165" fontId="7" fillId="0" borderId="6" xfId="0" applyNumberFormat="1" applyFont="1" applyBorder="1" applyAlignment="1">
      <alignment vertical="center"/>
    </xf>
    <xf numFmtId="164" fontId="0" fillId="7" borderId="6" xfId="0" applyNumberFormat="1" applyFill="1" applyBorder="1"/>
    <xf numFmtId="0" fontId="0" fillId="0" borderId="6" xfId="0" applyBorder="1"/>
    <xf numFmtId="3" fontId="0" fillId="0" borderId="12" xfId="0" applyNumberFormat="1" applyBorder="1"/>
    <xf numFmtId="0" fontId="0" fillId="0" borderId="11" xfId="0" applyBorder="1"/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165" fontId="7" fillId="0" borderId="12" xfId="0" applyNumberFormat="1" applyFont="1" applyBorder="1"/>
    <xf numFmtId="166" fontId="8" fillId="0" borderId="12" xfId="0" applyNumberFormat="1" applyFont="1" applyBorder="1"/>
    <xf numFmtId="1" fontId="0" fillId="0" borderId="12" xfId="0" applyNumberFormat="1" applyBorder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6" xfId="0" applyNumberFormat="1" applyBorder="1"/>
    <xf numFmtId="165" fontId="0" fillId="0" borderId="12" xfId="0" applyNumberFormat="1" applyBorder="1"/>
    <xf numFmtId="1" fontId="5" fillId="0" borderId="12" xfId="0" applyNumberFormat="1" applyFont="1" applyBorder="1" applyAlignment="1">
      <alignment horizontal="center"/>
    </xf>
    <xf numFmtId="3" fontId="0" fillId="0" borderId="4" xfId="0" applyNumberFormat="1" applyBorder="1"/>
    <xf numFmtId="0" fontId="11" fillId="0" borderId="0" xfId="0" applyFont="1"/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7" fillId="0" borderId="6" xfId="0" applyNumberFormat="1" applyFont="1" applyBorder="1"/>
    <xf numFmtId="3" fontId="0" fillId="0" borderId="10" xfId="0" applyNumberFormat="1" applyBorder="1"/>
    <xf numFmtId="1" fontId="4" fillId="0" borderId="0" xfId="0" applyNumberFormat="1" applyFont="1" applyAlignment="1">
      <alignment horizontal="center"/>
    </xf>
    <xf numFmtId="3" fontId="11" fillId="0" borderId="13" xfId="0" applyNumberFormat="1" applyFont="1" applyBorder="1"/>
    <xf numFmtId="1" fontId="4" fillId="0" borderId="12" xfId="0" applyNumberFormat="1" applyFont="1" applyBorder="1" applyAlignment="1">
      <alignment horizontal="center"/>
    </xf>
    <xf numFmtId="3" fontId="11" fillId="0" borderId="4" xfId="0" applyNumberFormat="1" applyFont="1" applyBorder="1"/>
    <xf numFmtId="168" fontId="11" fillId="0" borderId="6" xfId="0" applyNumberFormat="1" applyFont="1" applyBorder="1"/>
    <xf numFmtId="2" fontId="8" fillId="0" borderId="0" xfId="0" applyNumberFormat="1" applyFont="1"/>
    <xf numFmtId="3" fontId="8" fillId="0" borderId="4" xfId="0" applyNumberFormat="1" applyFont="1" applyBorder="1"/>
    <xf numFmtId="0" fontId="2" fillId="0" borderId="0" xfId="0" applyFont="1"/>
    <xf numFmtId="165" fontId="0" fillId="0" borderId="12" xfId="0" applyNumberFormat="1" applyBorder="1" applyAlignment="1">
      <alignment horizontal="right"/>
    </xf>
    <xf numFmtId="166" fontId="7" fillId="0" borderId="0" xfId="0" applyNumberFormat="1" applyFont="1"/>
    <xf numFmtId="165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8" fontId="8" fillId="0" borderId="0" xfId="0" applyNumberFormat="1" applyFont="1"/>
    <xf numFmtId="165" fontId="11" fillId="0" borderId="0" xfId="0" applyNumberFormat="1" applyFont="1" applyAlignment="1">
      <alignment horizontal="right" vertical="center"/>
    </xf>
    <xf numFmtId="3" fontId="0" fillId="5" borderId="4" xfId="0" applyNumberFormat="1" applyFill="1" applyBorder="1"/>
    <xf numFmtId="3" fontId="7" fillId="0" borderId="13" xfId="0" applyNumberFormat="1" applyFont="1" applyBorder="1"/>
    <xf numFmtId="164" fontId="7" fillId="0" borderId="0" xfId="0" applyNumberFormat="1" applyFont="1"/>
    <xf numFmtId="165" fontId="7" fillId="0" borderId="0" xfId="0" applyNumberFormat="1" applyFont="1" applyAlignment="1">
      <alignment horizontal="right" vertical="center"/>
    </xf>
    <xf numFmtId="3" fontId="7" fillId="5" borderId="4" xfId="0" applyNumberFormat="1" applyFont="1" applyFill="1" applyBorder="1"/>
    <xf numFmtId="3" fontId="2" fillId="0" borderId="1" xfId="0" applyNumberFormat="1" applyFont="1" applyBorder="1"/>
    <xf numFmtId="0" fontId="8" fillId="5" borderId="2" xfId="0" applyFont="1" applyFill="1" applyBorder="1"/>
    <xf numFmtId="0" fontId="12" fillId="0" borderId="0" xfId="0" applyFont="1"/>
    <xf numFmtId="0" fontId="0" fillId="0" borderId="5" xfId="0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3" fontId="8" fillId="0" borderId="8" xfId="0" applyNumberFormat="1" applyFont="1" applyBorder="1"/>
    <xf numFmtId="2" fontId="11" fillId="0" borderId="6" xfId="0" applyNumberFormat="1" applyFont="1" applyBorder="1"/>
    <xf numFmtId="0" fontId="0" fillId="0" borderId="1" xfId="0" applyBorder="1"/>
    <xf numFmtId="165" fontId="0" fillId="0" borderId="12" xfId="0" applyNumberFormat="1" applyFont="1" applyBorder="1" applyAlignment="1">
      <alignment vertical="center"/>
    </xf>
    <xf numFmtId="164" fontId="0" fillId="0" borderId="12" xfId="0" applyNumberFormat="1" applyFont="1" applyBorder="1"/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vertical="center"/>
    </xf>
    <xf numFmtId="165" fontId="0" fillId="0" borderId="6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165" fontId="0" fillId="0" borderId="0" xfId="0" applyNumberFormat="1" applyFont="1" applyAlignment="1">
      <alignment vertical="center"/>
    </xf>
    <xf numFmtId="164" fontId="0" fillId="0" borderId="0" xfId="0" applyNumberFormat="1" applyFont="1"/>
    <xf numFmtId="0" fontId="0" fillId="0" borderId="11" xfId="0" applyFont="1" applyBorder="1"/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165" fontId="0" fillId="0" borderId="12" xfId="0" applyNumberFormat="1" applyFont="1" applyBorder="1"/>
    <xf numFmtId="0" fontId="0" fillId="0" borderId="11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164" fontId="0" fillId="0" borderId="12" xfId="0" applyNumberFormat="1" applyFont="1" applyFill="1" applyBorder="1" applyAlignment="1">
      <alignment vertical="center"/>
    </xf>
    <xf numFmtId="165" fontId="0" fillId="0" borderId="12" xfId="0" applyNumberFormat="1" applyFont="1" applyFill="1" applyBorder="1" applyAlignment="1">
      <alignment vertical="center"/>
    </xf>
    <xf numFmtId="164" fontId="0" fillId="0" borderId="12" xfId="0" applyNumberFormat="1" applyFont="1" applyFill="1" applyBorder="1"/>
    <xf numFmtId="167" fontId="0" fillId="0" borderId="13" xfId="0" applyNumberFormat="1" applyFont="1" applyFill="1" applyBorder="1"/>
    <xf numFmtId="1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164" fontId="0" fillId="0" borderId="6" xfId="0" applyNumberFormat="1" applyFont="1" applyFill="1" applyBorder="1" applyAlignment="1">
      <alignment vertical="center"/>
    </xf>
    <xf numFmtId="165" fontId="0" fillId="0" borderId="6" xfId="0" applyNumberFormat="1" applyFont="1" applyFill="1" applyBorder="1" applyAlignment="1">
      <alignment vertical="center"/>
    </xf>
    <xf numFmtId="164" fontId="0" fillId="0" borderId="6" xfId="0" applyNumberFormat="1" applyFont="1" applyFill="1" applyBorder="1"/>
    <xf numFmtId="1" fontId="0" fillId="0" borderId="6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0" fillId="0" borderId="0" xfId="0" applyNumberFormat="1" applyFont="1" applyFill="1"/>
    <xf numFmtId="1" fontId="0" fillId="0" borderId="12" xfId="0" applyNumberFormat="1" applyFont="1" applyFill="1" applyBorder="1" applyAlignment="1">
      <alignment horizontal="center"/>
    </xf>
    <xf numFmtId="166" fontId="0" fillId="0" borderId="0" xfId="0" applyNumberFormat="1" applyFont="1" applyFill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2" xfId="0" applyFont="1" applyFill="1" applyBorder="1" applyAlignment="1">
      <alignment horizontal="center"/>
    </xf>
    <xf numFmtId="165" fontId="0" fillId="0" borderId="12" xfId="0" applyNumberFormat="1" applyFont="1" applyFill="1" applyBorder="1"/>
    <xf numFmtId="1" fontId="2" fillId="0" borderId="12" xfId="0" applyNumberFormat="1" applyFont="1" applyFill="1" applyBorder="1" applyAlignment="1">
      <alignment horizontal="center"/>
    </xf>
    <xf numFmtId="0" fontId="0" fillId="0" borderId="2" xfId="0" applyFont="1" applyBorder="1"/>
    <xf numFmtId="0" fontId="2" fillId="0" borderId="12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0" xfId="0" applyFont="1" applyFill="1"/>
    <xf numFmtId="0" fontId="2" fillId="0" borderId="11" xfId="0" applyFont="1" applyBorder="1"/>
    <xf numFmtId="0" fontId="2" fillId="0" borderId="12" xfId="0" applyFont="1" applyBorder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2" fontId="0" fillId="0" borderId="0" xfId="0" applyNumberFormat="1" applyFill="1"/>
    <xf numFmtId="165" fontId="0" fillId="0" borderId="13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8" xfId="0" applyNumberFormat="1" applyBorder="1" applyAlignment="1">
      <alignment horizontal="right" vertical="center"/>
    </xf>
    <xf numFmtId="165" fontId="0" fillId="0" borderId="13" xfId="0" applyNumberFormat="1" applyBorder="1" applyAlignment="1">
      <alignment horizontal="right"/>
    </xf>
    <xf numFmtId="168" fontId="8" fillId="0" borderId="6" xfId="0" applyNumberFormat="1" applyFont="1" applyBorder="1"/>
    <xf numFmtId="3" fontId="7" fillId="0" borderId="0" xfId="0" applyNumberFormat="1" applyFont="1"/>
    <xf numFmtId="165" fontId="0" fillId="0" borderId="4" xfId="0" applyNumberFormat="1" applyBorder="1" applyAlignment="1">
      <alignment horizontal="right"/>
    </xf>
    <xf numFmtId="3" fontId="2" fillId="0" borderId="0" xfId="0" applyNumberFormat="1" applyFont="1"/>
    <xf numFmtId="168" fontId="8" fillId="0" borderId="12" xfId="0" applyNumberFormat="1" applyFont="1" applyBorder="1"/>
    <xf numFmtId="0" fontId="0" fillId="0" borderId="11" xfId="0" applyBorder="1" applyAlignment="1">
      <alignment horizontal="right" vertical="center"/>
    </xf>
    <xf numFmtId="168" fontId="0" fillId="0" borderId="13" xfId="0" applyNumberFormat="1" applyBorder="1" applyAlignment="1">
      <alignment vertical="center"/>
    </xf>
    <xf numFmtId="3" fontId="0" fillId="0" borderId="9" xfId="0" applyNumberFormat="1" applyBorder="1"/>
    <xf numFmtId="168" fontId="0" fillId="0" borderId="8" xfId="0" applyNumberFormat="1" applyBorder="1" applyAlignment="1">
      <alignment vertical="center"/>
    </xf>
    <xf numFmtId="1" fontId="0" fillId="0" borderId="8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/>
    <xf numFmtId="2" fontId="0" fillId="0" borderId="6" xfId="0" applyNumberForma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164" fontId="13" fillId="0" borderId="0" xfId="0" applyNumberFormat="1" applyFont="1"/>
    <xf numFmtId="168" fontId="13" fillId="0" borderId="0" xfId="0" applyNumberFormat="1" applyFont="1"/>
    <xf numFmtId="164" fontId="13" fillId="0" borderId="6" xfId="0" applyNumberFormat="1" applyFont="1" applyBorder="1"/>
    <xf numFmtId="168" fontId="13" fillId="0" borderId="6" xfId="0" applyNumberFormat="1" applyFont="1" applyBorder="1"/>
    <xf numFmtId="164" fontId="13" fillId="0" borderId="12" xfId="0" applyNumberFormat="1" applyFont="1" applyBorder="1"/>
    <xf numFmtId="166" fontId="13" fillId="0" borderId="12" xfId="0" applyNumberFormat="1" applyFont="1" applyBorder="1"/>
    <xf numFmtId="166" fontId="13" fillId="0" borderId="6" xfId="0" applyNumberFormat="1" applyFont="1" applyBorder="1"/>
    <xf numFmtId="166" fontId="13" fillId="0" borderId="0" xfId="0" applyNumberFormat="1" applyFont="1"/>
    <xf numFmtId="165" fontId="0" fillId="0" borderId="3" xfId="0" applyNumberFormat="1" applyBorder="1"/>
    <xf numFmtId="0" fontId="0" fillId="0" borderId="0" xfId="0" applyBorder="1"/>
    <xf numFmtId="165" fontId="0" fillId="0" borderId="6" xfId="0" applyNumberFormat="1" applyBorder="1"/>
    <xf numFmtId="165" fontId="0" fillId="0" borderId="7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11" xfId="0" applyNumberFormat="1" applyBorder="1"/>
    <xf numFmtId="165" fontId="0" fillId="0" borderId="7" xfId="0" applyNumberFormat="1" applyBorder="1"/>
    <xf numFmtId="165" fontId="0" fillId="0" borderId="11" xfId="0" applyNumberForma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13" fillId="5" borderId="2" xfId="0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165" fontId="0" fillId="0" borderId="0" xfId="0" applyNumberFormat="1" applyFont="1" applyAlignment="1">
      <alignment horizontal="right" vertical="center"/>
    </xf>
    <xf numFmtId="1" fontId="0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66" fontId="0" fillId="0" borderId="6" xfId="0" applyNumberFormat="1" applyFont="1" applyBorder="1"/>
    <xf numFmtId="1" fontId="0" fillId="0" borderId="8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right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4128-19AC-E74C-9AF4-0F0E03081E7C}">
  <dimension ref="A1:Q144"/>
  <sheetViews>
    <sheetView workbookViewId="0">
      <selection activeCell="N17" sqref="N17"/>
    </sheetView>
  </sheetViews>
  <sheetFormatPr baseColWidth="10" defaultRowHeight="16" x14ac:dyDescent="0.2"/>
  <cols>
    <col min="1" max="1" width="8.5" customWidth="1"/>
    <col min="2" max="2" width="7.33203125" customWidth="1"/>
    <col min="3" max="3" width="7" customWidth="1"/>
    <col min="5" max="5" width="7.1640625" style="6" customWidth="1"/>
    <col min="6" max="6" width="8.33203125" style="6" customWidth="1"/>
    <col min="7" max="7" width="3.33203125" customWidth="1"/>
    <col min="8" max="8" width="6.6640625" customWidth="1"/>
    <col min="9" max="9" width="7.33203125" customWidth="1"/>
    <col min="10" max="10" width="10.1640625" customWidth="1"/>
    <col min="16" max="16" width="9.6640625" customWidth="1"/>
  </cols>
  <sheetData>
    <row r="1" spans="1:17" ht="8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249" t="s">
        <v>141</v>
      </c>
      <c r="O1" s="249"/>
      <c r="P1" s="249"/>
    </row>
    <row r="2" spans="1:17" x14ac:dyDescent="0.2">
      <c r="A2" s="5" t="s">
        <v>12</v>
      </c>
      <c r="B2" s="6" t="s">
        <v>13</v>
      </c>
      <c r="C2" s="7" t="s">
        <v>14</v>
      </c>
      <c r="D2" s="8">
        <v>10.6912</v>
      </c>
      <c r="E2" s="9">
        <v>6288</v>
      </c>
      <c r="F2" s="10">
        <v>0.26</v>
      </c>
      <c r="H2" s="5" t="s">
        <v>12</v>
      </c>
      <c r="I2" s="6" t="s">
        <v>13</v>
      </c>
      <c r="J2" s="11">
        <v>8765</v>
      </c>
      <c r="K2" s="11">
        <v>6288</v>
      </c>
      <c r="L2" s="11">
        <v>2477</v>
      </c>
      <c r="N2" t="s">
        <v>143</v>
      </c>
    </row>
    <row r="3" spans="1:17" x14ac:dyDescent="0.2">
      <c r="A3" s="5" t="s">
        <v>12</v>
      </c>
      <c r="B3" s="6" t="s">
        <v>15</v>
      </c>
      <c r="C3" s="7" t="s">
        <v>16</v>
      </c>
      <c r="D3" s="8">
        <v>10.9048</v>
      </c>
      <c r="E3" s="9">
        <v>2105</v>
      </c>
      <c r="F3" s="10">
        <v>0.09</v>
      </c>
      <c r="H3" s="5" t="s">
        <v>12</v>
      </c>
      <c r="I3" s="6" t="s">
        <v>15</v>
      </c>
      <c r="J3" s="11">
        <v>2880</v>
      </c>
      <c r="K3" s="11">
        <v>2106</v>
      </c>
      <c r="L3" s="11">
        <v>774</v>
      </c>
      <c r="N3" t="s">
        <v>17</v>
      </c>
      <c r="Q3" t="s">
        <v>18</v>
      </c>
    </row>
    <row r="4" spans="1:17" x14ac:dyDescent="0.2">
      <c r="A4" s="5" t="s">
        <v>19</v>
      </c>
      <c r="B4" s="6" t="s">
        <v>20</v>
      </c>
      <c r="C4" s="7" t="s">
        <v>21</v>
      </c>
      <c r="D4" s="8">
        <v>22.086400000000001</v>
      </c>
      <c r="E4" s="9">
        <v>27016</v>
      </c>
      <c r="F4" s="10">
        <v>0.3</v>
      </c>
      <c r="H4" s="5" t="s">
        <v>19</v>
      </c>
      <c r="I4" s="6" t="s">
        <v>20</v>
      </c>
      <c r="J4" s="11">
        <v>37560</v>
      </c>
      <c r="K4" s="11">
        <v>27039</v>
      </c>
      <c r="L4" s="11">
        <v>10521</v>
      </c>
      <c r="N4" t="s">
        <v>22</v>
      </c>
    </row>
    <row r="5" spans="1:17" x14ac:dyDescent="0.2">
      <c r="A5" s="5" t="s">
        <v>23</v>
      </c>
      <c r="B5" s="6" t="s">
        <v>13</v>
      </c>
      <c r="C5" s="7" t="s">
        <v>24</v>
      </c>
      <c r="D5" s="8">
        <v>14.117599999999999</v>
      </c>
      <c r="E5" s="9">
        <v>2784</v>
      </c>
      <c r="F5" s="10">
        <v>0.21</v>
      </c>
      <c r="H5" s="5" t="s">
        <v>23</v>
      </c>
      <c r="I5" s="6" t="s">
        <v>13</v>
      </c>
      <c r="J5" s="11">
        <v>4965</v>
      </c>
      <c r="K5" s="11">
        <v>2784</v>
      </c>
      <c r="L5" s="11">
        <v>2181</v>
      </c>
      <c r="N5" t="s">
        <v>144</v>
      </c>
    </row>
    <row r="6" spans="1:17" x14ac:dyDescent="0.2">
      <c r="A6" s="5" t="s">
        <v>23</v>
      </c>
      <c r="B6" s="6" t="s">
        <v>15</v>
      </c>
      <c r="C6" s="7" t="s">
        <v>25</v>
      </c>
      <c r="D6" s="8">
        <v>12.9672</v>
      </c>
      <c r="E6" s="9">
        <v>1359</v>
      </c>
      <c r="F6" s="10">
        <v>0.22</v>
      </c>
      <c r="H6" s="5" t="s">
        <v>23</v>
      </c>
      <c r="I6" s="6" t="s">
        <v>15</v>
      </c>
      <c r="J6" s="11">
        <v>2399</v>
      </c>
      <c r="K6" s="11">
        <v>1359</v>
      </c>
      <c r="L6" s="11">
        <v>1040</v>
      </c>
      <c r="Q6" s="12"/>
    </row>
    <row r="7" spans="1:17" x14ac:dyDescent="0.2">
      <c r="A7" s="5" t="s">
        <v>27</v>
      </c>
      <c r="B7" s="6" t="s">
        <v>13</v>
      </c>
      <c r="C7" s="7" t="s">
        <v>16</v>
      </c>
      <c r="D7" s="8">
        <v>10.9048</v>
      </c>
      <c r="E7" s="9">
        <v>2795</v>
      </c>
      <c r="F7" s="10">
        <v>0.26</v>
      </c>
      <c r="H7" s="5" t="s">
        <v>27</v>
      </c>
      <c r="I7" s="6" t="s">
        <v>13</v>
      </c>
      <c r="J7" s="11">
        <v>4933</v>
      </c>
      <c r="K7" s="11">
        <v>2796</v>
      </c>
      <c r="L7" s="11">
        <v>2137</v>
      </c>
      <c r="N7" t="s">
        <v>28</v>
      </c>
      <c r="Q7" s="57"/>
    </row>
    <row r="8" spans="1:17" x14ac:dyDescent="0.2">
      <c r="A8" s="5" t="s">
        <v>27</v>
      </c>
      <c r="B8" s="6" t="s">
        <v>15</v>
      </c>
      <c r="C8" s="7" t="s">
        <v>14</v>
      </c>
      <c r="D8" s="8">
        <v>10.6912</v>
      </c>
      <c r="E8" s="9">
        <v>1122</v>
      </c>
      <c r="F8" s="10">
        <v>0.27</v>
      </c>
      <c r="H8" s="5" t="s">
        <v>27</v>
      </c>
      <c r="I8" s="6" t="s">
        <v>15</v>
      </c>
      <c r="J8" s="11">
        <v>1554</v>
      </c>
      <c r="K8" s="11">
        <v>1122</v>
      </c>
      <c r="L8" s="11">
        <v>432</v>
      </c>
    </row>
    <row r="9" spans="1:17" x14ac:dyDescent="0.2">
      <c r="A9" s="5" t="s">
        <v>30</v>
      </c>
      <c r="B9" s="6" t="s">
        <v>13</v>
      </c>
      <c r="C9" s="7" t="s">
        <v>14</v>
      </c>
      <c r="D9" s="8">
        <v>10.6912</v>
      </c>
      <c r="E9" s="9">
        <v>1514</v>
      </c>
      <c r="F9" s="10">
        <v>0.16</v>
      </c>
      <c r="H9" s="5" t="s">
        <v>30</v>
      </c>
      <c r="I9" s="6" t="s">
        <v>13</v>
      </c>
      <c r="J9" s="11">
        <v>2334</v>
      </c>
      <c r="K9" s="11">
        <v>1514</v>
      </c>
      <c r="L9" s="11">
        <v>820</v>
      </c>
    </row>
    <row r="10" spans="1:17" x14ac:dyDescent="0.2">
      <c r="A10" s="5" t="s">
        <v>30</v>
      </c>
      <c r="B10" s="6" t="s">
        <v>15</v>
      </c>
      <c r="C10" s="7" t="s">
        <v>31</v>
      </c>
      <c r="D10" s="8">
        <v>14.5136</v>
      </c>
      <c r="E10" s="9">
        <v>2312</v>
      </c>
      <c r="F10" s="10">
        <v>0.36</v>
      </c>
      <c r="H10" s="5" t="s">
        <v>30</v>
      </c>
      <c r="I10" s="6" t="s">
        <v>15</v>
      </c>
      <c r="J10" s="11">
        <v>3148</v>
      </c>
      <c r="K10" s="11">
        <v>2312</v>
      </c>
      <c r="L10" s="11">
        <v>836</v>
      </c>
    </row>
    <row r="11" spans="1:17" x14ac:dyDescent="0.2">
      <c r="A11" s="5" t="s">
        <v>32</v>
      </c>
      <c r="B11" s="6" t="s">
        <v>13</v>
      </c>
      <c r="C11" s="7" t="s">
        <v>31</v>
      </c>
      <c r="D11" s="8">
        <v>14.5136</v>
      </c>
      <c r="E11" s="9">
        <v>4197</v>
      </c>
      <c r="F11" s="10">
        <v>0.11</v>
      </c>
      <c r="H11" s="5" t="s">
        <v>32</v>
      </c>
      <c r="I11" s="6" t="s">
        <v>13</v>
      </c>
      <c r="J11" s="11">
        <v>5578</v>
      </c>
      <c r="K11" s="11">
        <v>4197</v>
      </c>
      <c r="L11" s="11">
        <v>1381</v>
      </c>
    </row>
    <row r="12" spans="1:17" x14ac:dyDescent="0.2">
      <c r="A12" s="5" t="s">
        <v>32</v>
      </c>
      <c r="B12" s="6" t="s">
        <v>15</v>
      </c>
      <c r="C12" s="7" t="s">
        <v>14</v>
      </c>
      <c r="D12" s="8">
        <v>10.6912</v>
      </c>
      <c r="E12" s="9">
        <v>2048</v>
      </c>
      <c r="F12" s="10">
        <v>0.05</v>
      </c>
      <c r="H12" s="5" t="s">
        <v>32</v>
      </c>
      <c r="I12" s="6" t="s">
        <v>15</v>
      </c>
      <c r="J12" s="11">
        <v>2890</v>
      </c>
      <c r="K12" s="11">
        <v>2048</v>
      </c>
      <c r="L12" s="11">
        <v>842</v>
      </c>
    </row>
    <row r="13" spans="1:17" ht="22" customHeight="1" x14ac:dyDescent="0.2">
      <c r="A13" s="5" t="s">
        <v>33</v>
      </c>
      <c r="B13" s="6" t="s">
        <v>13</v>
      </c>
      <c r="C13" s="7" t="s">
        <v>34</v>
      </c>
      <c r="D13" s="8">
        <v>13.488</v>
      </c>
      <c r="E13" s="9">
        <v>1277</v>
      </c>
      <c r="F13" s="10">
        <v>0.01</v>
      </c>
      <c r="H13" s="5" t="s">
        <v>33</v>
      </c>
      <c r="I13" s="6" t="s">
        <v>13</v>
      </c>
      <c r="J13" s="11">
        <v>2784</v>
      </c>
      <c r="K13" s="11">
        <v>1277</v>
      </c>
      <c r="L13" s="11">
        <v>1507</v>
      </c>
    </row>
    <row r="14" spans="1:17" ht="17" customHeight="1" x14ac:dyDescent="0.2">
      <c r="A14" s="5" t="s">
        <v>33</v>
      </c>
      <c r="B14" s="6" t="s">
        <v>15</v>
      </c>
      <c r="C14" s="7" t="s">
        <v>35</v>
      </c>
      <c r="D14" s="8">
        <v>33.990400000000001</v>
      </c>
      <c r="E14" s="9">
        <v>900</v>
      </c>
      <c r="F14" s="10">
        <v>0.1</v>
      </c>
      <c r="H14" s="5" t="s">
        <v>33</v>
      </c>
      <c r="I14" s="6" t="s">
        <v>15</v>
      </c>
      <c r="J14" s="11">
        <v>2330</v>
      </c>
      <c r="K14" s="11">
        <v>900</v>
      </c>
      <c r="L14" s="11">
        <v>1430</v>
      </c>
    </row>
    <row r="15" spans="1:17" ht="17" customHeight="1" x14ac:dyDescent="0.2">
      <c r="A15" s="5" t="s">
        <v>36</v>
      </c>
      <c r="B15" s="6" t="s">
        <v>13</v>
      </c>
      <c r="C15" s="7" t="s">
        <v>21</v>
      </c>
      <c r="D15" s="8">
        <v>22.086400000000001</v>
      </c>
      <c r="E15" s="9">
        <v>539</v>
      </c>
      <c r="F15" s="10">
        <v>0.03</v>
      </c>
      <c r="H15" s="5" t="s">
        <v>36</v>
      </c>
      <c r="I15" s="6" t="s">
        <v>13</v>
      </c>
      <c r="J15" s="11">
        <v>1283</v>
      </c>
      <c r="K15" s="11">
        <v>539</v>
      </c>
      <c r="L15" s="11">
        <v>744</v>
      </c>
    </row>
    <row r="16" spans="1:17" ht="17" customHeight="1" x14ac:dyDescent="0.2">
      <c r="A16" s="5" t="s">
        <v>36</v>
      </c>
      <c r="B16" s="6" t="s">
        <v>15</v>
      </c>
      <c r="C16" s="7" t="s">
        <v>35</v>
      </c>
      <c r="D16" s="8">
        <v>33.990400000000001</v>
      </c>
      <c r="E16" s="9">
        <v>3423</v>
      </c>
      <c r="F16" s="10">
        <v>0.16</v>
      </c>
      <c r="H16" s="5" t="s">
        <v>36</v>
      </c>
      <c r="I16" s="6" t="s">
        <v>15</v>
      </c>
      <c r="J16" s="11">
        <v>5796</v>
      </c>
      <c r="K16" s="11">
        <v>3423</v>
      </c>
      <c r="L16" s="11">
        <v>2373</v>
      </c>
    </row>
    <row r="17" spans="1:16" x14ac:dyDescent="0.2">
      <c r="A17" s="5" t="s">
        <v>37</v>
      </c>
      <c r="B17" s="6" t="s">
        <v>13</v>
      </c>
      <c r="C17" s="7" t="s">
        <v>31</v>
      </c>
      <c r="D17" s="8">
        <v>14.5136</v>
      </c>
      <c r="E17" s="9">
        <v>950</v>
      </c>
      <c r="F17" s="10">
        <v>0.1</v>
      </c>
      <c r="H17" s="5" t="s">
        <v>37</v>
      </c>
      <c r="I17" s="6" t="s">
        <v>13</v>
      </c>
      <c r="J17" s="11">
        <v>2042</v>
      </c>
      <c r="K17" s="11">
        <v>950</v>
      </c>
      <c r="L17" s="11">
        <v>1092</v>
      </c>
    </row>
    <row r="18" spans="1:16" x14ac:dyDescent="0.2">
      <c r="A18" s="5" t="s">
        <v>37</v>
      </c>
      <c r="B18" s="6" t="s">
        <v>15</v>
      </c>
      <c r="C18" s="7" t="s">
        <v>38</v>
      </c>
      <c r="D18" s="8">
        <v>3.5815999999999999</v>
      </c>
      <c r="E18" s="9">
        <v>2354</v>
      </c>
      <c r="F18" s="10">
        <v>0.05</v>
      </c>
      <c r="H18" s="5" t="s">
        <v>37</v>
      </c>
      <c r="I18" s="6" t="s">
        <v>15</v>
      </c>
      <c r="J18" s="11">
        <v>2926</v>
      </c>
      <c r="K18" s="11">
        <v>2354</v>
      </c>
      <c r="L18" s="11">
        <v>572</v>
      </c>
      <c r="N18" s="12"/>
      <c r="O18" s="12"/>
      <c r="P18" s="12"/>
    </row>
    <row r="19" spans="1:16" x14ac:dyDescent="0.2">
      <c r="A19" s="5" t="s">
        <v>39</v>
      </c>
      <c r="B19" s="6" t="s">
        <v>13</v>
      </c>
      <c r="C19" s="7" t="s">
        <v>14</v>
      </c>
      <c r="D19" s="8">
        <v>10.6912</v>
      </c>
      <c r="E19" s="9">
        <v>715</v>
      </c>
      <c r="F19" s="10">
        <v>0.12</v>
      </c>
      <c r="H19" s="5" t="s">
        <v>39</v>
      </c>
      <c r="I19" s="6" t="s">
        <v>13</v>
      </c>
      <c r="J19" s="11">
        <v>1279</v>
      </c>
      <c r="K19" s="11">
        <v>715</v>
      </c>
      <c r="L19" s="11">
        <v>564</v>
      </c>
    </row>
    <row r="20" spans="1:16" x14ac:dyDescent="0.2">
      <c r="A20" s="5" t="s">
        <v>39</v>
      </c>
      <c r="B20" s="6" t="s">
        <v>15</v>
      </c>
      <c r="C20" s="7" t="s">
        <v>16</v>
      </c>
      <c r="D20" s="8">
        <v>10.9048</v>
      </c>
      <c r="E20" s="9">
        <v>1727</v>
      </c>
      <c r="F20" s="10">
        <v>0.08</v>
      </c>
      <c r="H20" s="5" t="s">
        <v>39</v>
      </c>
      <c r="I20" s="6" t="s">
        <v>15</v>
      </c>
      <c r="J20" s="11">
        <v>2927</v>
      </c>
      <c r="K20" s="11">
        <v>1728</v>
      </c>
      <c r="L20" s="11">
        <v>1199</v>
      </c>
      <c r="N20" s="12"/>
      <c r="O20" s="12"/>
      <c r="P20" s="12"/>
    </row>
    <row r="21" spans="1:16" x14ac:dyDescent="0.2">
      <c r="A21" s="5" t="s">
        <v>40</v>
      </c>
      <c r="B21" s="6" t="s">
        <v>20</v>
      </c>
      <c r="C21" s="7" t="s">
        <v>41</v>
      </c>
      <c r="D21" s="8">
        <v>3.2536</v>
      </c>
      <c r="E21" s="9">
        <v>21527</v>
      </c>
      <c r="F21" s="10">
        <v>0.17</v>
      </c>
      <c r="H21" s="5" t="s">
        <v>40</v>
      </c>
      <c r="I21" s="6" t="s">
        <v>20</v>
      </c>
      <c r="J21" s="11">
        <v>24289</v>
      </c>
      <c r="K21" s="11">
        <v>21538</v>
      </c>
      <c r="L21" s="11">
        <v>2751</v>
      </c>
    </row>
    <row r="22" spans="1:16" x14ac:dyDescent="0.2">
      <c r="A22" s="5" t="s">
        <v>40</v>
      </c>
      <c r="B22" s="6" t="s">
        <v>42</v>
      </c>
      <c r="C22" s="7" t="s">
        <v>43</v>
      </c>
      <c r="D22" s="8">
        <v>16.706399999999999</v>
      </c>
      <c r="E22" s="9">
        <v>33214</v>
      </c>
      <c r="F22" s="10">
        <v>1.3</v>
      </c>
      <c r="H22" s="5" t="s">
        <v>40</v>
      </c>
      <c r="I22" s="6" t="s">
        <v>42</v>
      </c>
      <c r="J22" s="11">
        <v>40302</v>
      </c>
      <c r="K22" s="11">
        <v>33225</v>
      </c>
      <c r="L22" s="11">
        <v>7077</v>
      </c>
    </row>
    <row r="23" spans="1:16" x14ac:dyDescent="0.2">
      <c r="A23" s="5" t="s">
        <v>40</v>
      </c>
      <c r="B23" s="6" t="s">
        <v>13</v>
      </c>
      <c r="C23" s="7" t="s">
        <v>43</v>
      </c>
      <c r="D23" s="8">
        <v>16.706399999999999</v>
      </c>
      <c r="E23" s="9">
        <v>9998</v>
      </c>
      <c r="F23" s="10">
        <v>0.03</v>
      </c>
      <c r="H23" s="5" t="s">
        <v>40</v>
      </c>
      <c r="I23" s="6" t="s">
        <v>13</v>
      </c>
      <c r="J23" s="11">
        <v>11112</v>
      </c>
      <c r="K23" s="11">
        <v>9998</v>
      </c>
      <c r="L23" s="11">
        <v>1114</v>
      </c>
      <c r="N23" s="12"/>
      <c r="O23" s="12"/>
      <c r="P23" s="12"/>
    </row>
    <row r="24" spans="1:16" x14ac:dyDescent="0.2">
      <c r="A24" s="5" t="s">
        <v>40</v>
      </c>
      <c r="B24" s="6" t="s">
        <v>15</v>
      </c>
      <c r="C24" s="7" t="s">
        <v>44</v>
      </c>
      <c r="D24" s="8">
        <v>5.7615999999999996</v>
      </c>
      <c r="E24" s="9">
        <v>4478</v>
      </c>
      <c r="F24" s="10">
        <v>0.05</v>
      </c>
      <c r="H24" s="5" t="s">
        <v>40</v>
      </c>
      <c r="I24" s="6" t="s">
        <v>15</v>
      </c>
      <c r="J24" s="11">
        <v>5767</v>
      </c>
      <c r="K24" s="11">
        <v>4479</v>
      </c>
      <c r="L24" s="11">
        <v>1288</v>
      </c>
    </row>
    <row r="25" spans="1:16" x14ac:dyDescent="0.2">
      <c r="A25" s="5" t="s">
        <v>45</v>
      </c>
      <c r="B25" s="6" t="s">
        <v>13</v>
      </c>
      <c r="C25" s="7" t="s">
        <v>46</v>
      </c>
      <c r="D25" s="8">
        <v>3.9144000000000001</v>
      </c>
      <c r="E25" s="9">
        <v>610</v>
      </c>
      <c r="F25" s="10">
        <v>0.21</v>
      </c>
      <c r="H25" s="5" t="s">
        <v>45</v>
      </c>
      <c r="I25" s="6" t="s">
        <v>13</v>
      </c>
      <c r="J25" s="11">
        <v>754</v>
      </c>
      <c r="K25" s="11">
        <v>610</v>
      </c>
      <c r="L25" s="11">
        <v>144</v>
      </c>
    </row>
    <row r="26" spans="1:16" x14ac:dyDescent="0.2">
      <c r="A26" s="5" t="s">
        <v>45</v>
      </c>
      <c r="B26" s="6" t="s">
        <v>15</v>
      </c>
      <c r="C26" s="7" t="s">
        <v>31</v>
      </c>
      <c r="D26" s="8">
        <v>14.5136</v>
      </c>
      <c r="E26" s="9">
        <v>617</v>
      </c>
      <c r="F26" s="10">
        <v>0.06</v>
      </c>
      <c r="H26" s="5" t="s">
        <v>45</v>
      </c>
      <c r="I26" s="6" t="s">
        <v>15</v>
      </c>
      <c r="J26" s="11">
        <v>1516</v>
      </c>
      <c r="K26" s="11">
        <v>617</v>
      </c>
      <c r="L26" s="11">
        <v>899</v>
      </c>
    </row>
    <row r="27" spans="1:16" x14ac:dyDescent="0.2">
      <c r="A27" s="5" t="s">
        <v>47</v>
      </c>
      <c r="B27" s="6" t="s">
        <v>13</v>
      </c>
      <c r="C27" s="7" t="s">
        <v>16</v>
      </c>
      <c r="D27" s="8">
        <v>10.9048</v>
      </c>
      <c r="E27" s="9">
        <v>749</v>
      </c>
      <c r="F27" s="10">
        <v>0.11</v>
      </c>
      <c r="H27" s="5" t="s">
        <v>47</v>
      </c>
      <c r="I27" s="6" t="s">
        <v>13</v>
      </c>
      <c r="J27" s="11">
        <v>1090</v>
      </c>
      <c r="K27" s="11">
        <v>749</v>
      </c>
      <c r="L27" s="11">
        <v>341</v>
      </c>
    </row>
    <row r="28" spans="1:16" x14ac:dyDescent="0.2">
      <c r="A28" s="5" t="s">
        <v>47</v>
      </c>
      <c r="B28" s="6" t="s">
        <v>15</v>
      </c>
      <c r="C28" s="7" t="s">
        <v>24</v>
      </c>
      <c r="D28" s="8">
        <v>14.117599999999999</v>
      </c>
      <c r="E28" s="9">
        <v>2657</v>
      </c>
      <c r="F28" s="10">
        <v>0.13</v>
      </c>
      <c r="H28" s="5" t="s">
        <v>47</v>
      </c>
      <c r="I28" s="6" t="s">
        <v>15</v>
      </c>
      <c r="J28" s="11">
        <v>4612</v>
      </c>
      <c r="K28" s="11">
        <v>2657</v>
      </c>
      <c r="L28" s="11">
        <v>1955</v>
      </c>
    </row>
    <row r="29" spans="1:16" ht="22" customHeight="1" x14ac:dyDescent="0.2">
      <c r="A29" s="14" t="s">
        <v>48</v>
      </c>
      <c r="B29" t="s">
        <v>42</v>
      </c>
      <c r="C29" s="15" t="s">
        <v>49</v>
      </c>
      <c r="D29" s="10">
        <v>14.7096</v>
      </c>
      <c r="E29" s="16">
        <v>17757</v>
      </c>
      <c r="F29" s="10">
        <v>0.8</v>
      </c>
      <c r="H29" s="5" t="s">
        <v>48</v>
      </c>
      <c r="I29" s="6" t="s">
        <v>42</v>
      </c>
      <c r="J29" s="11">
        <v>39084</v>
      </c>
      <c r="K29" s="11">
        <v>35514</v>
      </c>
      <c r="L29" s="11">
        <v>3570</v>
      </c>
    </row>
    <row r="30" spans="1:16" x14ac:dyDescent="0.2">
      <c r="A30" s="5" t="s">
        <v>50</v>
      </c>
      <c r="B30" s="6" t="s">
        <v>20</v>
      </c>
      <c r="C30" s="7" t="s">
        <v>49</v>
      </c>
      <c r="D30" s="8">
        <v>14.7096</v>
      </c>
      <c r="E30" s="9">
        <v>39408</v>
      </c>
      <c r="F30" s="10">
        <v>0.15</v>
      </c>
      <c r="H30" s="5" t="s">
        <v>50</v>
      </c>
      <c r="I30" s="6" t="s">
        <v>20</v>
      </c>
      <c r="J30" s="11">
        <v>48836</v>
      </c>
      <c r="K30" s="11">
        <v>39419</v>
      </c>
      <c r="L30" s="11">
        <v>9417</v>
      </c>
    </row>
    <row r="31" spans="1:16" x14ac:dyDescent="0.2">
      <c r="A31" s="5" t="s">
        <v>50</v>
      </c>
      <c r="B31" s="6" t="s">
        <v>15</v>
      </c>
      <c r="C31" s="7" t="s">
        <v>51</v>
      </c>
      <c r="D31" s="8">
        <v>12.9224</v>
      </c>
      <c r="E31" s="9">
        <v>11231</v>
      </c>
      <c r="F31" s="10">
        <v>0.08</v>
      </c>
      <c r="H31" s="5" t="s">
        <v>50</v>
      </c>
      <c r="I31" s="6" t="s">
        <v>15</v>
      </c>
      <c r="J31" s="11">
        <v>25358</v>
      </c>
      <c r="K31" s="11">
        <v>22464</v>
      </c>
      <c r="L31" s="11">
        <v>2894</v>
      </c>
    </row>
    <row r="32" spans="1:16" x14ac:dyDescent="0.2">
      <c r="A32" s="5" t="s">
        <v>52</v>
      </c>
      <c r="B32" s="6" t="s">
        <v>20</v>
      </c>
      <c r="C32" s="7" t="s">
        <v>53</v>
      </c>
      <c r="D32" s="8">
        <v>2.6776</v>
      </c>
      <c r="E32" s="9">
        <v>33127</v>
      </c>
      <c r="F32" s="10">
        <v>0.13</v>
      </c>
      <c r="H32" s="5" t="s">
        <v>52</v>
      </c>
      <c r="I32" s="6" t="s">
        <v>20</v>
      </c>
      <c r="J32" s="11">
        <v>42187</v>
      </c>
      <c r="K32" s="11">
        <v>33133</v>
      </c>
      <c r="L32" s="11">
        <v>9054</v>
      </c>
    </row>
    <row r="33" spans="1:12" x14ac:dyDescent="0.2">
      <c r="A33" s="5" t="s">
        <v>54</v>
      </c>
      <c r="B33" s="6" t="s">
        <v>15</v>
      </c>
      <c r="C33" s="7" t="s">
        <v>49</v>
      </c>
      <c r="D33" s="8">
        <v>14.7096</v>
      </c>
      <c r="E33" s="9">
        <v>3807</v>
      </c>
      <c r="F33" s="10">
        <v>0.05</v>
      </c>
      <c r="H33" s="5" t="s">
        <v>54</v>
      </c>
      <c r="I33" s="6" t="s">
        <v>15</v>
      </c>
      <c r="J33" s="11">
        <v>4770</v>
      </c>
      <c r="K33" s="11">
        <v>3807</v>
      </c>
      <c r="L33" s="11">
        <v>963</v>
      </c>
    </row>
    <row r="34" spans="1:12" x14ac:dyDescent="0.2">
      <c r="A34" s="5" t="s">
        <v>55</v>
      </c>
      <c r="B34" s="6" t="s">
        <v>56</v>
      </c>
      <c r="C34" s="7" t="s">
        <v>34</v>
      </c>
      <c r="D34" s="8">
        <v>13.488</v>
      </c>
      <c r="E34" s="9">
        <v>2886</v>
      </c>
      <c r="F34" s="10">
        <v>0.2</v>
      </c>
      <c r="H34" s="5" t="s">
        <v>55</v>
      </c>
      <c r="I34" s="6" t="s">
        <v>56</v>
      </c>
      <c r="J34" s="11">
        <v>6060</v>
      </c>
      <c r="K34" s="11">
        <v>2886</v>
      </c>
      <c r="L34" s="11">
        <v>3174</v>
      </c>
    </row>
    <row r="35" spans="1:12" x14ac:dyDescent="0.2">
      <c r="A35" s="5" t="s">
        <v>55</v>
      </c>
      <c r="B35" s="6" t="s">
        <v>20</v>
      </c>
      <c r="C35" s="7" t="s">
        <v>57</v>
      </c>
      <c r="D35" s="8">
        <v>17.829599999999999</v>
      </c>
      <c r="E35" s="9">
        <v>24275</v>
      </c>
      <c r="F35" s="10">
        <v>0.17</v>
      </c>
      <c r="H35" s="5" t="s">
        <v>55</v>
      </c>
      <c r="I35" s="6" t="s">
        <v>20</v>
      </c>
      <c r="J35" s="11">
        <v>40628</v>
      </c>
      <c r="K35" s="11">
        <v>24282</v>
      </c>
      <c r="L35" s="11">
        <v>16346</v>
      </c>
    </row>
    <row r="36" spans="1:12" x14ac:dyDescent="0.2">
      <c r="A36" s="5" t="s">
        <v>55</v>
      </c>
      <c r="B36" s="6" t="s">
        <v>42</v>
      </c>
      <c r="C36" s="7" t="s">
        <v>57</v>
      </c>
      <c r="D36" s="8">
        <v>17.829599999999999</v>
      </c>
      <c r="E36" s="9">
        <v>23502</v>
      </c>
      <c r="F36" s="10">
        <v>0.4</v>
      </c>
      <c r="H36" s="5" t="s">
        <v>55</v>
      </c>
      <c r="I36" s="6" t="s">
        <v>42</v>
      </c>
      <c r="J36" s="11">
        <v>33785</v>
      </c>
      <c r="K36" s="11">
        <v>23529</v>
      </c>
      <c r="L36" s="11">
        <v>10256</v>
      </c>
    </row>
    <row r="37" spans="1:12" x14ac:dyDescent="0.2">
      <c r="A37" s="5" t="s">
        <v>58</v>
      </c>
      <c r="B37" s="6" t="s">
        <v>56</v>
      </c>
      <c r="C37" s="7" t="s">
        <v>59</v>
      </c>
      <c r="D37" s="8">
        <v>5.1087999999999996</v>
      </c>
      <c r="E37" s="9">
        <v>9092</v>
      </c>
      <c r="F37" s="10">
        <v>0.05</v>
      </c>
      <c r="H37" s="5" t="s">
        <v>58</v>
      </c>
      <c r="I37" s="6" t="s">
        <v>56</v>
      </c>
      <c r="J37" s="11">
        <v>10123</v>
      </c>
      <c r="K37" s="11">
        <v>9093</v>
      </c>
      <c r="L37" s="11">
        <v>1030</v>
      </c>
    </row>
    <row r="38" spans="1:12" x14ac:dyDescent="0.2">
      <c r="A38" s="5" t="s">
        <v>58</v>
      </c>
      <c r="B38" s="6" t="s">
        <v>20</v>
      </c>
      <c r="C38" s="7" t="s">
        <v>60</v>
      </c>
      <c r="D38" s="8">
        <v>3.9279999999999999</v>
      </c>
      <c r="E38" s="9">
        <v>26563</v>
      </c>
      <c r="F38" s="10">
        <v>0.18</v>
      </c>
      <c r="H38" s="5" t="s">
        <v>58</v>
      </c>
      <c r="I38" s="6" t="s">
        <v>20</v>
      </c>
      <c r="J38" s="11">
        <v>31615</v>
      </c>
      <c r="K38" s="11">
        <v>26565</v>
      </c>
      <c r="L38" s="11">
        <v>5050</v>
      </c>
    </row>
    <row r="39" spans="1:12" x14ac:dyDescent="0.2">
      <c r="A39" s="5" t="s">
        <v>58</v>
      </c>
      <c r="B39" s="6" t="s">
        <v>42</v>
      </c>
      <c r="C39" s="7" t="s">
        <v>59</v>
      </c>
      <c r="D39" s="8">
        <v>5.1087999999999996</v>
      </c>
      <c r="E39" s="9">
        <v>3435</v>
      </c>
      <c r="F39" s="10">
        <v>0.02</v>
      </c>
      <c r="H39" s="5" t="s">
        <v>58</v>
      </c>
      <c r="I39" s="6" t="s">
        <v>42</v>
      </c>
      <c r="J39" s="11">
        <v>4003</v>
      </c>
      <c r="K39" s="11">
        <v>3435</v>
      </c>
      <c r="L39" s="11">
        <v>568</v>
      </c>
    </row>
    <row r="40" spans="1:12" ht="20" customHeight="1" x14ac:dyDescent="0.2">
      <c r="A40" s="5" t="s">
        <v>58</v>
      </c>
      <c r="B40" s="6" t="s">
        <v>15</v>
      </c>
      <c r="C40" s="7" t="s">
        <v>59</v>
      </c>
      <c r="D40" s="8">
        <v>5.1087999999999996</v>
      </c>
      <c r="E40" s="9">
        <v>1903</v>
      </c>
      <c r="F40" s="10">
        <v>0.01</v>
      </c>
      <c r="H40" s="5" t="s">
        <v>58</v>
      </c>
      <c r="I40" s="6" t="s">
        <v>15</v>
      </c>
      <c r="J40" s="11">
        <v>2309</v>
      </c>
      <c r="K40" s="11">
        <v>1903</v>
      </c>
      <c r="L40" s="11">
        <v>406</v>
      </c>
    </row>
    <row r="41" spans="1:12" x14ac:dyDescent="0.2">
      <c r="A41" s="5" t="s">
        <v>61</v>
      </c>
      <c r="B41" s="6" t="s">
        <v>56</v>
      </c>
      <c r="C41" s="7" t="s">
        <v>62</v>
      </c>
      <c r="D41" s="8">
        <v>6.9112</v>
      </c>
      <c r="E41" s="9">
        <v>18085</v>
      </c>
      <c r="F41" s="10">
        <v>0.48</v>
      </c>
      <c r="H41" s="5" t="s">
        <v>61</v>
      </c>
      <c r="I41" s="6" t="s">
        <v>56</v>
      </c>
      <c r="J41" s="11">
        <v>19650</v>
      </c>
      <c r="K41" s="11">
        <v>18087</v>
      </c>
      <c r="L41" s="11">
        <v>1563</v>
      </c>
    </row>
    <row r="42" spans="1:12" x14ac:dyDescent="0.2">
      <c r="A42" s="5" t="s">
        <v>61</v>
      </c>
      <c r="B42" s="6" t="s">
        <v>63</v>
      </c>
      <c r="C42" s="7" t="s">
        <v>21</v>
      </c>
      <c r="D42" s="8">
        <v>22.086400000000001</v>
      </c>
      <c r="E42" s="9">
        <v>2291</v>
      </c>
      <c r="F42" s="10">
        <v>0.11</v>
      </c>
      <c r="H42" s="5" t="s">
        <v>61</v>
      </c>
      <c r="I42" s="6" t="s">
        <v>63</v>
      </c>
      <c r="J42" s="11">
        <v>3961</v>
      </c>
      <c r="K42" s="11">
        <v>2291</v>
      </c>
      <c r="L42" s="11">
        <v>1670</v>
      </c>
    </row>
    <row r="43" spans="1:12" ht="21" customHeight="1" x14ac:dyDescent="0.2">
      <c r="A43" s="5" t="s">
        <v>61</v>
      </c>
      <c r="B43" s="6" t="s">
        <v>20</v>
      </c>
      <c r="C43" s="7" t="s">
        <v>34</v>
      </c>
      <c r="D43" s="8">
        <v>13.488</v>
      </c>
      <c r="E43" s="9">
        <v>2433</v>
      </c>
      <c r="F43" s="10">
        <v>0.04</v>
      </c>
      <c r="H43" s="5" t="s">
        <v>61</v>
      </c>
      <c r="I43" s="6" t="s">
        <v>20</v>
      </c>
      <c r="J43" s="11">
        <v>6873</v>
      </c>
      <c r="K43" s="11">
        <v>2433</v>
      </c>
      <c r="L43" s="11">
        <v>4440</v>
      </c>
    </row>
    <row r="44" spans="1:12" x14ac:dyDescent="0.2">
      <c r="A44" s="5" t="s">
        <v>61</v>
      </c>
      <c r="B44" s="6" t="s">
        <v>42</v>
      </c>
      <c r="C44" s="7" t="s">
        <v>64</v>
      </c>
      <c r="D44" s="8">
        <v>21.120799999999999</v>
      </c>
      <c r="E44" s="9">
        <v>6171</v>
      </c>
      <c r="F44" s="10">
        <v>0.08</v>
      </c>
      <c r="H44" s="5" t="s">
        <v>61</v>
      </c>
      <c r="I44" s="6" t="s">
        <v>42</v>
      </c>
      <c r="J44" s="11">
        <v>8362</v>
      </c>
      <c r="K44" s="11">
        <v>6174</v>
      </c>
      <c r="L44" s="11">
        <v>2188</v>
      </c>
    </row>
    <row r="45" spans="1:12" x14ac:dyDescent="0.2">
      <c r="A45" s="5" t="s">
        <v>65</v>
      </c>
      <c r="B45" s="6" t="s">
        <v>56</v>
      </c>
      <c r="C45" s="7" t="s">
        <v>66</v>
      </c>
      <c r="D45" s="8">
        <v>4.4504000000000001</v>
      </c>
      <c r="E45" s="9">
        <v>14178</v>
      </c>
      <c r="F45" s="10">
        <v>0.04</v>
      </c>
      <c r="H45" s="5" t="s">
        <v>65</v>
      </c>
      <c r="I45" s="6" t="s">
        <v>56</v>
      </c>
      <c r="J45" s="11">
        <v>14579</v>
      </c>
      <c r="K45" s="11">
        <v>14182</v>
      </c>
      <c r="L45" s="11">
        <v>397</v>
      </c>
    </row>
    <row r="46" spans="1:12" x14ac:dyDescent="0.2">
      <c r="A46" s="5" t="s">
        <v>65</v>
      </c>
      <c r="B46" s="6" t="s">
        <v>63</v>
      </c>
      <c r="C46" s="7" t="s">
        <v>67</v>
      </c>
      <c r="D46" s="8">
        <v>34.544800000000002</v>
      </c>
      <c r="E46" s="9">
        <v>3512</v>
      </c>
      <c r="F46" s="10">
        <v>0.02</v>
      </c>
      <c r="H46" s="5" t="s">
        <v>65</v>
      </c>
      <c r="I46" s="6" t="s">
        <v>63</v>
      </c>
      <c r="J46" s="11">
        <v>5197</v>
      </c>
      <c r="K46" s="11">
        <v>3512</v>
      </c>
      <c r="L46" s="11">
        <v>1685</v>
      </c>
    </row>
    <row r="47" spans="1:12" x14ac:dyDescent="0.2">
      <c r="A47" s="5" t="s">
        <v>65</v>
      </c>
      <c r="B47" s="6" t="s">
        <v>20</v>
      </c>
      <c r="C47" s="7" t="s">
        <v>35</v>
      </c>
      <c r="D47" s="8">
        <v>33.990400000000001</v>
      </c>
      <c r="E47" s="9">
        <v>6448</v>
      </c>
      <c r="F47" s="10">
        <v>0.01</v>
      </c>
      <c r="H47" s="5" t="s">
        <v>65</v>
      </c>
      <c r="I47" s="6" t="s">
        <v>20</v>
      </c>
      <c r="J47" s="11">
        <v>15545</v>
      </c>
      <c r="K47" s="11">
        <v>6449</v>
      </c>
      <c r="L47" s="11">
        <v>9096</v>
      </c>
    </row>
    <row r="48" spans="1:12" x14ac:dyDescent="0.2">
      <c r="A48" s="17" t="s">
        <v>65</v>
      </c>
      <c r="B48" s="18" t="s">
        <v>42</v>
      </c>
      <c r="C48" s="19" t="s">
        <v>68</v>
      </c>
      <c r="D48" s="20">
        <v>25.394400000000001</v>
      </c>
      <c r="E48" s="21">
        <v>31389</v>
      </c>
      <c r="F48" s="22">
        <v>0.19</v>
      </c>
      <c r="H48" s="17" t="s">
        <v>65</v>
      </c>
      <c r="I48" s="18" t="s">
        <v>42</v>
      </c>
      <c r="J48" s="23">
        <v>38344</v>
      </c>
      <c r="K48" s="23">
        <v>31399</v>
      </c>
      <c r="L48" s="23">
        <v>6945</v>
      </c>
    </row>
    <row r="49" spans="1:12" ht="22" customHeight="1" x14ac:dyDescent="0.2">
      <c r="A49" s="5" t="s">
        <v>69</v>
      </c>
      <c r="B49" s="6" t="s">
        <v>56</v>
      </c>
      <c r="C49" s="7" t="s">
        <v>70</v>
      </c>
      <c r="D49" s="8">
        <v>272.41500000000002</v>
      </c>
      <c r="E49" s="9">
        <v>3697</v>
      </c>
      <c r="F49" s="10">
        <v>0.11</v>
      </c>
      <c r="H49" s="5" t="s">
        <v>69</v>
      </c>
      <c r="I49" s="6" t="s">
        <v>56</v>
      </c>
      <c r="J49" s="11">
        <v>8497</v>
      </c>
      <c r="K49" s="11">
        <v>3698</v>
      </c>
      <c r="L49" s="11">
        <v>4799</v>
      </c>
    </row>
    <row r="50" spans="1:12" x14ac:dyDescent="0.2">
      <c r="A50" s="5" t="s">
        <v>69</v>
      </c>
      <c r="B50" s="6" t="s">
        <v>63</v>
      </c>
      <c r="C50" s="7" t="s">
        <v>70</v>
      </c>
      <c r="D50" s="8">
        <v>272.41500000000002</v>
      </c>
      <c r="E50" s="9">
        <v>265</v>
      </c>
      <c r="F50" s="10">
        <v>0.03</v>
      </c>
      <c r="H50" s="5" t="s">
        <v>69</v>
      </c>
      <c r="I50" s="6" t="s">
        <v>63</v>
      </c>
      <c r="J50" s="11">
        <v>1899</v>
      </c>
      <c r="K50" s="11">
        <v>265</v>
      </c>
      <c r="L50" s="11">
        <v>1634</v>
      </c>
    </row>
    <row r="51" spans="1:12" x14ac:dyDescent="0.2">
      <c r="A51" s="5" t="s">
        <v>69</v>
      </c>
      <c r="B51" s="6" t="s">
        <v>42</v>
      </c>
      <c r="C51" s="7" t="s">
        <v>70</v>
      </c>
      <c r="D51" s="8">
        <v>272.41500000000002</v>
      </c>
      <c r="E51" s="9">
        <v>15148</v>
      </c>
      <c r="F51" s="10">
        <v>1.19</v>
      </c>
      <c r="H51" s="5" t="s">
        <v>69</v>
      </c>
      <c r="I51" s="6" t="s">
        <v>42</v>
      </c>
      <c r="J51" s="11">
        <v>59682</v>
      </c>
      <c r="K51" s="11">
        <v>15148</v>
      </c>
      <c r="L51" s="11">
        <v>44534</v>
      </c>
    </row>
    <row r="52" spans="1:12" x14ac:dyDescent="0.2">
      <c r="A52" s="5" t="s">
        <v>71</v>
      </c>
      <c r="B52" s="6" t="s">
        <v>56</v>
      </c>
      <c r="C52" s="7" t="s">
        <v>72</v>
      </c>
      <c r="D52" s="8">
        <v>23.924800000000001</v>
      </c>
      <c r="E52" s="9">
        <v>7418</v>
      </c>
      <c r="F52" s="10">
        <v>0.06</v>
      </c>
      <c r="H52" s="5" t="s">
        <v>71</v>
      </c>
      <c r="I52" s="6" t="s">
        <v>56</v>
      </c>
      <c r="J52" s="11">
        <v>11135</v>
      </c>
      <c r="K52" s="11">
        <v>7420</v>
      </c>
      <c r="L52" s="11">
        <v>3715</v>
      </c>
    </row>
    <row r="53" spans="1:12" x14ac:dyDescent="0.2">
      <c r="A53" s="5" t="s">
        <v>71</v>
      </c>
      <c r="B53" s="6" t="s">
        <v>63</v>
      </c>
      <c r="C53" s="7" t="s">
        <v>72</v>
      </c>
      <c r="D53" s="8">
        <v>23.924800000000001</v>
      </c>
      <c r="E53" s="9">
        <v>2611</v>
      </c>
      <c r="F53" s="10">
        <v>0.03</v>
      </c>
      <c r="H53" s="5" t="s">
        <v>71</v>
      </c>
      <c r="I53" s="6" t="s">
        <v>63</v>
      </c>
      <c r="J53" s="11">
        <v>4755</v>
      </c>
      <c r="K53" s="11">
        <v>2611</v>
      </c>
      <c r="L53" s="11">
        <v>2144</v>
      </c>
    </row>
    <row r="54" spans="1:12" x14ac:dyDescent="0.2">
      <c r="A54" s="5" t="s">
        <v>71</v>
      </c>
      <c r="B54" s="6" t="s">
        <v>20</v>
      </c>
      <c r="C54" s="7" t="s">
        <v>73</v>
      </c>
      <c r="D54" s="8">
        <v>11.4328</v>
      </c>
      <c r="E54" s="9">
        <v>4664</v>
      </c>
      <c r="F54" s="10">
        <v>7.0000000000000007E-2</v>
      </c>
      <c r="H54" s="5" t="s">
        <v>71</v>
      </c>
      <c r="I54" s="6" t="s">
        <v>20</v>
      </c>
      <c r="J54" s="11">
        <v>12268</v>
      </c>
      <c r="K54" s="11">
        <v>4665</v>
      </c>
      <c r="L54" s="11">
        <v>7603</v>
      </c>
    </row>
    <row r="55" spans="1:12" x14ac:dyDescent="0.2">
      <c r="A55" s="5" t="s">
        <v>71</v>
      </c>
      <c r="B55" s="6" t="s">
        <v>42</v>
      </c>
      <c r="C55" s="7" t="s">
        <v>70</v>
      </c>
      <c r="D55" s="8">
        <v>272.41500000000002</v>
      </c>
      <c r="E55" s="9">
        <v>3837</v>
      </c>
      <c r="F55" s="10">
        <v>0.49</v>
      </c>
      <c r="H55" s="5" t="s">
        <v>71</v>
      </c>
      <c r="I55" s="6" t="s">
        <v>42</v>
      </c>
      <c r="J55" s="11">
        <v>13301</v>
      </c>
      <c r="K55" s="11">
        <v>3837</v>
      </c>
      <c r="L55" s="11">
        <v>9464</v>
      </c>
    </row>
    <row r="56" spans="1:12" ht="25" customHeight="1" x14ac:dyDescent="0.2">
      <c r="A56" s="14" t="s">
        <v>74</v>
      </c>
      <c r="B56" t="s">
        <v>56</v>
      </c>
      <c r="C56" s="15" t="s">
        <v>75</v>
      </c>
      <c r="D56" s="10">
        <v>2.7416</v>
      </c>
      <c r="E56" s="16">
        <v>13961</v>
      </c>
      <c r="F56" s="10">
        <v>0.11</v>
      </c>
      <c r="H56" s="14" t="s">
        <v>74</v>
      </c>
      <c r="I56" t="s">
        <v>56</v>
      </c>
      <c r="J56" s="24">
        <v>15121</v>
      </c>
      <c r="K56" s="24">
        <v>13973</v>
      </c>
      <c r="L56" s="24">
        <v>1148</v>
      </c>
    </row>
    <row r="57" spans="1:12" ht="19" customHeight="1" x14ac:dyDescent="0.2">
      <c r="A57" s="5" t="s">
        <v>74</v>
      </c>
      <c r="B57" s="6" t="s">
        <v>63</v>
      </c>
      <c r="C57" s="7" t="s">
        <v>76</v>
      </c>
      <c r="D57" s="8">
        <v>41.767200000000003</v>
      </c>
      <c r="E57" s="9">
        <v>20867</v>
      </c>
      <c r="F57" s="10">
        <v>0.2</v>
      </c>
      <c r="H57" s="5" t="s">
        <v>74</v>
      </c>
      <c r="I57" s="6" t="s">
        <v>63</v>
      </c>
      <c r="J57" s="11">
        <v>29042</v>
      </c>
      <c r="K57" s="11">
        <v>20880</v>
      </c>
      <c r="L57" s="11">
        <v>8162</v>
      </c>
    </row>
    <row r="58" spans="1:12" x14ac:dyDescent="0.2">
      <c r="A58" s="5" t="s">
        <v>74</v>
      </c>
      <c r="B58" s="6" t="s">
        <v>20</v>
      </c>
      <c r="C58" s="7" t="s">
        <v>76</v>
      </c>
      <c r="D58" s="8">
        <v>41.767200000000003</v>
      </c>
      <c r="E58" s="9">
        <v>11530</v>
      </c>
      <c r="F58" s="10">
        <v>0.15</v>
      </c>
      <c r="H58" s="5" t="s">
        <v>74</v>
      </c>
      <c r="I58" s="6" t="s">
        <v>20</v>
      </c>
      <c r="J58" s="11">
        <v>25875</v>
      </c>
      <c r="K58" s="11">
        <v>11535</v>
      </c>
      <c r="L58" s="11">
        <v>14340</v>
      </c>
    </row>
    <row r="59" spans="1:12" x14ac:dyDescent="0.2">
      <c r="A59" s="5" t="s">
        <v>74</v>
      </c>
      <c r="B59" s="6" t="s">
        <v>42</v>
      </c>
      <c r="C59" s="7" t="s">
        <v>41</v>
      </c>
      <c r="D59" s="8">
        <v>3.2536</v>
      </c>
      <c r="E59" s="9">
        <v>25672</v>
      </c>
      <c r="F59" s="10">
        <v>0.99</v>
      </c>
      <c r="H59" s="5" t="s">
        <v>74</v>
      </c>
      <c r="I59" s="6" t="s">
        <v>42</v>
      </c>
      <c r="J59" s="11">
        <v>26457</v>
      </c>
      <c r="K59" s="11">
        <v>25691</v>
      </c>
      <c r="L59" s="11">
        <v>766</v>
      </c>
    </row>
    <row r="60" spans="1:12" x14ac:dyDescent="0.2">
      <c r="A60" s="5" t="s">
        <v>77</v>
      </c>
      <c r="B60" s="6" t="s">
        <v>56</v>
      </c>
      <c r="C60" s="7" t="s">
        <v>78</v>
      </c>
      <c r="D60" s="8">
        <v>6.4672000000000001</v>
      </c>
      <c r="E60" s="9">
        <v>25416</v>
      </c>
      <c r="F60" s="10">
        <v>0.28999999999999998</v>
      </c>
      <c r="H60" s="5" t="s">
        <v>77</v>
      </c>
      <c r="I60" s="6" t="s">
        <v>56</v>
      </c>
      <c r="J60" s="11">
        <v>31203</v>
      </c>
      <c r="K60" s="11">
        <v>25429</v>
      </c>
      <c r="L60" s="11">
        <v>5774</v>
      </c>
    </row>
    <row r="61" spans="1:12" x14ac:dyDescent="0.2">
      <c r="A61" s="5" t="s">
        <v>77</v>
      </c>
      <c r="B61" s="6" t="s">
        <v>63</v>
      </c>
      <c r="C61" s="7" t="s">
        <v>79</v>
      </c>
      <c r="D61" s="8">
        <v>12.0328</v>
      </c>
      <c r="E61" s="9">
        <v>22598</v>
      </c>
      <c r="F61" s="10">
        <v>0.05</v>
      </c>
      <c r="H61" s="5" t="s">
        <v>77</v>
      </c>
      <c r="I61" s="6" t="s">
        <v>63</v>
      </c>
      <c r="J61" s="11">
        <v>26738</v>
      </c>
      <c r="K61" s="11">
        <v>22600</v>
      </c>
      <c r="L61" s="11">
        <v>4138</v>
      </c>
    </row>
    <row r="62" spans="1:12" x14ac:dyDescent="0.2">
      <c r="A62" s="5" t="s">
        <v>77</v>
      </c>
      <c r="B62" s="6" t="s">
        <v>20</v>
      </c>
      <c r="C62" s="7" t="s">
        <v>80</v>
      </c>
      <c r="D62" s="8">
        <v>16.620799999999999</v>
      </c>
      <c r="E62" s="9">
        <v>22724</v>
      </c>
      <c r="F62" s="10">
        <v>0.26</v>
      </c>
      <c r="H62" s="5" t="s">
        <v>77</v>
      </c>
      <c r="I62" s="6" t="s">
        <v>20</v>
      </c>
      <c r="J62" s="11">
        <v>30801</v>
      </c>
      <c r="K62" s="11">
        <v>22726</v>
      </c>
      <c r="L62" s="11">
        <v>8075</v>
      </c>
    </row>
    <row r="63" spans="1:12" x14ac:dyDescent="0.2">
      <c r="A63" s="5" t="s">
        <v>77</v>
      </c>
      <c r="B63" s="6" t="s">
        <v>42</v>
      </c>
      <c r="C63" s="7" t="s">
        <v>81</v>
      </c>
      <c r="D63" s="8">
        <v>27.392800000000001</v>
      </c>
      <c r="E63" s="9">
        <v>24422</v>
      </c>
      <c r="F63" s="10">
        <v>0.75</v>
      </c>
      <c r="H63" s="5" t="s">
        <v>77</v>
      </c>
      <c r="I63" s="6" t="s">
        <v>42</v>
      </c>
      <c r="J63" s="11">
        <v>38406</v>
      </c>
      <c r="K63" s="11">
        <v>24434</v>
      </c>
      <c r="L63" s="11">
        <v>13972</v>
      </c>
    </row>
    <row r="64" spans="1:12" x14ac:dyDescent="0.2">
      <c r="A64" s="5" t="s">
        <v>82</v>
      </c>
      <c r="B64" s="6" t="s">
        <v>56</v>
      </c>
      <c r="C64" s="7" t="s">
        <v>83</v>
      </c>
      <c r="D64" s="8">
        <v>35.062399999999997</v>
      </c>
      <c r="E64" s="9">
        <v>12489</v>
      </c>
      <c r="F64" s="10">
        <v>0.08</v>
      </c>
      <c r="H64" s="5" t="s">
        <v>82</v>
      </c>
      <c r="I64" s="6" t="s">
        <v>56</v>
      </c>
      <c r="J64" s="11">
        <v>16667</v>
      </c>
      <c r="K64" s="11">
        <v>12491</v>
      </c>
      <c r="L64" s="11">
        <v>4176</v>
      </c>
    </row>
    <row r="65" spans="1:13" x14ac:dyDescent="0.2">
      <c r="A65" s="5" t="s">
        <v>82</v>
      </c>
      <c r="B65" s="6" t="s">
        <v>63</v>
      </c>
      <c r="C65" s="7" t="s">
        <v>84</v>
      </c>
      <c r="D65" s="8">
        <v>6.6184000000000003</v>
      </c>
      <c r="E65" s="9">
        <v>9106</v>
      </c>
      <c r="F65" s="10">
        <v>0.12</v>
      </c>
      <c r="H65" s="5" t="s">
        <v>82</v>
      </c>
      <c r="I65" s="6" t="s">
        <v>63</v>
      </c>
      <c r="J65" s="11">
        <v>11628</v>
      </c>
      <c r="K65" s="11">
        <v>9108</v>
      </c>
      <c r="L65" s="11">
        <v>2520</v>
      </c>
    </row>
    <row r="66" spans="1:13" x14ac:dyDescent="0.2">
      <c r="A66" s="5" t="s">
        <v>82</v>
      </c>
      <c r="B66" s="6" t="s">
        <v>20</v>
      </c>
      <c r="C66" s="7" t="s">
        <v>83</v>
      </c>
      <c r="D66" s="8">
        <v>35.062399999999997</v>
      </c>
      <c r="E66" s="9">
        <v>24780</v>
      </c>
      <c r="F66" s="10">
        <v>0.1</v>
      </c>
      <c r="H66" s="5" t="s">
        <v>82</v>
      </c>
      <c r="I66" s="6" t="s">
        <v>20</v>
      </c>
      <c r="J66" s="11">
        <v>45148</v>
      </c>
      <c r="K66" s="11">
        <v>24780</v>
      </c>
      <c r="L66" s="11">
        <v>20368</v>
      </c>
    </row>
    <row r="67" spans="1:13" ht="21" customHeight="1" x14ac:dyDescent="0.2">
      <c r="A67" s="25" t="s">
        <v>85</v>
      </c>
      <c r="B67" s="26" t="s">
        <v>13</v>
      </c>
      <c r="C67" s="19" t="s">
        <v>86</v>
      </c>
      <c r="D67" s="20">
        <v>8.8008000000000006</v>
      </c>
      <c r="E67" s="21">
        <v>6706</v>
      </c>
      <c r="F67" s="10">
        <v>0.28000000000000003</v>
      </c>
      <c r="H67" s="5" t="s">
        <v>85</v>
      </c>
      <c r="I67" s="6" t="s">
        <v>13</v>
      </c>
      <c r="J67" s="11">
        <v>7848</v>
      </c>
      <c r="K67" s="11">
        <v>6706</v>
      </c>
      <c r="L67" s="11">
        <v>1142</v>
      </c>
      <c r="M67" t="s">
        <v>87</v>
      </c>
    </row>
    <row r="68" spans="1:13" x14ac:dyDescent="0.2">
      <c r="A68" s="27" t="s">
        <v>85</v>
      </c>
      <c r="B68" s="13" t="s">
        <v>15</v>
      </c>
      <c r="C68" s="28" t="s">
        <v>88</v>
      </c>
      <c r="D68" s="10">
        <v>118.89400000000001</v>
      </c>
      <c r="E68" s="16">
        <v>3608</v>
      </c>
      <c r="F68" s="10">
        <v>0.17</v>
      </c>
      <c r="H68" s="5" t="s">
        <v>85</v>
      </c>
      <c r="I68" s="6" t="s">
        <v>15</v>
      </c>
      <c r="J68" s="11">
        <v>8951</v>
      </c>
      <c r="K68" s="11">
        <v>3608</v>
      </c>
      <c r="L68" s="11">
        <v>5343</v>
      </c>
      <c r="M68" t="s">
        <v>89</v>
      </c>
    </row>
    <row r="69" spans="1:13" x14ac:dyDescent="0.2">
      <c r="A69" s="25" t="s">
        <v>90</v>
      </c>
      <c r="B69" s="26" t="s">
        <v>20</v>
      </c>
      <c r="C69" s="29" t="s">
        <v>91</v>
      </c>
      <c r="D69" s="30">
        <v>9.8767999999999994</v>
      </c>
      <c r="E69" s="31">
        <v>7579</v>
      </c>
      <c r="F69" s="10">
        <v>0.32</v>
      </c>
      <c r="H69" s="5" t="s">
        <v>90</v>
      </c>
      <c r="I69" s="6" t="s">
        <v>20</v>
      </c>
      <c r="J69" s="11">
        <v>9936</v>
      </c>
      <c r="K69" s="11">
        <v>7943</v>
      </c>
      <c r="L69" s="11">
        <v>1993</v>
      </c>
    </row>
    <row r="70" spans="1:13" x14ac:dyDescent="0.2">
      <c r="A70" s="25" t="s">
        <v>90</v>
      </c>
      <c r="B70" s="26" t="s">
        <v>42</v>
      </c>
      <c r="C70" s="29" t="s">
        <v>86</v>
      </c>
      <c r="D70" s="30">
        <v>8.8008000000000006</v>
      </c>
      <c r="E70" s="31">
        <v>3693</v>
      </c>
      <c r="F70" s="10">
        <v>1.1100000000000001</v>
      </c>
      <c r="H70" s="5" t="s">
        <v>90</v>
      </c>
      <c r="I70" s="6" t="s">
        <v>42</v>
      </c>
      <c r="J70" s="11">
        <v>4055</v>
      </c>
      <c r="K70" s="11">
        <v>3834</v>
      </c>
      <c r="L70" s="11">
        <v>221</v>
      </c>
    </row>
    <row r="71" spans="1:13" x14ac:dyDescent="0.2">
      <c r="A71" s="17" t="s">
        <v>92</v>
      </c>
      <c r="B71" s="18" t="s">
        <v>42</v>
      </c>
      <c r="C71" s="19" t="s">
        <v>93</v>
      </c>
      <c r="D71" s="20">
        <v>35.211199999999998</v>
      </c>
      <c r="E71" s="21">
        <v>7518</v>
      </c>
      <c r="F71" s="10">
        <v>1.86</v>
      </c>
      <c r="H71" s="5" t="s">
        <v>92</v>
      </c>
      <c r="I71" s="6" t="s">
        <v>42</v>
      </c>
      <c r="J71" s="11">
        <v>9772</v>
      </c>
      <c r="K71" s="11">
        <v>7518</v>
      </c>
      <c r="L71" s="11">
        <v>2254</v>
      </c>
    </row>
    <row r="72" spans="1:13" x14ac:dyDescent="0.2">
      <c r="A72" s="27" t="s">
        <v>92</v>
      </c>
      <c r="B72" s="13" t="s">
        <v>15</v>
      </c>
      <c r="C72" s="28" t="s">
        <v>88</v>
      </c>
      <c r="D72" s="10">
        <v>118.89400000000001</v>
      </c>
      <c r="E72" s="9">
        <v>10948</v>
      </c>
      <c r="F72" s="10">
        <v>0.45</v>
      </c>
      <c r="H72" s="5" t="s">
        <v>92</v>
      </c>
      <c r="I72" s="6" t="s">
        <v>15</v>
      </c>
      <c r="J72" s="11">
        <v>14562</v>
      </c>
      <c r="K72" s="11">
        <v>10951</v>
      </c>
      <c r="L72" s="11">
        <v>3611</v>
      </c>
      <c r="M72" t="s">
        <v>94</v>
      </c>
    </row>
    <row r="73" spans="1:13" ht="28" customHeight="1" x14ac:dyDescent="0.2">
      <c r="A73" s="27" t="s">
        <v>95</v>
      </c>
      <c r="B73" s="32" t="s">
        <v>20</v>
      </c>
      <c r="C73" s="33" t="s">
        <v>96</v>
      </c>
      <c r="D73" s="22">
        <v>10.928800000000001</v>
      </c>
      <c r="E73" s="34">
        <v>24572</v>
      </c>
      <c r="F73" s="10">
        <v>0.23</v>
      </c>
      <c r="H73" s="17" t="s">
        <v>95</v>
      </c>
      <c r="I73" s="18" t="s">
        <v>20</v>
      </c>
      <c r="J73" s="11">
        <v>33246</v>
      </c>
      <c r="K73" s="11">
        <v>24572</v>
      </c>
      <c r="L73" s="11">
        <v>8674</v>
      </c>
    </row>
    <row r="74" spans="1:13" x14ac:dyDescent="0.2">
      <c r="A74" s="17" t="s">
        <v>95</v>
      </c>
      <c r="B74" s="18" t="s">
        <v>15</v>
      </c>
      <c r="C74" s="19" t="s">
        <v>83</v>
      </c>
      <c r="D74" s="20">
        <v>35.062399999999997</v>
      </c>
      <c r="E74" s="21">
        <v>7701</v>
      </c>
      <c r="F74" s="10">
        <v>7.0000000000000007E-2</v>
      </c>
      <c r="H74" s="17" t="s">
        <v>95</v>
      </c>
      <c r="I74" s="18" t="s">
        <v>15</v>
      </c>
      <c r="J74" s="11">
        <v>9508</v>
      </c>
      <c r="K74" s="11">
        <v>7701</v>
      </c>
      <c r="L74" s="11">
        <v>1807</v>
      </c>
    </row>
    <row r="75" spans="1:13" x14ac:dyDescent="0.2">
      <c r="A75" s="5" t="s">
        <v>97</v>
      </c>
      <c r="B75" s="6" t="s">
        <v>20</v>
      </c>
      <c r="C75" s="7" t="s">
        <v>98</v>
      </c>
      <c r="D75" s="8">
        <v>15.5776</v>
      </c>
      <c r="E75" s="9">
        <v>15539</v>
      </c>
      <c r="F75" s="10">
        <v>0.28999999999999998</v>
      </c>
      <c r="H75" s="5" t="s">
        <v>97</v>
      </c>
      <c r="I75" s="6" t="s">
        <v>20</v>
      </c>
      <c r="J75" s="11">
        <v>22644</v>
      </c>
      <c r="K75" s="11">
        <v>15541</v>
      </c>
      <c r="L75" s="11">
        <v>7103</v>
      </c>
    </row>
    <row r="76" spans="1:13" ht="20" customHeight="1" x14ac:dyDescent="0.2">
      <c r="A76" s="5" t="s">
        <v>99</v>
      </c>
      <c r="B76" s="6" t="s">
        <v>20</v>
      </c>
      <c r="C76" s="7" t="s">
        <v>100</v>
      </c>
      <c r="D76" s="8">
        <v>7.0839999999999996</v>
      </c>
      <c r="E76" s="9">
        <v>24919</v>
      </c>
      <c r="F76" s="10">
        <v>0.5</v>
      </c>
      <c r="H76" s="5" t="s">
        <v>99</v>
      </c>
      <c r="I76" s="6" t="s">
        <v>20</v>
      </c>
      <c r="J76" s="11">
        <v>28632</v>
      </c>
      <c r="K76" s="11">
        <v>24935</v>
      </c>
      <c r="L76" s="11">
        <v>3697</v>
      </c>
    </row>
    <row r="77" spans="1:13" x14ac:dyDescent="0.2">
      <c r="A77" s="5" t="s">
        <v>99</v>
      </c>
      <c r="B77" s="6" t="s">
        <v>13</v>
      </c>
      <c r="C77" s="7" t="s">
        <v>93</v>
      </c>
      <c r="D77" s="8">
        <v>35.211199999999998</v>
      </c>
      <c r="E77" s="9">
        <v>2105</v>
      </c>
      <c r="F77" s="10">
        <v>0.08</v>
      </c>
      <c r="H77" s="5" t="s">
        <v>99</v>
      </c>
      <c r="I77" s="6" t="s">
        <v>13</v>
      </c>
      <c r="J77" s="11">
        <v>3729</v>
      </c>
      <c r="K77" s="11">
        <v>2105</v>
      </c>
      <c r="L77" s="11">
        <v>1624</v>
      </c>
    </row>
    <row r="78" spans="1:13" x14ac:dyDescent="0.2">
      <c r="A78" s="5" t="s">
        <v>99</v>
      </c>
      <c r="B78" s="6" t="s">
        <v>15</v>
      </c>
      <c r="C78" s="7" t="s">
        <v>93</v>
      </c>
      <c r="D78" s="8">
        <v>35.211199999999998</v>
      </c>
      <c r="E78" s="9">
        <v>1749</v>
      </c>
      <c r="F78" s="10">
        <v>0.08</v>
      </c>
      <c r="H78" s="5" t="s">
        <v>99</v>
      </c>
      <c r="I78" s="6" t="s">
        <v>15</v>
      </c>
      <c r="J78" s="11">
        <v>4701</v>
      </c>
      <c r="K78" s="11">
        <v>1749</v>
      </c>
      <c r="L78" s="11">
        <v>2952</v>
      </c>
    </row>
    <row r="79" spans="1:13" x14ac:dyDescent="0.2">
      <c r="A79" s="5" t="s">
        <v>101</v>
      </c>
      <c r="B79" s="6" t="s">
        <v>20</v>
      </c>
      <c r="C79" s="7" t="s">
        <v>96</v>
      </c>
      <c r="D79" s="8">
        <v>10.928800000000001</v>
      </c>
      <c r="E79" s="9">
        <v>42594</v>
      </c>
      <c r="F79" s="10">
        <v>0.64</v>
      </c>
      <c r="H79" s="5" t="s">
        <v>101</v>
      </c>
      <c r="I79" s="6" t="s">
        <v>20</v>
      </c>
      <c r="J79" s="11">
        <v>56637</v>
      </c>
      <c r="K79" s="11">
        <v>42607</v>
      </c>
      <c r="L79" s="11">
        <v>14030</v>
      </c>
    </row>
    <row r="80" spans="1:13" x14ac:dyDescent="0.2">
      <c r="A80" s="5" t="s">
        <v>101</v>
      </c>
      <c r="B80" s="6" t="s">
        <v>42</v>
      </c>
      <c r="C80" s="7" t="s">
        <v>102</v>
      </c>
      <c r="D80" s="8">
        <v>8.8680000000000003</v>
      </c>
      <c r="E80" s="9">
        <v>9539</v>
      </c>
      <c r="F80" s="10">
        <v>0.6</v>
      </c>
      <c r="H80" s="5" t="s">
        <v>101</v>
      </c>
      <c r="I80" s="6" t="s">
        <v>42</v>
      </c>
      <c r="J80" s="11">
        <v>22504</v>
      </c>
      <c r="K80" s="11">
        <v>19080</v>
      </c>
      <c r="L80" s="11">
        <v>3424</v>
      </c>
    </row>
    <row r="81" spans="1:12" x14ac:dyDescent="0.2">
      <c r="A81" s="5" t="s">
        <v>101</v>
      </c>
      <c r="B81" s="6" t="s">
        <v>13</v>
      </c>
      <c r="C81" s="7" t="s">
        <v>103</v>
      </c>
      <c r="D81" s="8">
        <v>7.9816000000000003</v>
      </c>
      <c r="E81" s="9">
        <v>1305</v>
      </c>
      <c r="F81" s="10">
        <v>0.16</v>
      </c>
      <c r="H81" s="5" t="s">
        <v>101</v>
      </c>
      <c r="I81" s="6" t="s">
        <v>13</v>
      </c>
      <c r="J81" s="11">
        <v>1589</v>
      </c>
      <c r="K81" s="11">
        <v>1305</v>
      </c>
      <c r="L81" s="11">
        <v>284</v>
      </c>
    </row>
    <row r="82" spans="1:12" x14ac:dyDescent="0.2">
      <c r="A82" s="5" t="s">
        <v>101</v>
      </c>
      <c r="B82" s="6" t="s">
        <v>15</v>
      </c>
      <c r="C82" s="7" t="s">
        <v>104</v>
      </c>
      <c r="D82" s="8">
        <v>14.1408</v>
      </c>
      <c r="E82" s="9">
        <v>426</v>
      </c>
      <c r="F82" s="10">
        <v>0.08</v>
      </c>
      <c r="H82" s="5" t="s">
        <v>101</v>
      </c>
      <c r="I82" s="6" t="s">
        <v>15</v>
      </c>
      <c r="J82" s="11">
        <v>1045</v>
      </c>
      <c r="K82" s="11">
        <v>426</v>
      </c>
      <c r="L82" s="11">
        <v>619</v>
      </c>
    </row>
    <row r="83" spans="1:12" x14ac:dyDescent="0.2">
      <c r="A83" s="5" t="s">
        <v>105</v>
      </c>
      <c r="B83" s="6" t="s">
        <v>20</v>
      </c>
      <c r="C83" s="7" t="s">
        <v>106</v>
      </c>
      <c r="D83" s="8">
        <v>13.134399999999999</v>
      </c>
      <c r="E83" s="9">
        <v>10881</v>
      </c>
      <c r="F83" s="10">
        <v>0.12</v>
      </c>
      <c r="H83" s="5" t="s">
        <v>105</v>
      </c>
      <c r="I83" s="6" t="s">
        <v>20</v>
      </c>
      <c r="J83" s="11">
        <v>13231</v>
      </c>
      <c r="K83" s="11">
        <v>10885</v>
      </c>
      <c r="L83" s="11">
        <v>2346</v>
      </c>
    </row>
    <row r="84" spans="1:12" x14ac:dyDescent="0.2">
      <c r="A84" s="5" t="s">
        <v>105</v>
      </c>
      <c r="B84" s="6" t="s">
        <v>42</v>
      </c>
      <c r="C84" s="7" t="s">
        <v>107</v>
      </c>
      <c r="D84" s="8">
        <v>16.991199999999999</v>
      </c>
      <c r="E84" s="9">
        <v>7760</v>
      </c>
      <c r="F84" s="10">
        <v>0.99</v>
      </c>
      <c r="H84" s="5" t="s">
        <v>105</v>
      </c>
      <c r="I84" s="6" t="s">
        <v>42</v>
      </c>
      <c r="J84" s="11">
        <v>16569</v>
      </c>
      <c r="K84" s="11">
        <v>7763</v>
      </c>
      <c r="L84" s="11">
        <v>8806</v>
      </c>
    </row>
    <row r="85" spans="1:12" x14ac:dyDescent="0.2">
      <c r="A85" s="5" t="s">
        <v>105</v>
      </c>
      <c r="B85" s="6" t="s">
        <v>13</v>
      </c>
      <c r="C85" s="7" t="s">
        <v>107</v>
      </c>
      <c r="D85" s="8">
        <v>16.991199999999999</v>
      </c>
      <c r="E85" s="9">
        <v>3512</v>
      </c>
      <c r="F85" s="10">
        <v>0.24</v>
      </c>
      <c r="H85" s="5" t="s">
        <v>105</v>
      </c>
      <c r="I85" s="6" t="s">
        <v>13</v>
      </c>
      <c r="J85" s="11">
        <v>4813</v>
      </c>
      <c r="K85" s="11">
        <v>3514</v>
      </c>
      <c r="L85" s="11">
        <v>1299</v>
      </c>
    </row>
    <row r="86" spans="1:12" x14ac:dyDescent="0.2">
      <c r="A86" s="5" t="s">
        <v>105</v>
      </c>
      <c r="B86" s="6" t="s">
        <v>15</v>
      </c>
      <c r="C86" s="7" t="s">
        <v>107</v>
      </c>
      <c r="D86" s="8">
        <v>16.991199999999999</v>
      </c>
      <c r="E86" s="9">
        <v>1027</v>
      </c>
      <c r="F86" s="10">
        <v>0.18</v>
      </c>
      <c r="H86" s="5" t="s">
        <v>105</v>
      </c>
      <c r="I86" s="6" t="s">
        <v>15</v>
      </c>
      <c r="J86" s="11">
        <v>1378</v>
      </c>
      <c r="K86" s="11">
        <v>1027</v>
      </c>
      <c r="L86" s="11">
        <v>351</v>
      </c>
    </row>
    <row r="87" spans="1:12" x14ac:dyDescent="0.2">
      <c r="A87" s="5" t="s">
        <v>108</v>
      </c>
      <c r="B87" s="6" t="s">
        <v>42</v>
      </c>
      <c r="C87" s="7" t="s">
        <v>106</v>
      </c>
      <c r="D87" s="8">
        <v>13.134399999999999</v>
      </c>
      <c r="E87" s="9">
        <v>6774</v>
      </c>
      <c r="F87" s="10">
        <v>0.7</v>
      </c>
      <c r="H87" s="5" t="s">
        <v>108</v>
      </c>
      <c r="I87" s="6" t="s">
        <v>42</v>
      </c>
      <c r="J87" s="11">
        <v>15034</v>
      </c>
      <c r="K87" s="11">
        <v>13552</v>
      </c>
      <c r="L87" s="11">
        <v>1482</v>
      </c>
    </row>
    <row r="88" spans="1:12" x14ac:dyDescent="0.2">
      <c r="A88" s="5" t="s">
        <v>108</v>
      </c>
      <c r="B88" s="6" t="s">
        <v>13</v>
      </c>
      <c r="C88" s="7" t="s">
        <v>75</v>
      </c>
      <c r="D88" s="8">
        <v>2.7416</v>
      </c>
      <c r="E88" s="35">
        <v>496</v>
      </c>
      <c r="F88" s="10">
        <v>0.17</v>
      </c>
      <c r="H88" s="5" t="s">
        <v>108</v>
      </c>
      <c r="I88" s="6" t="s">
        <v>13</v>
      </c>
      <c r="J88" s="11">
        <v>1304</v>
      </c>
      <c r="K88" s="11">
        <v>992</v>
      </c>
      <c r="L88" s="11">
        <v>312</v>
      </c>
    </row>
    <row r="89" spans="1:12" x14ac:dyDescent="0.2">
      <c r="A89" s="5" t="s">
        <v>108</v>
      </c>
      <c r="B89" s="6" t="s">
        <v>15</v>
      </c>
      <c r="C89" s="7" t="s">
        <v>78</v>
      </c>
      <c r="D89" s="8">
        <v>6.4672000000000001</v>
      </c>
      <c r="E89" s="35">
        <v>404</v>
      </c>
      <c r="F89" s="10">
        <v>0.17</v>
      </c>
      <c r="H89" s="5" t="s">
        <v>108</v>
      </c>
      <c r="I89" s="6" t="s">
        <v>15</v>
      </c>
      <c r="J89" s="11">
        <v>1144</v>
      </c>
      <c r="K89" s="11">
        <v>808</v>
      </c>
      <c r="L89" s="11">
        <v>336</v>
      </c>
    </row>
    <row r="90" spans="1:12" x14ac:dyDescent="0.2">
      <c r="A90" s="5" t="s">
        <v>109</v>
      </c>
      <c r="B90" s="6" t="s">
        <v>20</v>
      </c>
      <c r="C90" s="7" t="s">
        <v>72</v>
      </c>
      <c r="D90" s="8">
        <v>23.924800000000001</v>
      </c>
      <c r="E90" s="9">
        <v>5955</v>
      </c>
      <c r="F90" s="10">
        <v>0.23</v>
      </c>
      <c r="H90" s="5" t="s">
        <v>109</v>
      </c>
      <c r="I90" s="6" t="s">
        <v>20</v>
      </c>
      <c r="J90" s="11">
        <v>11377</v>
      </c>
      <c r="K90" s="11">
        <v>5956</v>
      </c>
      <c r="L90" s="11">
        <v>5421</v>
      </c>
    </row>
    <row r="91" spans="1:12" x14ac:dyDescent="0.2">
      <c r="A91" s="5" t="s">
        <v>109</v>
      </c>
      <c r="B91" s="6" t="s">
        <v>42</v>
      </c>
      <c r="C91" s="7" t="s">
        <v>110</v>
      </c>
      <c r="D91" s="8">
        <v>7.7392000000000003</v>
      </c>
      <c r="E91" s="9">
        <v>11329</v>
      </c>
      <c r="F91" s="10">
        <v>1.94</v>
      </c>
      <c r="H91" s="5" t="s">
        <v>109</v>
      </c>
      <c r="I91" s="6" t="s">
        <v>42</v>
      </c>
      <c r="J91" s="11">
        <v>15680</v>
      </c>
      <c r="K91" s="11">
        <v>11337</v>
      </c>
      <c r="L91" s="11">
        <v>4343</v>
      </c>
    </row>
    <row r="92" spans="1:12" x14ac:dyDescent="0.2">
      <c r="A92" s="5" t="s">
        <v>109</v>
      </c>
      <c r="B92" s="6" t="s">
        <v>15</v>
      </c>
      <c r="C92" s="7" t="s">
        <v>25</v>
      </c>
      <c r="D92" s="8">
        <v>12.9672</v>
      </c>
      <c r="E92" s="9">
        <v>877</v>
      </c>
      <c r="F92" s="10">
        <v>0.13</v>
      </c>
      <c r="H92" s="5" t="s">
        <v>109</v>
      </c>
      <c r="I92" s="6" t="s">
        <v>15</v>
      </c>
      <c r="J92" s="11">
        <v>1629</v>
      </c>
      <c r="K92" s="11">
        <v>877</v>
      </c>
      <c r="L92" s="11">
        <v>752</v>
      </c>
    </row>
    <row r="93" spans="1:12" x14ac:dyDescent="0.2">
      <c r="A93" s="5" t="s">
        <v>111</v>
      </c>
      <c r="B93" s="6" t="s">
        <v>20</v>
      </c>
      <c r="C93" s="7" t="s">
        <v>72</v>
      </c>
      <c r="D93" s="8">
        <v>23.924800000000001</v>
      </c>
      <c r="E93" s="9">
        <v>13696</v>
      </c>
      <c r="F93" s="10">
        <v>0.39</v>
      </c>
      <c r="H93" s="5" t="s">
        <v>111</v>
      </c>
      <c r="I93" s="6" t="s">
        <v>20</v>
      </c>
      <c r="J93" s="11">
        <v>20274</v>
      </c>
      <c r="K93" s="11">
        <v>13699</v>
      </c>
      <c r="L93" s="11">
        <v>6575</v>
      </c>
    </row>
    <row r="94" spans="1:12" x14ac:dyDescent="0.2">
      <c r="A94" s="5" t="s">
        <v>111</v>
      </c>
      <c r="B94" s="6" t="s">
        <v>42</v>
      </c>
      <c r="C94" s="7" t="s">
        <v>72</v>
      </c>
      <c r="D94" s="8">
        <v>23.924800000000001</v>
      </c>
      <c r="E94" s="9">
        <v>8699</v>
      </c>
      <c r="F94" s="10">
        <v>0.51</v>
      </c>
      <c r="H94" s="5" t="s">
        <v>111</v>
      </c>
      <c r="I94" s="6" t="s">
        <v>42</v>
      </c>
      <c r="J94" s="11">
        <v>11459</v>
      </c>
      <c r="K94" s="11">
        <v>8701</v>
      </c>
      <c r="L94" s="11">
        <v>2758</v>
      </c>
    </row>
    <row r="95" spans="1:12" x14ac:dyDescent="0.2">
      <c r="A95" s="5" t="s">
        <v>111</v>
      </c>
      <c r="B95" s="6" t="s">
        <v>15</v>
      </c>
      <c r="C95" s="7" t="s">
        <v>80</v>
      </c>
      <c r="D95" s="8">
        <v>16.620799999999999</v>
      </c>
      <c r="E95" s="9">
        <v>1778</v>
      </c>
      <c r="F95" s="10">
        <v>0.64</v>
      </c>
      <c r="H95" s="5" t="s">
        <v>111</v>
      </c>
      <c r="I95" s="6" t="s">
        <v>15</v>
      </c>
      <c r="J95" s="11">
        <v>3080</v>
      </c>
      <c r="K95" s="11">
        <v>1780</v>
      </c>
      <c r="L95" s="11">
        <v>1300</v>
      </c>
    </row>
    <row r="96" spans="1:12" x14ac:dyDescent="0.2">
      <c r="A96" s="5" t="s">
        <v>112</v>
      </c>
      <c r="B96" s="6" t="s">
        <v>20</v>
      </c>
      <c r="C96" s="7" t="s">
        <v>57</v>
      </c>
      <c r="D96" s="8">
        <v>17.829599999999999</v>
      </c>
      <c r="E96" s="9">
        <v>5438</v>
      </c>
      <c r="F96" s="10">
        <v>0.5</v>
      </c>
      <c r="H96" s="5" t="s">
        <v>112</v>
      </c>
      <c r="I96" s="6" t="s">
        <v>20</v>
      </c>
      <c r="J96" s="11">
        <v>20342</v>
      </c>
      <c r="K96" s="11">
        <v>10896</v>
      </c>
      <c r="L96" s="11">
        <v>9446</v>
      </c>
    </row>
    <row r="97" spans="1:14" x14ac:dyDescent="0.2">
      <c r="A97" s="5" t="s">
        <v>112</v>
      </c>
      <c r="B97" s="6" t="s">
        <v>42</v>
      </c>
      <c r="C97" s="7" t="s">
        <v>80</v>
      </c>
      <c r="D97" s="8">
        <v>16.620799999999999</v>
      </c>
      <c r="E97" s="9">
        <v>11082</v>
      </c>
      <c r="F97" s="10">
        <v>0.68</v>
      </c>
      <c r="H97" s="5" t="s">
        <v>112</v>
      </c>
      <c r="I97" s="6" t="s">
        <v>42</v>
      </c>
      <c r="J97" s="11">
        <v>27382</v>
      </c>
      <c r="K97" s="11">
        <v>22172</v>
      </c>
      <c r="L97" s="11">
        <v>5210</v>
      </c>
    </row>
    <row r="98" spans="1:14" x14ac:dyDescent="0.2">
      <c r="A98" s="5" t="s">
        <v>112</v>
      </c>
      <c r="B98" s="6" t="s">
        <v>13</v>
      </c>
      <c r="C98" s="7" t="s">
        <v>80</v>
      </c>
      <c r="D98" s="8">
        <v>16.620799999999999</v>
      </c>
      <c r="E98" s="9">
        <v>1527</v>
      </c>
      <c r="F98" s="10">
        <v>0.94</v>
      </c>
      <c r="H98" s="5" t="s">
        <v>112</v>
      </c>
      <c r="I98" s="6" t="s">
        <v>13</v>
      </c>
      <c r="J98" s="11">
        <v>4434</v>
      </c>
      <c r="K98" s="11">
        <v>3054</v>
      </c>
      <c r="L98" s="11">
        <v>1380</v>
      </c>
    </row>
    <row r="99" spans="1:14" x14ac:dyDescent="0.2">
      <c r="A99" s="5" t="s">
        <v>112</v>
      </c>
      <c r="B99" s="6" t="s">
        <v>15</v>
      </c>
      <c r="C99" s="7" t="s">
        <v>72</v>
      </c>
      <c r="D99" s="8">
        <v>23.924800000000001</v>
      </c>
      <c r="E99" s="9">
        <v>1068</v>
      </c>
      <c r="F99" s="10">
        <v>1.1299999999999999</v>
      </c>
      <c r="H99" s="5" t="s">
        <v>112</v>
      </c>
      <c r="I99" s="6" t="s">
        <v>15</v>
      </c>
      <c r="J99" s="11">
        <v>5140</v>
      </c>
      <c r="K99" s="11">
        <v>2138</v>
      </c>
      <c r="L99" s="11">
        <v>3002</v>
      </c>
    </row>
    <row r="100" spans="1:14" x14ac:dyDescent="0.2">
      <c r="A100" s="5" t="s">
        <v>113</v>
      </c>
      <c r="B100" s="6" t="s">
        <v>20</v>
      </c>
      <c r="C100" s="7" t="s">
        <v>57</v>
      </c>
      <c r="D100" s="8">
        <v>17.829599999999999</v>
      </c>
      <c r="E100" s="9">
        <v>4091</v>
      </c>
      <c r="F100" s="10">
        <v>0.1</v>
      </c>
      <c r="H100" s="5" t="s">
        <v>113</v>
      </c>
      <c r="I100" s="6" t="s">
        <v>20</v>
      </c>
      <c r="J100" s="11">
        <v>10284</v>
      </c>
      <c r="K100" s="11">
        <v>8182</v>
      </c>
      <c r="L100" s="11">
        <v>2102</v>
      </c>
    </row>
    <row r="101" spans="1:14" x14ac:dyDescent="0.2">
      <c r="A101" s="5" t="s">
        <v>113</v>
      </c>
      <c r="B101" s="6" t="s">
        <v>42</v>
      </c>
      <c r="C101" s="7" t="s">
        <v>57</v>
      </c>
      <c r="D101" s="8">
        <v>17.829599999999999</v>
      </c>
      <c r="E101" s="35">
        <v>704</v>
      </c>
      <c r="F101" s="10">
        <v>0.46</v>
      </c>
      <c r="H101" s="5" t="s">
        <v>113</v>
      </c>
      <c r="I101" s="6" t="s">
        <v>42</v>
      </c>
      <c r="J101" s="11">
        <v>2072</v>
      </c>
      <c r="K101" s="11">
        <v>1412</v>
      </c>
      <c r="L101" s="11">
        <v>660</v>
      </c>
    </row>
    <row r="102" spans="1:14" x14ac:dyDescent="0.2">
      <c r="A102" s="5" t="s">
        <v>113</v>
      </c>
      <c r="B102" s="6" t="s">
        <v>15</v>
      </c>
      <c r="C102" s="7" t="s">
        <v>24</v>
      </c>
      <c r="D102" s="8">
        <v>14.117599999999999</v>
      </c>
      <c r="E102" s="9">
        <v>2136</v>
      </c>
      <c r="F102" s="10">
        <v>0.04</v>
      </c>
      <c r="H102" s="5" t="s">
        <v>113</v>
      </c>
      <c r="I102" s="6" t="s">
        <v>15</v>
      </c>
      <c r="J102" s="11">
        <v>6292</v>
      </c>
      <c r="K102" s="11">
        <v>4272</v>
      </c>
      <c r="L102" s="11">
        <v>2020</v>
      </c>
    </row>
    <row r="103" spans="1:14" x14ac:dyDescent="0.2">
      <c r="A103" s="5" t="s">
        <v>114</v>
      </c>
      <c r="B103" s="6" t="s">
        <v>20</v>
      </c>
      <c r="C103" s="7" t="s">
        <v>24</v>
      </c>
      <c r="D103" s="8">
        <v>14.117599999999999</v>
      </c>
      <c r="E103" s="9">
        <v>13575</v>
      </c>
      <c r="F103" s="10">
        <v>0.31</v>
      </c>
      <c r="H103" s="5" t="s">
        <v>114</v>
      </c>
      <c r="I103" s="6" t="s">
        <v>20</v>
      </c>
      <c r="J103" s="11">
        <v>17897</v>
      </c>
      <c r="K103" s="11">
        <v>13575</v>
      </c>
      <c r="L103" s="11">
        <v>4322</v>
      </c>
    </row>
    <row r="104" spans="1:14" x14ac:dyDescent="0.2">
      <c r="A104" s="5" t="s">
        <v>114</v>
      </c>
      <c r="B104" s="6" t="s">
        <v>15</v>
      </c>
      <c r="C104" s="7" t="s">
        <v>115</v>
      </c>
      <c r="D104" s="8">
        <v>7.1887999999999996</v>
      </c>
      <c r="E104" s="9">
        <v>1523</v>
      </c>
      <c r="F104" s="10">
        <v>0.12</v>
      </c>
      <c r="H104" s="5" t="s">
        <v>114</v>
      </c>
      <c r="I104" s="6" t="s">
        <v>15</v>
      </c>
      <c r="J104" s="11">
        <v>2767</v>
      </c>
      <c r="K104" s="11">
        <v>1523</v>
      </c>
      <c r="L104" s="11">
        <v>1244</v>
      </c>
    </row>
    <row r="105" spans="1:14" x14ac:dyDescent="0.2">
      <c r="A105" s="5" t="s">
        <v>116</v>
      </c>
      <c r="B105" s="6" t="s">
        <v>20</v>
      </c>
      <c r="C105" s="7" t="s">
        <v>117</v>
      </c>
      <c r="D105" s="8">
        <v>15.6592</v>
      </c>
      <c r="E105" s="35">
        <v>12621</v>
      </c>
      <c r="F105" s="10">
        <v>0.95</v>
      </c>
      <c r="H105" s="5" t="s">
        <v>116</v>
      </c>
      <c r="I105" s="6" t="s">
        <v>20</v>
      </c>
      <c r="J105" s="11">
        <v>32284</v>
      </c>
      <c r="K105" s="11">
        <v>25242</v>
      </c>
      <c r="L105" s="11">
        <v>7042</v>
      </c>
      <c r="N105" s="36"/>
    </row>
    <row r="106" spans="1:14" x14ac:dyDescent="0.2">
      <c r="A106" s="5" t="s">
        <v>116</v>
      </c>
      <c r="B106" s="6" t="s">
        <v>42</v>
      </c>
      <c r="C106" s="7" t="s">
        <v>104</v>
      </c>
      <c r="D106" s="8">
        <v>14.1408</v>
      </c>
      <c r="E106" s="35">
        <v>5648</v>
      </c>
      <c r="F106" s="10">
        <v>0.52</v>
      </c>
      <c r="H106" s="5" t="s">
        <v>116</v>
      </c>
      <c r="I106" s="6" t="s">
        <v>42</v>
      </c>
      <c r="J106" s="11">
        <v>17138</v>
      </c>
      <c r="K106" s="11">
        <v>11296</v>
      </c>
      <c r="L106" s="11">
        <v>5842</v>
      </c>
    </row>
    <row r="107" spans="1:14" x14ac:dyDescent="0.2">
      <c r="A107" s="5" t="s">
        <v>116</v>
      </c>
      <c r="B107" s="6" t="s">
        <v>13</v>
      </c>
      <c r="C107" s="7" t="s">
        <v>117</v>
      </c>
      <c r="D107" s="8">
        <v>15.6592</v>
      </c>
      <c r="E107" s="35">
        <v>887</v>
      </c>
      <c r="F107" s="10">
        <v>0.1</v>
      </c>
      <c r="H107" s="5" t="s">
        <v>116</v>
      </c>
      <c r="I107" s="6" t="s">
        <v>13</v>
      </c>
      <c r="J107" s="11">
        <v>2992</v>
      </c>
      <c r="K107" s="11">
        <v>1774</v>
      </c>
      <c r="L107" s="11">
        <v>1218</v>
      </c>
    </row>
    <row r="108" spans="1:14" x14ac:dyDescent="0.2">
      <c r="A108" s="5" t="s">
        <v>116</v>
      </c>
      <c r="B108" s="6" t="s">
        <v>15</v>
      </c>
      <c r="C108" s="7" t="s">
        <v>96</v>
      </c>
      <c r="D108" s="8">
        <v>10.928800000000001</v>
      </c>
      <c r="E108" s="35">
        <v>353</v>
      </c>
      <c r="F108" s="10">
        <v>0.35</v>
      </c>
      <c r="H108" s="5" t="s">
        <v>116</v>
      </c>
      <c r="I108" s="6" t="s">
        <v>15</v>
      </c>
      <c r="J108" s="11">
        <v>1246</v>
      </c>
      <c r="K108" s="11">
        <v>706</v>
      </c>
      <c r="L108" s="11">
        <v>540</v>
      </c>
    </row>
    <row r="109" spans="1:14" x14ac:dyDescent="0.2">
      <c r="A109" s="5" t="s">
        <v>119</v>
      </c>
      <c r="B109" s="6" t="s">
        <v>20</v>
      </c>
      <c r="C109" s="7" t="s">
        <v>120</v>
      </c>
      <c r="D109" s="8">
        <v>5.9968000000000004</v>
      </c>
      <c r="E109" s="9">
        <v>26118</v>
      </c>
      <c r="F109" s="10">
        <v>0.13</v>
      </c>
      <c r="H109" s="5" t="s">
        <v>119</v>
      </c>
      <c r="I109" s="6" t="s">
        <v>20</v>
      </c>
      <c r="J109" s="11">
        <v>31070</v>
      </c>
      <c r="K109" s="11">
        <v>26121</v>
      </c>
      <c r="L109" s="11">
        <v>4949</v>
      </c>
    </row>
    <row r="110" spans="1:14" x14ac:dyDescent="0.2">
      <c r="A110" s="5" t="s">
        <v>119</v>
      </c>
      <c r="B110" s="6" t="s">
        <v>42</v>
      </c>
      <c r="C110" s="7" t="s">
        <v>102</v>
      </c>
      <c r="D110" s="8">
        <v>8.8680000000000003</v>
      </c>
      <c r="E110" s="9">
        <v>21753</v>
      </c>
      <c r="F110" s="10">
        <v>0.71</v>
      </c>
      <c r="H110" s="5" t="s">
        <v>119</v>
      </c>
      <c r="I110" s="6" t="s">
        <v>42</v>
      </c>
      <c r="J110" s="11">
        <v>30345</v>
      </c>
      <c r="K110" s="11">
        <v>21754</v>
      </c>
      <c r="L110" s="11">
        <v>8591</v>
      </c>
    </row>
    <row r="111" spans="1:14" x14ac:dyDescent="0.2">
      <c r="A111" s="5" t="s">
        <v>119</v>
      </c>
      <c r="B111" s="6" t="s">
        <v>15</v>
      </c>
      <c r="C111" s="7" t="s">
        <v>96</v>
      </c>
      <c r="D111" s="8">
        <v>10.928800000000001</v>
      </c>
      <c r="E111" s="9">
        <v>368</v>
      </c>
      <c r="F111" s="10">
        <v>0.05</v>
      </c>
      <c r="H111" s="5" t="s">
        <v>119</v>
      </c>
      <c r="I111" s="6" t="s">
        <v>15</v>
      </c>
      <c r="J111" s="11">
        <v>650</v>
      </c>
      <c r="K111" s="11">
        <v>368</v>
      </c>
      <c r="L111" s="11">
        <v>282</v>
      </c>
    </row>
    <row r="112" spans="1:14" x14ac:dyDescent="0.2">
      <c r="A112" s="5" t="s">
        <v>121</v>
      </c>
      <c r="B112" s="6" t="s">
        <v>20</v>
      </c>
      <c r="C112" s="7" t="s">
        <v>64</v>
      </c>
      <c r="D112" s="8">
        <v>21.120799999999999</v>
      </c>
      <c r="E112" s="9">
        <v>14969</v>
      </c>
      <c r="F112" s="10">
        <v>0.02</v>
      </c>
      <c r="H112" s="5" t="s">
        <v>121</v>
      </c>
      <c r="I112" s="6" t="s">
        <v>20</v>
      </c>
      <c r="J112" s="11">
        <v>18986</v>
      </c>
      <c r="K112" s="11">
        <v>14969</v>
      </c>
      <c r="L112" s="11">
        <v>4017</v>
      </c>
    </row>
    <row r="113" spans="1:14" x14ac:dyDescent="0.2">
      <c r="A113" s="5" t="s">
        <v>121</v>
      </c>
      <c r="B113" s="6" t="s">
        <v>42</v>
      </c>
      <c r="C113" s="7" t="s">
        <v>35</v>
      </c>
      <c r="D113" s="8">
        <v>33.990400000000001</v>
      </c>
      <c r="E113" s="9">
        <v>10286</v>
      </c>
      <c r="F113" s="10">
        <v>0.12</v>
      </c>
      <c r="H113" s="5" t="s">
        <v>121</v>
      </c>
      <c r="I113" s="6" t="s">
        <v>42</v>
      </c>
      <c r="J113" s="11">
        <v>20235</v>
      </c>
      <c r="K113" s="11">
        <v>10288</v>
      </c>
      <c r="L113" s="11">
        <v>9947</v>
      </c>
    </row>
    <row r="114" spans="1:14" x14ac:dyDescent="0.2">
      <c r="A114" s="5" t="s">
        <v>121</v>
      </c>
      <c r="B114" s="6" t="s">
        <v>13</v>
      </c>
      <c r="C114" s="7" t="s">
        <v>35</v>
      </c>
      <c r="D114" s="8">
        <v>33.990400000000001</v>
      </c>
      <c r="E114" s="9">
        <v>723</v>
      </c>
      <c r="F114" s="10">
        <v>0.01</v>
      </c>
      <c r="H114" s="5" t="s">
        <v>121</v>
      </c>
      <c r="I114" s="6" t="s">
        <v>13</v>
      </c>
      <c r="J114" s="11">
        <v>2191</v>
      </c>
      <c r="K114" s="11">
        <v>723</v>
      </c>
      <c r="L114" s="11">
        <v>1468</v>
      </c>
    </row>
    <row r="115" spans="1:14" ht="27" customHeight="1" x14ac:dyDescent="0.2">
      <c r="A115" s="14" t="s">
        <v>122</v>
      </c>
      <c r="B115" t="s">
        <v>20</v>
      </c>
      <c r="C115" s="15" t="s">
        <v>123</v>
      </c>
      <c r="D115" s="10">
        <v>7.2511999999999999</v>
      </c>
      <c r="E115" s="16">
        <v>16134</v>
      </c>
      <c r="F115" s="10">
        <v>0.14000000000000001</v>
      </c>
      <c r="H115" s="14" t="s">
        <v>122</v>
      </c>
      <c r="I115" t="s">
        <v>20</v>
      </c>
      <c r="J115" s="24">
        <v>19931</v>
      </c>
      <c r="K115" s="24">
        <v>16136</v>
      </c>
      <c r="L115" s="24">
        <v>3795</v>
      </c>
    </row>
    <row r="116" spans="1:14" x14ac:dyDescent="0.2">
      <c r="A116" s="5" t="s">
        <v>122</v>
      </c>
      <c r="B116" s="6" t="s">
        <v>42</v>
      </c>
      <c r="C116" s="37" t="s">
        <v>49</v>
      </c>
      <c r="D116" s="8">
        <v>14.7096</v>
      </c>
      <c r="E116" s="35">
        <v>23845</v>
      </c>
      <c r="F116" s="10">
        <v>0.21</v>
      </c>
      <c r="H116" s="5" t="s">
        <v>122</v>
      </c>
      <c r="I116" s="6" t="s">
        <v>42</v>
      </c>
      <c r="J116" s="11">
        <v>30610</v>
      </c>
      <c r="K116" s="11">
        <v>23847</v>
      </c>
      <c r="L116" s="11">
        <v>6763</v>
      </c>
    </row>
    <row r="117" spans="1:14" x14ac:dyDescent="0.2">
      <c r="A117" s="5" t="s">
        <v>122</v>
      </c>
      <c r="B117" s="6" t="s">
        <v>15</v>
      </c>
      <c r="C117" s="37" t="s">
        <v>51</v>
      </c>
      <c r="D117" s="8">
        <v>12.9224</v>
      </c>
      <c r="E117" s="35">
        <v>815</v>
      </c>
      <c r="F117" s="10">
        <v>0.09</v>
      </c>
      <c r="H117" s="5" t="s">
        <v>122</v>
      </c>
      <c r="I117" s="6" t="s">
        <v>15</v>
      </c>
      <c r="J117" s="11">
        <v>1452</v>
      </c>
      <c r="K117" s="11">
        <v>815</v>
      </c>
      <c r="L117" s="11">
        <v>637</v>
      </c>
      <c r="N117" s="36"/>
    </row>
    <row r="118" spans="1:14" x14ac:dyDescent="0.2">
      <c r="A118" s="5" t="s">
        <v>125</v>
      </c>
      <c r="B118" s="6" t="s">
        <v>56</v>
      </c>
      <c r="C118" s="7" t="s">
        <v>126</v>
      </c>
      <c r="D118" s="8">
        <v>5.2927999999999997</v>
      </c>
      <c r="E118" s="9">
        <v>24235</v>
      </c>
      <c r="F118" s="10">
        <v>0.16</v>
      </c>
      <c r="H118" s="5" t="s">
        <v>125</v>
      </c>
      <c r="I118" s="6" t="s">
        <v>56</v>
      </c>
      <c r="J118" s="11">
        <v>26386</v>
      </c>
      <c r="K118" s="11">
        <v>24236</v>
      </c>
      <c r="L118" s="11">
        <v>2150</v>
      </c>
    </row>
    <row r="119" spans="1:14" x14ac:dyDescent="0.2">
      <c r="A119" s="5" t="s">
        <v>125</v>
      </c>
      <c r="B119" s="6" t="s">
        <v>63</v>
      </c>
      <c r="C119" s="7" t="s">
        <v>25</v>
      </c>
      <c r="D119" s="8">
        <v>12.9672</v>
      </c>
      <c r="E119" s="9">
        <v>2348</v>
      </c>
      <c r="F119" s="10">
        <v>0.04</v>
      </c>
      <c r="H119" s="5" t="s">
        <v>125</v>
      </c>
      <c r="I119" s="6" t="s">
        <v>63</v>
      </c>
      <c r="J119" s="11">
        <v>5029</v>
      </c>
      <c r="K119" s="11">
        <v>2348</v>
      </c>
      <c r="L119" s="11">
        <v>2681</v>
      </c>
    </row>
    <row r="120" spans="1:14" x14ac:dyDescent="0.2">
      <c r="A120" s="5" t="s">
        <v>125</v>
      </c>
      <c r="B120" s="6" t="s">
        <v>20</v>
      </c>
      <c r="C120" s="7" t="s">
        <v>127</v>
      </c>
      <c r="D120" s="8">
        <v>3.2864</v>
      </c>
      <c r="E120" s="9">
        <v>6324</v>
      </c>
      <c r="F120" s="10">
        <v>0.01</v>
      </c>
      <c r="H120" s="5" t="s">
        <v>125</v>
      </c>
      <c r="I120" s="6" t="s">
        <v>20</v>
      </c>
      <c r="J120" s="11">
        <v>12038</v>
      </c>
      <c r="K120" s="11">
        <v>6324</v>
      </c>
      <c r="L120" s="11">
        <v>5714</v>
      </c>
    </row>
    <row r="121" spans="1:14" x14ac:dyDescent="0.2">
      <c r="A121" s="5" t="s">
        <v>125</v>
      </c>
      <c r="B121" s="6" t="s">
        <v>42</v>
      </c>
      <c r="C121" s="7" t="s">
        <v>80</v>
      </c>
      <c r="D121" s="8">
        <v>16.620799999999999</v>
      </c>
      <c r="E121" s="9">
        <v>6836</v>
      </c>
      <c r="F121" s="10">
        <v>0.05</v>
      </c>
      <c r="H121" s="5" t="s">
        <v>125</v>
      </c>
      <c r="I121" s="6" t="s">
        <v>42</v>
      </c>
      <c r="J121" s="11">
        <v>8414</v>
      </c>
      <c r="K121" s="11">
        <v>6836</v>
      </c>
      <c r="L121" s="11">
        <v>1578</v>
      </c>
    </row>
    <row r="122" spans="1:14" x14ac:dyDescent="0.2">
      <c r="A122" s="5" t="s">
        <v>128</v>
      </c>
      <c r="B122" s="6" t="s">
        <v>56</v>
      </c>
      <c r="C122" s="7" t="s">
        <v>16</v>
      </c>
      <c r="D122" s="8">
        <v>10.9048</v>
      </c>
      <c r="E122" s="35">
        <v>11938</v>
      </c>
      <c r="F122" s="10">
        <v>0.1</v>
      </c>
      <c r="H122" s="5" t="s">
        <v>128</v>
      </c>
      <c r="I122" s="6" t="s">
        <v>56</v>
      </c>
      <c r="J122" s="11">
        <v>13722</v>
      </c>
      <c r="K122" s="11">
        <v>11942</v>
      </c>
      <c r="L122" s="11">
        <v>1780</v>
      </c>
    </row>
    <row r="123" spans="1:14" x14ac:dyDescent="0.2">
      <c r="A123" s="5" t="s">
        <v>128</v>
      </c>
      <c r="B123" s="6" t="s">
        <v>20</v>
      </c>
      <c r="C123" s="7" t="s">
        <v>127</v>
      </c>
      <c r="D123" s="8">
        <v>3.2864</v>
      </c>
      <c r="E123" s="9">
        <v>24013</v>
      </c>
      <c r="F123" s="10">
        <v>0.1</v>
      </c>
      <c r="H123" s="5" t="s">
        <v>128</v>
      </c>
      <c r="I123" s="6" t="s">
        <v>20</v>
      </c>
      <c r="J123" s="11">
        <v>27254</v>
      </c>
      <c r="K123" s="11">
        <v>24018</v>
      </c>
      <c r="L123" s="11">
        <v>3236</v>
      </c>
    </row>
    <row r="124" spans="1:14" x14ac:dyDescent="0.2">
      <c r="A124" s="5" t="s">
        <v>128</v>
      </c>
      <c r="B124" s="6" t="s">
        <v>42</v>
      </c>
      <c r="C124" s="7" t="s">
        <v>46</v>
      </c>
      <c r="D124" s="8">
        <v>3.9144000000000001</v>
      </c>
      <c r="E124" s="9">
        <v>43632</v>
      </c>
      <c r="F124" s="10">
        <v>1.23</v>
      </c>
      <c r="H124" s="5" t="s">
        <v>128</v>
      </c>
      <c r="I124" s="6" t="s">
        <v>42</v>
      </c>
      <c r="J124" s="11">
        <v>45876</v>
      </c>
      <c r="K124" s="11">
        <v>43654</v>
      </c>
      <c r="L124" s="11">
        <v>2222</v>
      </c>
    </row>
    <row r="125" spans="1:14" x14ac:dyDescent="0.2">
      <c r="A125" s="5" t="s">
        <v>129</v>
      </c>
      <c r="B125" s="6" t="s">
        <v>56</v>
      </c>
      <c r="C125" s="7" t="s">
        <v>75</v>
      </c>
      <c r="D125" s="8">
        <v>2.7416</v>
      </c>
      <c r="E125" s="9">
        <v>13211</v>
      </c>
      <c r="F125" s="10">
        <v>0.17</v>
      </c>
      <c r="H125" s="5" t="s">
        <v>129</v>
      </c>
      <c r="I125" s="6" t="s">
        <v>56</v>
      </c>
      <c r="J125" s="11">
        <v>14288</v>
      </c>
      <c r="K125" s="11">
        <v>13211</v>
      </c>
      <c r="L125" s="11">
        <v>1077</v>
      </c>
    </row>
    <row r="126" spans="1:14" x14ac:dyDescent="0.2">
      <c r="A126" s="5" t="s">
        <v>129</v>
      </c>
      <c r="B126" s="6" t="s">
        <v>63</v>
      </c>
      <c r="C126" s="7" t="s">
        <v>62</v>
      </c>
      <c r="D126" s="8">
        <v>6.9112</v>
      </c>
      <c r="E126" s="9">
        <v>10697</v>
      </c>
      <c r="F126" s="10">
        <v>0.08</v>
      </c>
      <c r="H126" s="5" t="s">
        <v>129</v>
      </c>
      <c r="I126" s="6" t="s">
        <v>63</v>
      </c>
      <c r="J126" s="11">
        <v>13858</v>
      </c>
      <c r="K126" s="11">
        <v>10697</v>
      </c>
      <c r="L126" s="11">
        <v>3161</v>
      </c>
    </row>
    <row r="127" spans="1:14" x14ac:dyDescent="0.2">
      <c r="A127" s="5" t="s">
        <v>129</v>
      </c>
      <c r="B127" s="6" t="s">
        <v>20</v>
      </c>
      <c r="C127" s="7" t="s">
        <v>66</v>
      </c>
      <c r="D127" s="8">
        <v>4.4504000000000001</v>
      </c>
      <c r="E127" s="9">
        <v>24346</v>
      </c>
      <c r="F127" s="10">
        <v>0.1</v>
      </c>
      <c r="H127" s="5" t="s">
        <v>129</v>
      </c>
      <c r="I127" s="6" t="s">
        <v>20</v>
      </c>
      <c r="J127" s="11">
        <v>27939</v>
      </c>
      <c r="K127" s="11">
        <v>24352</v>
      </c>
      <c r="L127" s="11">
        <v>3587</v>
      </c>
    </row>
    <row r="128" spans="1:14" x14ac:dyDescent="0.2">
      <c r="A128" s="5" t="s">
        <v>129</v>
      </c>
      <c r="B128" s="6" t="s">
        <v>42</v>
      </c>
      <c r="C128" s="7" t="s">
        <v>96</v>
      </c>
      <c r="D128" s="8">
        <v>10.928800000000001</v>
      </c>
      <c r="E128" s="9">
        <v>43574</v>
      </c>
      <c r="F128" s="10">
        <v>0.43</v>
      </c>
      <c r="H128" s="5" t="s">
        <v>129</v>
      </c>
      <c r="I128" s="6" t="s">
        <v>42</v>
      </c>
      <c r="J128" s="11">
        <v>47490</v>
      </c>
      <c r="K128" s="11">
        <v>43579</v>
      </c>
      <c r="L128" s="11">
        <v>3911</v>
      </c>
    </row>
    <row r="129" spans="1:13" ht="30" customHeight="1" x14ac:dyDescent="0.2">
      <c r="A129" s="14" t="s">
        <v>130</v>
      </c>
      <c r="B129" s="38" t="s">
        <v>20</v>
      </c>
      <c r="C129" s="39" t="s">
        <v>88</v>
      </c>
      <c r="D129" s="10">
        <v>118.89400000000001</v>
      </c>
      <c r="E129" s="16">
        <v>9348</v>
      </c>
      <c r="F129" s="10">
        <v>0.56000000000000005</v>
      </c>
      <c r="H129" s="14" t="s">
        <v>130</v>
      </c>
      <c r="I129" t="s">
        <v>20</v>
      </c>
      <c r="J129" s="24">
        <v>33904</v>
      </c>
      <c r="K129" s="24">
        <v>18700</v>
      </c>
      <c r="L129" s="24">
        <v>15204</v>
      </c>
      <c r="M129" s="12"/>
    </row>
    <row r="130" spans="1:13" x14ac:dyDescent="0.2">
      <c r="A130" s="5" t="s">
        <v>130</v>
      </c>
      <c r="B130" s="40" t="s">
        <v>42</v>
      </c>
      <c r="C130" s="41" t="s">
        <v>88</v>
      </c>
      <c r="D130" s="8">
        <v>118.89400000000001</v>
      </c>
      <c r="E130" s="9">
        <v>4577</v>
      </c>
      <c r="F130" s="10">
        <v>0.27</v>
      </c>
      <c r="H130" s="5" t="s">
        <v>130</v>
      </c>
      <c r="I130" s="6" t="s">
        <v>42</v>
      </c>
      <c r="J130" s="11">
        <v>14394</v>
      </c>
      <c r="K130" s="11">
        <v>9156</v>
      </c>
      <c r="L130" s="11">
        <v>5238</v>
      </c>
    </row>
    <row r="131" spans="1:13" x14ac:dyDescent="0.2">
      <c r="A131" s="5" t="s">
        <v>130</v>
      </c>
      <c r="B131" s="40" t="s">
        <v>13</v>
      </c>
      <c r="C131" s="41" t="s">
        <v>88</v>
      </c>
      <c r="D131" s="8">
        <v>118.89400000000001</v>
      </c>
      <c r="E131" s="9">
        <v>600</v>
      </c>
      <c r="F131" s="10">
        <v>0.06</v>
      </c>
      <c r="H131" s="5" t="s">
        <v>130</v>
      </c>
      <c r="I131" s="6" t="s">
        <v>13</v>
      </c>
      <c r="J131" s="11">
        <v>2442</v>
      </c>
      <c r="K131" s="11">
        <v>1200</v>
      </c>
      <c r="L131" s="11">
        <v>1242</v>
      </c>
      <c r="M131" t="s">
        <v>131</v>
      </c>
    </row>
    <row r="132" spans="1:13" x14ac:dyDescent="0.2">
      <c r="A132" s="14" t="s">
        <v>130</v>
      </c>
      <c r="B132" s="13" t="s">
        <v>15</v>
      </c>
      <c r="C132" s="28" t="s">
        <v>88</v>
      </c>
      <c r="D132" s="10">
        <v>118.89400000000001</v>
      </c>
      <c r="E132" s="16">
        <v>1055</v>
      </c>
      <c r="F132" s="10">
        <v>0.06</v>
      </c>
      <c r="H132" s="5" t="s">
        <v>130</v>
      </c>
      <c r="I132" s="6" t="s">
        <v>15</v>
      </c>
      <c r="J132" s="11">
        <v>3818</v>
      </c>
      <c r="K132" s="11">
        <v>2110</v>
      </c>
      <c r="L132" s="11">
        <v>1708</v>
      </c>
      <c r="M132" t="s">
        <v>132</v>
      </c>
    </row>
    <row r="133" spans="1:13" x14ac:dyDescent="0.2">
      <c r="A133" s="5" t="s">
        <v>133</v>
      </c>
      <c r="B133" s="40" t="s">
        <v>20</v>
      </c>
      <c r="C133" s="41" t="s">
        <v>88</v>
      </c>
      <c r="D133" s="8">
        <v>118.89400000000001</v>
      </c>
      <c r="E133" s="9">
        <v>8578</v>
      </c>
      <c r="F133" s="10">
        <v>0.11</v>
      </c>
      <c r="H133" s="5" t="s">
        <v>133</v>
      </c>
      <c r="I133" s="6" t="s">
        <v>20</v>
      </c>
      <c r="J133" s="11">
        <v>14752</v>
      </c>
      <c r="K133" s="11">
        <v>8578</v>
      </c>
      <c r="L133" s="11">
        <v>6174</v>
      </c>
    </row>
    <row r="134" spans="1:13" x14ac:dyDescent="0.2">
      <c r="A134" s="5" t="s">
        <v>133</v>
      </c>
      <c r="B134" s="42" t="s">
        <v>13</v>
      </c>
      <c r="C134" s="43" t="s">
        <v>70</v>
      </c>
      <c r="D134" s="8">
        <v>272.41500000000002</v>
      </c>
      <c r="E134" s="9">
        <v>424</v>
      </c>
      <c r="F134" s="10">
        <v>0.14000000000000001</v>
      </c>
      <c r="H134" s="5" t="s">
        <v>133</v>
      </c>
      <c r="I134" s="6" t="s">
        <v>13</v>
      </c>
      <c r="J134" s="11">
        <v>2924</v>
      </c>
      <c r="K134" s="11">
        <v>424</v>
      </c>
      <c r="L134" s="11">
        <v>2500</v>
      </c>
      <c r="M134" s="12"/>
    </row>
    <row r="135" spans="1:13" x14ac:dyDescent="0.2">
      <c r="A135" s="5" t="s">
        <v>133</v>
      </c>
      <c r="B135" s="42" t="s">
        <v>15</v>
      </c>
      <c r="C135" s="43" t="s">
        <v>70</v>
      </c>
      <c r="D135" s="8">
        <v>272.41500000000002</v>
      </c>
      <c r="E135" s="9">
        <v>859</v>
      </c>
      <c r="F135" s="10">
        <v>0.1</v>
      </c>
      <c r="H135" s="5" t="s">
        <v>133</v>
      </c>
      <c r="I135" s="6" t="s">
        <v>15</v>
      </c>
      <c r="J135" s="11">
        <v>5673</v>
      </c>
      <c r="K135" s="11">
        <v>859</v>
      </c>
      <c r="L135" s="11">
        <v>4814</v>
      </c>
      <c r="M135" s="12"/>
    </row>
    <row r="136" spans="1:13" x14ac:dyDescent="0.2">
      <c r="A136" s="5" t="s">
        <v>134</v>
      </c>
      <c r="B136" s="6" t="s">
        <v>20</v>
      </c>
      <c r="C136" s="7" t="s">
        <v>57</v>
      </c>
      <c r="D136" s="8">
        <v>17.829599999999999</v>
      </c>
      <c r="E136" s="9">
        <v>8574</v>
      </c>
      <c r="F136" s="10">
        <v>0.7</v>
      </c>
      <c r="H136" s="5" t="s">
        <v>134</v>
      </c>
      <c r="I136" s="6" t="s">
        <v>20</v>
      </c>
      <c r="J136" s="11">
        <v>26880</v>
      </c>
      <c r="K136" s="11">
        <v>17148</v>
      </c>
      <c r="L136" s="11">
        <v>9732</v>
      </c>
    </row>
    <row r="137" spans="1:13" x14ac:dyDescent="0.2">
      <c r="A137" s="5" t="s">
        <v>135</v>
      </c>
      <c r="B137" s="6" t="s">
        <v>42</v>
      </c>
      <c r="C137" s="7" t="s">
        <v>123</v>
      </c>
      <c r="D137" s="8">
        <v>7.2511999999999999</v>
      </c>
      <c r="E137" s="9">
        <v>21697</v>
      </c>
      <c r="F137" s="10">
        <v>0.13</v>
      </c>
      <c r="H137" s="5" t="s">
        <v>135</v>
      </c>
      <c r="I137" s="6" t="s">
        <v>42</v>
      </c>
      <c r="J137" s="11">
        <v>28166</v>
      </c>
      <c r="K137" s="11">
        <v>21705</v>
      </c>
      <c r="L137" s="11">
        <v>6461</v>
      </c>
    </row>
    <row r="138" spans="1:13" x14ac:dyDescent="0.2">
      <c r="A138" s="5" t="s">
        <v>135</v>
      </c>
      <c r="B138" s="6" t="s">
        <v>13</v>
      </c>
      <c r="C138" s="7" t="s">
        <v>51</v>
      </c>
      <c r="D138" s="8">
        <v>12.9224</v>
      </c>
      <c r="E138" s="9">
        <v>613</v>
      </c>
      <c r="F138" s="10">
        <v>0.02</v>
      </c>
      <c r="H138" s="5" t="s">
        <v>135</v>
      </c>
      <c r="I138" s="6" t="s">
        <v>13</v>
      </c>
      <c r="J138" s="11">
        <v>1104</v>
      </c>
      <c r="K138" s="11">
        <v>613</v>
      </c>
      <c r="L138" s="11">
        <v>491</v>
      </c>
    </row>
    <row r="139" spans="1:13" ht="21" customHeight="1" x14ac:dyDescent="0.2">
      <c r="A139" s="6" t="s">
        <v>135</v>
      </c>
      <c r="B139" s="6" t="s">
        <v>15</v>
      </c>
      <c r="C139" s="7" t="s">
        <v>136</v>
      </c>
      <c r="D139" s="8">
        <v>12.196</v>
      </c>
      <c r="E139" s="9">
        <v>1694</v>
      </c>
      <c r="F139" s="10">
        <v>7.0000000000000007E-2</v>
      </c>
      <c r="H139" s="5" t="s">
        <v>135</v>
      </c>
      <c r="I139" s="6" t="s">
        <v>15</v>
      </c>
      <c r="J139" s="11">
        <v>1980</v>
      </c>
      <c r="K139" s="11">
        <v>1694</v>
      </c>
      <c r="L139" s="11">
        <v>286</v>
      </c>
    </row>
    <row r="140" spans="1:13" x14ac:dyDescent="0.2">
      <c r="A140" s="44" t="s">
        <v>137</v>
      </c>
      <c r="B140" s="45" t="s">
        <v>138</v>
      </c>
      <c r="C140" s="46" t="s">
        <v>88</v>
      </c>
      <c r="D140" s="8"/>
      <c r="E140" s="9">
        <v>24027</v>
      </c>
      <c r="F140" s="10">
        <v>0.02</v>
      </c>
      <c r="H140" s="5" t="s">
        <v>137</v>
      </c>
      <c r="I140" s="6" t="s">
        <v>20</v>
      </c>
      <c r="J140" s="11">
        <v>47955</v>
      </c>
      <c r="K140" s="11">
        <v>24034</v>
      </c>
      <c r="L140" s="11">
        <v>23921</v>
      </c>
      <c r="M140" t="s">
        <v>142</v>
      </c>
    </row>
    <row r="141" spans="1:13" x14ac:dyDescent="0.2">
      <c r="A141" s="47" t="s">
        <v>137</v>
      </c>
      <c r="B141" s="48" t="s">
        <v>15</v>
      </c>
      <c r="C141" s="49" t="s">
        <v>88</v>
      </c>
      <c r="D141" s="10">
        <v>118.89400000000001</v>
      </c>
      <c r="E141" s="16">
        <v>4604</v>
      </c>
      <c r="F141" s="10">
        <v>0.13</v>
      </c>
      <c r="H141" s="5" t="s">
        <v>137</v>
      </c>
      <c r="I141" s="6" t="s">
        <v>15</v>
      </c>
      <c r="J141" s="11">
        <v>8215</v>
      </c>
      <c r="K141" s="11">
        <v>4604</v>
      </c>
      <c r="L141" s="11">
        <v>3611</v>
      </c>
      <c r="M141" t="s">
        <v>139</v>
      </c>
    </row>
    <row r="142" spans="1:13" x14ac:dyDescent="0.2">
      <c r="A142" s="5" t="s">
        <v>140</v>
      </c>
      <c r="B142" s="6" t="s">
        <v>20</v>
      </c>
      <c r="C142" s="7" t="s">
        <v>24</v>
      </c>
      <c r="D142" s="8">
        <v>14.117599999999999</v>
      </c>
      <c r="E142" s="9">
        <v>18710</v>
      </c>
      <c r="F142" s="10">
        <v>0.14000000000000001</v>
      </c>
      <c r="H142" s="5" t="s">
        <v>140</v>
      </c>
      <c r="I142" s="6" t="s">
        <v>20</v>
      </c>
      <c r="J142" s="11">
        <v>48026</v>
      </c>
      <c r="K142" s="11">
        <v>37434</v>
      </c>
      <c r="L142" s="11">
        <v>10592</v>
      </c>
    </row>
    <row r="143" spans="1:13" x14ac:dyDescent="0.2">
      <c r="A143" s="5" t="s">
        <v>140</v>
      </c>
      <c r="B143" s="6" t="s">
        <v>42</v>
      </c>
      <c r="C143" s="7" t="s">
        <v>34</v>
      </c>
      <c r="D143" s="8">
        <v>13.488</v>
      </c>
      <c r="E143" s="9">
        <v>5985</v>
      </c>
      <c r="F143" s="10">
        <v>0.8</v>
      </c>
      <c r="H143" s="5" t="s">
        <v>140</v>
      </c>
      <c r="I143" s="6" t="s">
        <v>42</v>
      </c>
      <c r="J143" s="11">
        <v>15920</v>
      </c>
      <c r="K143" s="11">
        <v>11972</v>
      </c>
      <c r="L143" s="11">
        <v>3948</v>
      </c>
    </row>
    <row r="144" spans="1:13" x14ac:dyDescent="0.2">
      <c r="A144" s="50" t="s">
        <v>140</v>
      </c>
      <c r="B144" s="51" t="s">
        <v>15</v>
      </c>
      <c r="C144" s="52" t="s">
        <v>16</v>
      </c>
      <c r="D144" s="53">
        <v>10.9048</v>
      </c>
      <c r="E144" s="54">
        <v>672</v>
      </c>
      <c r="F144" s="55">
        <v>0.12</v>
      </c>
      <c r="H144" s="50" t="s">
        <v>140</v>
      </c>
      <c r="I144" s="51" t="s">
        <v>15</v>
      </c>
      <c r="J144" s="56">
        <v>1492</v>
      </c>
      <c r="K144" s="56">
        <v>1344</v>
      </c>
      <c r="L144" s="56">
        <v>148</v>
      </c>
    </row>
  </sheetData>
  <mergeCells count="1"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701A-C59C-F441-829A-84A018799CDA}">
  <dimension ref="A1:U144"/>
  <sheetViews>
    <sheetView tabSelected="1" workbookViewId="0">
      <selection activeCell="R97" sqref="R97"/>
    </sheetView>
  </sheetViews>
  <sheetFormatPr baseColWidth="10" defaultRowHeight="16" x14ac:dyDescent="0.2"/>
  <cols>
    <col min="1" max="1" width="7.33203125" customWidth="1"/>
    <col min="2" max="2" width="6.5" customWidth="1"/>
    <col min="3" max="3" width="6.33203125" style="15" customWidth="1"/>
    <col min="4" max="4" width="7" customWidth="1"/>
    <col min="6" max="6" width="7.1640625" style="6" customWidth="1"/>
    <col min="7" max="7" width="8.33203125" style="6" customWidth="1"/>
    <col min="8" max="8" width="6.1640625" style="6" customWidth="1"/>
    <col min="9" max="9" width="7.83203125" style="6" customWidth="1"/>
    <col min="10" max="10" width="8.33203125" style="6" customWidth="1"/>
    <col min="11" max="11" width="3.33203125" customWidth="1"/>
    <col min="12" max="12" width="10.6640625" customWidth="1"/>
    <col min="15" max="15" width="9.6640625" customWidth="1"/>
    <col min="16" max="16" width="8.6640625" customWidth="1"/>
    <col min="17" max="17" width="9.1640625" customWidth="1"/>
    <col min="19" max="19" width="14.83203125" customWidth="1"/>
  </cols>
  <sheetData>
    <row r="1" spans="1:21" ht="85" x14ac:dyDescent="0.2">
      <c r="A1" s="1" t="s">
        <v>0</v>
      </c>
      <c r="B1" s="1" t="s">
        <v>1</v>
      </c>
      <c r="C1" s="1" t="s">
        <v>145</v>
      </c>
      <c r="D1" s="1" t="s">
        <v>2</v>
      </c>
      <c r="E1" s="1" t="s">
        <v>179</v>
      </c>
      <c r="F1" s="1" t="s">
        <v>4</v>
      </c>
      <c r="G1" s="58" t="s">
        <v>5</v>
      </c>
      <c r="H1" s="1" t="s">
        <v>146</v>
      </c>
      <c r="I1" s="1" t="s">
        <v>147</v>
      </c>
      <c r="J1" s="1" t="s">
        <v>148</v>
      </c>
      <c r="K1" s="132"/>
      <c r="L1" s="1" t="s">
        <v>8</v>
      </c>
      <c r="M1" s="1" t="s">
        <v>9</v>
      </c>
      <c r="N1" s="1" t="s">
        <v>10</v>
      </c>
      <c r="O1" s="59" t="s">
        <v>177</v>
      </c>
      <c r="P1" s="60" t="s">
        <v>178</v>
      </c>
      <c r="Q1" s="61" t="s">
        <v>149</v>
      </c>
      <c r="R1" s="250" t="s">
        <v>176</v>
      </c>
      <c r="S1" s="251"/>
    </row>
    <row r="2" spans="1:21" x14ac:dyDescent="0.2">
      <c r="A2" s="17" t="s">
        <v>65</v>
      </c>
      <c r="B2" s="18" t="s">
        <v>42</v>
      </c>
      <c r="C2" s="7">
        <v>1</v>
      </c>
      <c r="D2" s="19" t="s">
        <v>68</v>
      </c>
      <c r="E2" s="20">
        <v>25.394400000000001</v>
      </c>
      <c r="F2" s="21">
        <v>31389</v>
      </c>
      <c r="G2" s="22">
        <v>0.19</v>
      </c>
      <c r="H2" s="22"/>
      <c r="I2" s="62">
        <f>G2/E2</f>
        <v>7.4819645276123867E-3</v>
      </c>
      <c r="J2" s="63">
        <v>46</v>
      </c>
      <c r="L2" s="23">
        <v>38344</v>
      </c>
      <c r="M2" s="23">
        <v>31399</v>
      </c>
      <c r="N2" s="23">
        <v>6945</v>
      </c>
      <c r="O2" s="64">
        <f t="shared" ref="O2:O33" si="0">M2/E2</f>
        <v>1236.4537063289545</v>
      </c>
      <c r="Q2" s="65">
        <f t="shared" ref="Q2:Q33" si="1">(E2/J2)/G2</f>
        <v>2.9055377574370711</v>
      </c>
      <c r="R2" t="s">
        <v>150</v>
      </c>
    </row>
    <row r="3" spans="1:21" x14ac:dyDescent="0.2">
      <c r="A3" s="66" t="s">
        <v>71</v>
      </c>
      <c r="B3" s="67" t="s">
        <v>56</v>
      </c>
      <c r="C3" s="68">
        <v>2</v>
      </c>
      <c r="D3" s="68" t="s">
        <v>72</v>
      </c>
      <c r="E3" s="69">
        <v>23.924800000000001</v>
      </c>
      <c r="F3" s="70">
        <v>7418</v>
      </c>
      <c r="G3" s="71">
        <v>0.06</v>
      </c>
      <c r="H3" s="72">
        <f>AVERAGE(G3:G8)</f>
        <v>0.39166666666666661</v>
      </c>
      <c r="I3" s="73">
        <f t="shared" ref="I3:I62" si="2">G3/E3</f>
        <v>2.5078579549254326E-3</v>
      </c>
      <c r="J3" s="74">
        <v>92</v>
      </c>
      <c r="K3" s="75"/>
      <c r="L3" s="76">
        <v>11135</v>
      </c>
      <c r="M3" s="76">
        <v>7420</v>
      </c>
      <c r="N3" s="76">
        <v>3715</v>
      </c>
      <c r="O3" s="77">
        <f t="shared" si="0"/>
        <v>310.13843375911188</v>
      </c>
      <c r="P3" s="78">
        <f>AVERAGE(O3:O8)</f>
        <v>282.30817673153655</v>
      </c>
      <c r="Q3" s="79">
        <f t="shared" si="1"/>
        <v>4.3342028985507248</v>
      </c>
      <c r="R3" t="s">
        <v>17</v>
      </c>
      <c r="U3" t="s">
        <v>18</v>
      </c>
    </row>
    <row r="4" spans="1:21" x14ac:dyDescent="0.2">
      <c r="A4" s="5" t="s">
        <v>71</v>
      </c>
      <c r="B4" s="6" t="s">
        <v>63</v>
      </c>
      <c r="C4" s="7"/>
      <c r="D4" s="7" t="s">
        <v>72</v>
      </c>
      <c r="E4" s="8">
        <v>23.924800000000001</v>
      </c>
      <c r="F4" s="9">
        <v>2611</v>
      </c>
      <c r="G4" s="80">
        <v>0.03</v>
      </c>
      <c r="H4" s="80"/>
      <c r="I4" s="73">
        <f t="shared" si="2"/>
        <v>1.2539289774627163E-3</v>
      </c>
      <c r="J4" s="74">
        <v>92</v>
      </c>
      <c r="L4" s="11">
        <v>4755</v>
      </c>
      <c r="M4" s="11">
        <v>2611</v>
      </c>
      <c r="N4" s="11">
        <v>2144</v>
      </c>
      <c r="O4" s="82">
        <f t="shared" si="0"/>
        <v>109.13361867183842</v>
      </c>
      <c r="P4" s="83">
        <f>STDEV(O3:O8)</f>
        <v>178.8783380127752</v>
      </c>
      <c r="Q4" s="79">
        <f t="shared" si="1"/>
        <v>8.6684057971014497</v>
      </c>
      <c r="R4" t="s">
        <v>151</v>
      </c>
      <c r="U4" s="12" t="s">
        <v>26</v>
      </c>
    </row>
    <row r="5" spans="1:21" x14ac:dyDescent="0.2">
      <c r="A5" s="5" t="s">
        <v>109</v>
      </c>
      <c r="B5" s="6" t="s">
        <v>20</v>
      </c>
      <c r="C5" s="7"/>
      <c r="D5" s="7" t="s">
        <v>72</v>
      </c>
      <c r="E5" s="8">
        <v>23.924800000000001</v>
      </c>
      <c r="F5" s="9">
        <v>5955</v>
      </c>
      <c r="G5" s="10">
        <v>0.23</v>
      </c>
      <c r="H5" s="10"/>
      <c r="I5" s="73">
        <f t="shared" si="2"/>
        <v>9.6134554938808268E-3</v>
      </c>
      <c r="J5" s="74">
        <v>92</v>
      </c>
      <c r="L5" s="11">
        <v>11377</v>
      </c>
      <c r="M5" s="11">
        <v>5956</v>
      </c>
      <c r="N5" s="11">
        <v>5421</v>
      </c>
      <c r="O5" s="82">
        <f t="shared" si="0"/>
        <v>248.94669965893129</v>
      </c>
      <c r="Q5" s="65">
        <f t="shared" si="1"/>
        <v>1.1306616257088846</v>
      </c>
      <c r="R5" t="s">
        <v>28</v>
      </c>
      <c r="U5" s="13" t="s">
        <v>29</v>
      </c>
    </row>
    <row r="6" spans="1:21" x14ac:dyDescent="0.2">
      <c r="A6" s="5" t="s">
        <v>111</v>
      </c>
      <c r="B6" s="6" t="s">
        <v>20</v>
      </c>
      <c r="C6" s="7"/>
      <c r="D6" s="7" t="s">
        <v>72</v>
      </c>
      <c r="E6" s="8">
        <v>23.924800000000001</v>
      </c>
      <c r="F6" s="9">
        <v>13696</v>
      </c>
      <c r="G6" s="84">
        <v>0.39</v>
      </c>
      <c r="H6" s="84"/>
      <c r="I6" s="73">
        <f t="shared" si="2"/>
        <v>1.6301076707015315E-2</v>
      </c>
      <c r="J6" s="74">
        <v>92</v>
      </c>
      <c r="L6" s="11">
        <v>20274</v>
      </c>
      <c r="M6" s="11">
        <v>13699</v>
      </c>
      <c r="N6" s="11">
        <v>6575</v>
      </c>
      <c r="O6" s="82">
        <f t="shared" si="0"/>
        <v>572.58576874205846</v>
      </c>
      <c r="Q6" s="187">
        <f t="shared" si="1"/>
        <v>0.66680044593088073</v>
      </c>
    </row>
    <row r="7" spans="1:21" x14ac:dyDescent="0.2">
      <c r="A7" s="5" t="s">
        <v>111</v>
      </c>
      <c r="B7" s="6" t="s">
        <v>42</v>
      </c>
      <c r="C7" s="7"/>
      <c r="D7" s="7" t="s">
        <v>72</v>
      </c>
      <c r="E7" s="8">
        <v>23.924800000000001</v>
      </c>
      <c r="F7" s="9">
        <v>8699</v>
      </c>
      <c r="G7" s="84">
        <v>0.51</v>
      </c>
      <c r="H7" s="84"/>
      <c r="I7" s="73">
        <f t="shared" si="2"/>
        <v>2.1316792616866181E-2</v>
      </c>
      <c r="J7" s="74">
        <v>92</v>
      </c>
      <c r="L7" s="11">
        <v>11459</v>
      </c>
      <c r="M7" s="11">
        <v>8701</v>
      </c>
      <c r="N7" s="11">
        <v>2758</v>
      </c>
      <c r="O7" s="82">
        <f t="shared" si="0"/>
        <v>363.68120109676988</v>
      </c>
      <c r="Q7" s="187">
        <f t="shared" si="1"/>
        <v>0.50990622335890878</v>
      </c>
      <c r="R7" t="s">
        <v>152</v>
      </c>
    </row>
    <row r="8" spans="1:21" x14ac:dyDescent="0.2">
      <c r="A8" s="50" t="s">
        <v>112</v>
      </c>
      <c r="B8" s="51" t="s">
        <v>15</v>
      </c>
      <c r="C8" s="52"/>
      <c r="D8" s="52" t="s">
        <v>72</v>
      </c>
      <c r="E8" s="53">
        <v>23.924800000000001</v>
      </c>
      <c r="F8" s="85">
        <v>1068</v>
      </c>
      <c r="G8" s="86">
        <v>1.1299999999999999</v>
      </c>
      <c r="H8" s="86"/>
      <c r="I8" s="62">
        <f t="shared" si="2"/>
        <v>4.7231324817762314E-2</v>
      </c>
      <c r="J8" s="63">
        <v>92</v>
      </c>
      <c r="K8" s="87"/>
      <c r="L8" s="56">
        <v>5140</v>
      </c>
      <c r="M8" s="56">
        <v>2138</v>
      </c>
      <c r="N8" s="56">
        <v>3002</v>
      </c>
      <c r="O8" s="82">
        <f t="shared" si="0"/>
        <v>89.363338460509596</v>
      </c>
      <c r="Q8" s="187">
        <f t="shared" si="1"/>
        <v>0.2301346671796845</v>
      </c>
    </row>
    <row r="9" spans="1:21" ht="26" customHeight="1" x14ac:dyDescent="0.2">
      <c r="A9" s="14" t="s">
        <v>77</v>
      </c>
      <c r="B9" t="s">
        <v>63</v>
      </c>
      <c r="C9" s="15">
        <v>3</v>
      </c>
      <c r="D9" s="15" t="s">
        <v>79</v>
      </c>
      <c r="E9" s="10">
        <v>12.0328</v>
      </c>
      <c r="F9" s="16">
        <v>22598</v>
      </c>
      <c r="G9" s="10">
        <v>0.05</v>
      </c>
      <c r="H9" s="10"/>
      <c r="I9" s="73">
        <f t="shared" si="2"/>
        <v>4.1553088225516925E-3</v>
      </c>
      <c r="J9" s="74">
        <v>81</v>
      </c>
      <c r="L9" s="11">
        <v>26738</v>
      </c>
      <c r="M9" s="11">
        <v>22600</v>
      </c>
      <c r="N9" s="11">
        <v>4138</v>
      </c>
      <c r="O9" s="88">
        <f t="shared" si="0"/>
        <v>1878.1995877933648</v>
      </c>
      <c r="P9" s="24" t="s">
        <v>153</v>
      </c>
      <c r="Q9" s="187">
        <f t="shared" si="1"/>
        <v>2.9710617283950618</v>
      </c>
      <c r="R9" s="89"/>
    </row>
    <row r="10" spans="1:21" ht="20" customHeight="1" x14ac:dyDescent="0.2">
      <c r="A10" s="17" t="s">
        <v>90</v>
      </c>
      <c r="B10" s="26" t="s">
        <v>20</v>
      </c>
      <c r="C10" s="90">
        <v>10</v>
      </c>
      <c r="D10" s="19" t="s">
        <v>91</v>
      </c>
      <c r="E10" s="20">
        <v>9.8767999999999994</v>
      </c>
      <c r="F10" s="21">
        <v>7579</v>
      </c>
      <c r="G10" s="10">
        <v>0.32</v>
      </c>
      <c r="H10" s="10"/>
      <c r="I10" s="73">
        <f t="shared" si="2"/>
        <v>3.2399157621901833E-2</v>
      </c>
      <c r="J10" s="74">
        <v>41</v>
      </c>
      <c r="L10" s="11">
        <v>9936</v>
      </c>
      <c r="M10" s="11">
        <v>7943</v>
      </c>
      <c r="N10" s="11">
        <v>1993</v>
      </c>
      <c r="O10" s="64">
        <f t="shared" si="0"/>
        <v>804.20784059614459</v>
      </c>
      <c r="P10" s="64"/>
      <c r="Q10" s="187">
        <f t="shared" si="1"/>
        <v>0.75280487804878038</v>
      </c>
    </row>
    <row r="11" spans="1:21" x14ac:dyDescent="0.2">
      <c r="A11" s="5" t="s">
        <v>135</v>
      </c>
      <c r="B11" s="6" t="s">
        <v>15</v>
      </c>
      <c r="C11" s="7">
        <v>11</v>
      </c>
      <c r="D11" s="7" t="s">
        <v>136</v>
      </c>
      <c r="E11" s="8">
        <v>12.196</v>
      </c>
      <c r="F11" s="9">
        <v>1694</v>
      </c>
      <c r="G11" s="10">
        <v>7.0000000000000007E-2</v>
      </c>
      <c r="H11" s="10"/>
      <c r="I11" s="73">
        <f t="shared" si="2"/>
        <v>5.7395867497540181E-3</v>
      </c>
      <c r="J11" s="74">
        <v>38</v>
      </c>
      <c r="L11" s="11">
        <v>1980</v>
      </c>
      <c r="M11" s="11">
        <v>1694</v>
      </c>
      <c r="N11" s="11">
        <v>286</v>
      </c>
      <c r="O11" s="64">
        <f t="shared" si="0"/>
        <v>138.89799934404724</v>
      </c>
      <c r="Q11" s="79">
        <f t="shared" si="1"/>
        <v>4.5849624060150376</v>
      </c>
    </row>
    <row r="12" spans="1:21" ht="23" customHeight="1" x14ac:dyDescent="0.2">
      <c r="A12" s="89" t="s">
        <v>50</v>
      </c>
      <c r="B12" s="75" t="s">
        <v>15</v>
      </c>
      <c r="C12" s="91">
        <v>13</v>
      </c>
      <c r="D12" s="91" t="s">
        <v>51</v>
      </c>
      <c r="E12" s="71">
        <v>12.9224</v>
      </c>
      <c r="F12" s="92">
        <v>11231</v>
      </c>
      <c r="G12" s="71">
        <v>0.08</v>
      </c>
      <c r="H12" s="72">
        <f>AVERAGE(G12:G14)</f>
        <v>6.3333333333333325E-2</v>
      </c>
      <c r="I12" s="93">
        <f t="shared" si="2"/>
        <v>6.190800470500836E-3</v>
      </c>
      <c r="J12" s="94">
        <v>80</v>
      </c>
      <c r="K12" s="75"/>
      <c r="L12" s="76">
        <v>25358</v>
      </c>
      <c r="M12" s="76">
        <v>22464</v>
      </c>
      <c r="N12" s="76">
        <v>2894</v>
      </c>
      <c r="O12" s="88">
        <f t="shared" si="0"/>
        <v>1738.3767721166348</v>
      </c>
      <c r="P12" s="78">
        <f>AVERAGE(O12:O14)</f>
        <v>616.29418683835831</v>
      </c>
      <c r="Q12" s="65">
        <f t="shared" si="1"/>
        <v>2.0191249999999998</v>
      </c>
    </row>
    <row r="13" spans="1:21" ht="17" customHeight="1" x14ac:dyDescent="0.2">
      <c r="A13" s="5" t="s">
        <v>122</v>
      </c>
      <c r="B13" s="6" t="s">
        <v>15</v>
      </c>
      <c r="C13" s="7"/>
      <c r="D13" s="95" t="s">
        <v>51</v>
      </c>
      <c r="E13" s="8">
        <v>12.9224</v>
      </c>
      <c r="F13" s="35">
        <v>815</v>
      </c>
      <c r="G13" s="10">
        <v>0.09</v>
      </c>
      <c r="H13" s="10"/>
      <c r="I13" s="73">
        <f t="shared" si="2"/>
        <v>6.9646505293134405E-3</v>
      </c>
      <c r="J13" s="74">
        <v>80</v>
      </c>
      <c r="L13" s="11">
        <v>1452</v>
      </c>
      <c r="M13" s="11">
        <v>815</v>
      </c>
      <c r="N13" s="11">
        <v>637</v>
      </c>
      <c r="O13" s="64">
        <f t="shared" si="0"/>
        <v>63.068779793227264</v>
      </c>
      <c r="P13" s="83">
        <f>STDEV(O12:O14)</f>
        <v>971.78345540876762</v>
      </c>
      <c r="Q13" s="65">
        <f t="shared" si="1"/>
        <v>1.794777777777778</v>
      </c>
    </row>
    <row r="14" spans="1:21" ht="17" customHeight="1" x14ac:dyDescent="0.2">
      <c r="A14" s="5" t="s">
        <v>135</v>
      </c>
      <c r="B14" s="6" t="s">
        <v>13</v>
      </c>
      <c r="C14" s="7"/>
      <c r="D14" s="7" t="s">
        <v>51</v>
      </c>
      <c r="E14" s="8">
        <v>12.9224</v>
      </c>
      <c r="F14" s="9">
        <v>613</v>
      </c>
      <c r="G14" s="80">
        <v>0.02</v>
      </c>
      <c r="H14" s="80"/>
      <c r="I14" s="73">
        <f t="shared" si="2"/>
        <v>1.547700117625209E-3</v>
      </c>
      <c r="J14" s="74">
        <v>80</v>
      </c>
      <c r="L14" s="11">
        <v>1104</v>
      </c>
      <c r="M14" s="11">
        <v>613</v>
      </c>
      <c r="N14" s="11">
        <v>491</v>
      </c>
      <c r="O14" s="96">
        <f t="shared" si="0"/>
        <v>47.437008605212654</v>
      </c>
      <c r="Q14" s="79">
        <f t="shared" si="1"/>
        <v>8.0764999999999993</v>
      </c>
      <c r="R14" s="36" t="s">
        <v>154</v>
      </c>
    </row>
    <row r="15" spans="1:21" ht="26" customHeight="1" x14ac:dyDescent="0.2">
      <c r="A15" s="89" t="s">
        <v>48</v>
      </c>
      <c r="B15" s="75" t="s">
        <v>42</v>
      </c>
      <c r="C15" s="91">
        <v>14</v>
      </c>
      <c r="D15" s="91" t="s">
        <v>49</v>
      </c>
      <c r="E15" s="71">
        <v>14.7096</v>
      </c>
      <c r="F15" s="97">
        <v>17757</v>
      </c>
      <c r="G15" s="71">
        <v>0.8</v>
      </c>
      <c r="H15" s="72">
        <f>AVERAGE(G15:G18)</f>
        <v>0.30249999999999999</v>
      </c>
      <c r="I15" s="93">
        <f t="shared" si="2"/>
        <v>5.4386251155707839E-2</v>
      </c>
      <c r="J15" s="98">
        <v>99</v>
      </c>
      <c r="K15" s="75"/>
      <c r="L15" s="76">
        <v>39084</v>
      </c>
      <c r="M15" s="76">
        <v>35514</v>
      </c>
      <c r="N15" s="76">
        <v>3570</v>
      </c>
      <c r="O15" s="99">
        <f t="shared" si="0"/>
        <v>2414.3416544297602</v>
      </c>
      <c r="P15" s="78">
        <f>AVERAGE(O15:O18)</f>
        <v>1743.5382335345626</v>
      </c>
      <c r="Q15" s="65">
        <f t="shared" si="1"/>
        <v>0.18572727272727271</v>
      </c>
    </row>
    <row r="16" spans="1:21" ht="17" customHeight="1" x14ac:dyDescent="0.2">
      <c r="A16" s="5" t="s">
        <v>50</v>
      </c>
      <c r="B16" s="6" t="s">
        <v>20</v>
      </c>
      <c r="C16" s="7"/>
      <c r="D16" s="7" t="s">
        <v>49</v>
      </c>
      <c r="E16" s="8">
        <v>14.7096</v>
      </c>
      <c r="F16" s="9">
        <v>39408</v>
      </c>
      <c r="G16" s="10">
        <v>0.15</v>
      </c>
      <c r="H16" s="10"/>
      <c r="I16" s="73">
        <f t="shared" si="2"/>
        <v>1.0197422091695219E-2</v>
      </c>
      <c r="J16" s="74">
        <v>99</v>
      </c>
      <c r="L16" s="11">
        <v>48836</v>
      </c>
      <c r="M16" s="11">
        <v>39419</v>
      </c>
      <c r="N16" s="11">
        <v>9417</v>
      </c>
      <c r="O16" s="99">
        <f t="shared" si="0"/>
        <v>2679.8145428835592</v>
      </c>
      <c r="P16" s="83">
        <f>STDEV(O15:O18)</f>
        <v>1087.194679393373</v>
      </c>
      <c r="Q16" s="65">
        <f t="shared" si="1"/>
        <v>0.99054545454545451</v>
      </c>
    </row>
    <row r="17" spans="1:20" x14ac:dyDescent="0.2">
      <c r="A17" s="5" t="s">
        <v>54</v>
      </c>
      <c r="B17" s="6" t="s">
        <v>15</v>
      </c>
      <c r="C17" s="7"/>
      <c r="D17" s="7" t="s">
        <v>49</v>
      </c>
      <c r="E17" s="8">
        <v>14.7096</v>
      </c>
      <c r="F17" s="9">
        <v>3807</v>
      </c>
      <c r="G17" s="10">
        <v>0.05</v>
      </c>
      <c r="H17" s="10"/>
      <c r="I17" s="73">
        <f t="shared" si="2"/>
        <v>3.3991406972317399E-3</v>
      </c>
      <c r="J17" s="74">
        <v>99</v>
      </c>
      <c r="L17" s="11">
        <v>4770</v>
      </c>
      <c r="M17" s="11">
        <v>3807</v>
      </c>
      <c r="N17" s="11">
        <v>963</v>
      </c>
      <c r="O17" s="99">
        <f t="shared" si="0"/>
        <v>258.81057268722469</v>
      </c>
      <c r="Q17" s="79">
        <f t="shared" si="1"/>
        <v>2.9716363636363634</v>
      </c>
      <c r="R17" s="100" t="s">
        <v>155</v>
      </c>
    </row>
    <row r="18" spans="1:20" x14ac:dyDescent="0.2">
      <c r="A18" s="50" t="s">
        <v>122</v>
      </c>
      <c r="B18" s="51" t="s">
        <v>42</v>
      </c>
      <c r="C18" s="52"/>
      <c r="D18" s="101" t="s">
        <v>49</v>
      </c>
      <c r="E18" s="53">
        <v>14.7096</v>
      </c>
      <c r="F18" s="85">
        <v>23845</v>
      </c>
      <c r="G18" s="55">
        <v>0.21</v>
      </c>
      <c r="H18" s="55"/>
      <c r="I18" s="62">
        <f t="shared" si="2"/>
        <v>1.4276390928373307E-2</v>
      </c>
      <c r="J18" s="63">
        <v>99</v>
      </c>
      <c r="K18" s="87"/>
      <c r="L18" s="56">
        <v>30610</v>
      </c>
      <c r="M18" s="56">
        <v>23847</v>
      </c>
      <c r="N18" s="56">
        <v>6763</v>
      </c>
      <c r="O18" s="83">
        <f t="shared" si="0"/>
        <v>1621.1861641377061</v>
      </c>
      <c r="Q18" s="65">
        <f t="shared" si="1"/>
        <v>0.70753246753246757</v>
      </c>
      <c r="R18" s="12"/>
      <c r="S18" s="12"/>
      <c r="T18" s="12"/>
    </row>
    <row r="19" spans="1:20" ht="18" customHeight="1" x14ac:dyDescent="0.2">
      <c r="A19" s="5" t="s">
        <v>58</v>
      </c>
      <c r="B19" s="6" t="s">
        <v>20</v>
      </c>
      <c r="C19" s="15">
        <v>15</v>
      </c>
      <c r="D19" s="7" t="s">
        <v>60</v>
      </c>
      <c r="E19" s="8">
        <v>3.9279999999999999</v>
      </c>
      <c r="F19" s="9">
        <v>26563</v>
      </c>
      <c r="G19" s="10">
        <v>0.18</v>
      </c>
      <c r="H19" s="10"/>
      <c r="I19" s="73">
        <f t="shared" si="2"/>
        <v>4.5824847250509164E-2</v>
      </c>
      <c r="J19" s="74">
        <v>32</v>
      </c>
      <c r="L19" s="11">
        <v>31615</v>
      </c>
      <c r="M19" s="11">
        <v>26565</v>
      </c>
      <c r="N19" s="11">
        <v>5050</v>
      </c>
      <c r="O19" s="64">
        <f t="shared" si="0"/>
        <v>6762.9837067209774</v>
      </c>
      <c r="P19" s="24" t="s">
        <v>153</v>
      </c>
      <c r="Q19" s="65">
        <f t="shared" si="1"/>
        <v>0.68194444444444446</v>
      </c>
    </row>
    <row r="20" spans="1:20" ht="19" customHeight="1" x14ac:dyDescent="0.2">
      <c r="A20" s="66" t="s">
        <v>58</v>
      </c>
      <c r="B20" s="67" t="s">
        <v>56</v>
      </c>
      <c r="C20" s="91">
        <v>19</v>
      </c>
      <c r="D20" s="68" t="s">
        <v>59</v>
      </c>
      <c r="E20" s="69">
        <v>5.1087999999999996</v>
      </c>
      <c r="F20" s="70">
        <v>9092</v>
      </c>
      <c r="G20" s="71">
        <v>0.05</v>
      </c>
      <c r="H20" s="72">
        <f>AVERAGE(G20:G22)</f>
        <v>2.6666666666666668E-2</v>
      </c>
      <c r="I20" s="93">
        <f t="shared" si="2"/>
        <v>9.7870341371750717E-3</v>
      </c>
      <c r="J20" s="94">
        <v>62</v>
      </c>
      <c r="K20" s="75"/>
      <c r="L20" s="76">
        <v>10123</v>
      </c>
      <c r="M20" s="76">
        <v>9093</v>
      </c>
      <c r="N20" s="76">
        <v>1030</v>
      </c>
      <c r="O20" s="88">
        <f t="shared" si="0"/>
        <v>1779.8700281866584</v>
      </c>
      <c r="P20" s="78">
        <f>AVERAGE(O20:O22)</f>
        <v>941.57793089048971</v>
      </c>
      <c r="Q20" s="65">
        <f t="shared" si="1"/>
        <v>1.6479999999999997</v>
      </c>
      <c r="R20" s="12"/>
      <c r="S20" s="12"/>
      <c r="T20" s="12"/>
    </row>
    <row r="21" spans="1:20" x14ac:dyDescent="0.2">
      <c r="A21" s="5" t="s">
        <v>58</v>
      </c>
      <c r="B21" s="6" t="s">
        <v>42</v>
      </c>
      <c r="D21" s="7" t="s">
        <v>59</v>
      </c>
      <c r="E21" s="8">
        <v>5.1087999999999996</v>
      </c>
      <c r="F21" s="9">
        <v>3435</v>
      </c>
      <c r="G21" s="10">
        <v>0.02</v>
      </c>
      <c r="H21" s="10"/>
      <c r="I21" s="73">
        <f t="shared" si="2"/>
        <v>3.9148136548700285E-3</v>
      </c>
      <c r="J21" s="74">
        <v>62</v>
      </c>
      <c r="L21" s="11">
        <v>4003</v>
      </c>
      <c r="M21" s="11">
        <v>3435</v>
      </c>
      <c r="N21" s="11">
        <v>568</v>
      </c>
      <c r="O21" s="64">
        <f t="shared" si="0"/>
        <v>672.36924522392735</v>
      </c>
      <c r="P21" s="83">
        <f>STDEV(O20:O22)</f>
        <v>741.3038804092148</v>
      </c>
      <c r="Q21" s="79">
        <f t="shared" si="1"/>
        <v>4.1199999999999992</v>
      </c>
    </row>
    <row r="22" spans="1:20" x14ac:dyDescent="0.2">
      <c r="A22" s="50" t="s">
        <v>58</v>
      </c>
      <c r="B22" s="51" t="s">
        <v>15</v>
      </c>
      <c r="C22" s="102"/>
      <c r="D22" s="52" t="s">
        <v>59</v>
      </c>
      <c r="E22" s="53">
        <v>5.1087999999999996</v>
      </c>
      <c r="F22" s="54">
        <v>1903</v>
      </c>
      <c r="G22" s="55">
        <v>0.01</v>
      </c>
      <c r="H22" s="55"/>
      <c r="I22" s="62">
        <f t="shared" si="2"/>
        <v>1.9574068274350142E-3</v>
      </c>
      <c r="J22" s="63">
        <v>62</v>
      </c>
      <c r="K22" s="87"/>
      <c r="L22" s="56">
        <v>2309</v>
      </c>
      <c r="M22" s="56">
        <v>1903</v>
      </c>
      <c r="N22" s="56">
        <v>406</v>
      </c>
      <c r="O22" s="96">
        <f t="shared" si="0"/>
        <v>372.49451926088324</v>
      </c>
      <c r="Q22" s="79">
        <f t="shared" si="1"/>
        <v>8.2399999999999984</v>
      </c>
      <c r="R22" t="s">
        <v>156</v>
      </c>
    </row>
    <row r="23" spans="1:20" ht="25" customHeight="1" x14ac:dyDescent="0.2">
      <c r="A23" s="14" t="s">
        <v>71</v>
      </c>
      <c r="B23" t="s">
        <v>20</v>
      </c>
      <c r="C23" s="15">
        <v>25</v>
      </c>
      <c r="D23" s="15" t="s">
        <v>73</v>
      </c>
      <c r="E23" s="10">
        <v>11.4328</v>
      </c>
      <c r="F23" s="16">
        <v>4664</v>
      </c>
      <c r="G23" s="10">
        <v>7.0000000000000007E-2</v>
      </c>
      <c r="H23" s="10"/>
      <c r="I23" s="93">
        <f t="shared" si="2"/>
        <v>6.1227345882023656E-3</v>
      </c>
      <c r="J23" s="74">
        <v>36</v>
      </c>
      <c r="L23" s="11">
        <v>12268</v>
      </c>
      <c r="M23" s="11">
        <v>4665</v>
      </c>
      <c r="N23" s="11">
        <v>7603</v>
      </c>
      <c r="O23" s="64">
        <f t="shared" si="0"/>
        <v>408.03652648520045</v>
      </c>
      <c r="P23" s="24" t="s">
        <v>153</v>
      </c>
      <c r="Q23" s="79">
        <f t="shared" si="1"/>
        <v>4.5368253968253969</v>
      </c>
      <c r="R23" s="12"/>
      <c r="S23" s="12"/>
      <c r="T23" s="12"/>
    </row>
    <row r="24" spans="1:20" x14ac:dyDescent="0.2">
      <c r="A24" s="5" t="s">
        <v>52</v>
      </c>
      <c r="B24" s="6" t="s">
        <v>20</v>
      </c>
      <c r="C24" s="15">
        <v>26</v>
      </c>
      <c r="D24" s="7" t="s">
        <v>53</v>
      </c>
      <c r="E24" s="8">
        <v>2.6776</v>
      </c>
      <c r="F24" s="9">
        <v>33127</v>
      </c>
      <c r="G24" s="10">
        <v>0.13</v>
      </c>
      <c r="H24" s="10"/>
      <c r="I24" s="62">
        <f t="shared" si="2"/>
        <v>4.8550941141320587E-2</v>
      </c>
      <c r="J24" s="63">
        <v>51</v>
      </c>
      <c r="L24" s="11">
        <v>42187</v>
      </c>
      <c r="M24" s="11">
        <v>33133</v>
      </c>
      <c r="N24" s="11">
        <v>9054</v>
      </c>
      <c r="O24" s="64">
        <f t="shared" si="0"/>
        <v>12374.141021810578</v>
      </c>
      <c r="Q24" s="65">
        <f t="shared" si="1"/>
        <v>0.40386123680241326</v>
      </c>
    </row>
    <row r="25" spans="1:20" ht="20" customHeight="1" x14ac:dyDescent="0.2">
      <c r="A25" s="66" t="s">
        <v>61</v>
      </c>
      <c r="B25" s="67" t="s">
        <v>42</v>
      </c>
      <c r="C25" s="15">
        <v>29</v>
      </c>
      <c r="D25" s="68" t="s">
        <v>64</v>
      </c>
      <c r="E25" s="69">
        <v>21.120799999999999</v>
      </c>
      <c r="F25" s="70">
        <v>6171</v>
      </c>
      <c r="G25" s="71">
        <v>0.08</v>
      </c>
      <c r="H25" s="72">
        <f>AVERAGE(G25:G26)</f>
        <v>0.05</v>
      </c>
      <c r="I25" s="93">
        <f t="shared" si="2"/>
        <v>3.7877353130563239E-3</v>
      </c>
      <c r="J25" s="74">
        <v>44</v>
      </c>
      <c r="K25" s="75"/>
      <c r="L25" s="76">
        <v>8362</v>
      </c>
      <c r="M25" s="76">
        <v>6174</v>
      </c>
      <c r="N25" s="76">
        <v>2188</v>
      </c>
      <c r="O25" s="78">
        <f t="shared" si="0"/>
        <v>292.3184727851218</v>
      </c>
      <c r="P25" s="77">
        <f>AVERAGE(O25:O26)</f>
        <v>500.52554827468657</v>
      </c>
      <c r="Q25" s="65">
        <f t="shared" si="1"/>
        <v>6.0002272727272725</v>
      </c>
    </row>
    <row r="26" spans="1:20" x14ac:dyDescent="0.2">
      <c r="A26" s="50" t="s">
        <v>121</v>
      </c>
      <c r="B26" s="51" t="s">
        <v>20</v>
      </c>
      <c r="D26" s="52" t="s">
        <v>64</v>
      </c>
      <c r="E26" s="53">
        <v>21.120799999999999</v>
      </c>
      <c r="F26" s="54">
        <v>14969</v>
      </c>
      <c r="G26" s="103">
        <v>0.02</v>
      </c>
      <c r="H26" s="103"/>
      <c r="I26" s="62">
        <f t="shared" si="2"/>
        <v>9.4693382826408097E-4</v>
      </c>
      <c r="J26" s="74">
        <v>44</v>
      </c>
      <c r="K26" s="87"/>
      <c r="L26" s="56">
        <v>18986</v>
      </c>
      <c r="M26" s="56">
        <v>14969</v>
      </c>
      <c r="N26" s="56">
        <v>4017</v>
      </c>
      <c r="O26" s="83">
        <f t="shared" si="0"/>
        <v>708.73262376425134</v>
      </c>
      <c r="P26" s="104">
        <f>STDEV(O25:O26)</f>
        <v>294.4492699393814</v>
      </c>
      <c r="Q26" s="79">
        <f t="shared" si="1"/>
        <v>24.00090909090909</v>
      </c>
      <c r="R26" s="36" t="s">
        <v>154</v>
      </c>
      <c r="T26" t="s">
        <v>157</v>
      </c>
    </row>
    <row r="27" spans="1:20" ht="24" customHeight="1" x14ac:dyDescent="0.2">
      <c r="A27" s="66" t="s">
        <v>19</v>
      </c>
      <c r="B27" s="67" t="s">
        <v>20</v>
      </c>
      <c r="C27" s="91">
        <v>30</v>
      </c>
      <c r="D27" s="68" t="s">
        <v>21</v>
      </c>
      <c r="E27" s="69">
        <v>22.086400000000001</v>
      </c>
      <c r="F27" s="70">
        <v>27016</v>
      </c>
      <c r="G27" s="71">
        <v>0.3</v>
      </c>
      <c r="H27" s="72">
        <f>AVERAGE(G27:G29)</f>
        <v>0.14666666666666664</v>
      </c>
      <c r="I27" s="93">
        <f t="shared" si="2"/>
        <v>1.3583019414662416E-2</v>
      </c>
      <c r="J27" s="94">
        <v>40</v>
      </c>
      <c r="K27" s="75"/>
      <c r="L27" s="76">
        <v>37560</v>
      </c>
      <c r="M27" s="76">
        <v>27039</v>
      </c>
      <c r="N27" s="76">
        <v>10521</v>
      </c>
      <c r="O27" s="99">
        <f t="shared" si="0"/>
        <v>1224.2375398435236</v>
      </c>
      <c r="P27" s="78">
        <f>AVERAGE(O27:O29)</f>
        <v>450.79022988505744</v>
      </c>
      <c r="Q27" s="65">
        <f t="shared" si="1"/>
        <v>1.8405333333333334</v>
      </c>
    </row>
    <row r="28" spans="1:20" x14ac:dyDescent="0.2">
      <c r="A28" s="5" t="s">
        <v>36</v>
      </c>
      <c r="B28" s="6" t="s">
        <v>13</v>
      </c>
      <c r="D28" s="7" t="s">
        <v>21</v>
      </c>
      <c r="E28" s="8">
        <v>22.086400000000001</v>
      </c>
      <c r="F28" s="9">
        <v>539</v>
      </c>
      <c r="G28" s="10">
        <v>0.03</v>
      </c>
      <c r="H28" s="10"/>
      <c r="I28" s="73">
        <f t="shared" si="2"/>
        <v>1.3583019414662415E-3</v>
      </c>
      <c r="J28" s="74">
        <v>40</v>
      </c>
      <c r="L28" s="11">
        <v>1283</v>
      </c>
      <c r="M28" s="11">
        <v>539</v>
      </c>
      <c r="N28" s="11">
        <v>744</v>
      </c>
      <c r="O28" s="99">
        <f t="shared" si="0"/>
        <v>24.404158215010142</v>
      </c>
      <c r="P28" s="83">
        <f>STDEV(O27:O29)</f>
        <v>670.99825876021953</v>
      </c>
      <c r="Q28" s="79">
        <f t="shared" si="1"/>
        <v>18.405333333333335</v>
      </c>
    </row>
    <row r="29" spans="1:20" ht="18" customHeight="1" x14ac:dyDescent="0.2">
      <c r="A29" s="50" t="s">
        <v>61</v>
      </c>
      <c r="B29" s="51" t="s">
        <v>63</v>
      </c>
      <c r="C29" s="102"/>
      <c r="D29" s="52" t="s">
        <v>21</v>
      </c>
      <c r="E29" s="53">
        <v>22.086400000000001</v>
      </c>
      <c r="F29" s="54">
        <v>2291</v>
      </c>
      <c r="G29" s="55">
        <v>0.11</v>
      </c>
      <c r="H29" s="55"/>
      <c r="I29" s="62">
        <f t="shared" si="2"/>
        <v>4.9804404520428858E-3</v>
      </c>
      <c r="J29" s="63">
        <v>40</v>
      </c>
      <c r="K29" s="87"/>
      <c r="L29" s="56">
        <v>3961</v>
      </c>
      <c r="M29" s="56">
        <v>2291</v>
      </c>
      <c r="N29" s="56">
        <v>1670</v>
      </c>
      <c r="O29" s="83">
        <f t="shared" si="0"/>
        <v>103.72899159663865</v>
      </c>
      <c r="Q29" s="65">
        <f t="shared" si="1"/>
        <v>5.0196363636363639</v>
      </c>
    </row>
    <row r="30" spans="1:20" ht="19" customHeight="1" x14ac:dyDescent="0.2">
      <c r="A30" s="5" t="s">
        <v>125</v>
      </c>
      <c r="B30" s="6" t="s">
        <v>56</v>
      </c>
      <c r="C30" s="15">
        <v>31</v>
      </c>
      <c r="D30" s="7" t="s">
        <v>126</v>
      </c>
      <c r="E30" s="8">
        <v>5.2927999999999997</v>
      </c>
      <c r="F30" s="9">
        <v>24235</v>
      </c>
      <c r="G30" s="10">
        <v>0.16</v>
      </c>
      <c r="H30" s="10"/>
      <c r="I30" s="93">
        <f t="shared" si="2"/>
        <v>3.0229746070133012E-2</v>
      </c>
      <c r="J30" s="105">
        <v>85</v>
      </c>
      <c r="L30" s="11">
        <v>26386</v>
      </c>
      <c r="M30" s="11">
        <v>24236</v>
      </c>
      <c r="N30" s="11">
        <v>2150</v>
      </c>
      <c r="O30" s="64">
        <f t="shared" si="0"/>
        <v>4579.050785973398</v>
      </c>
      <c r="P30" s="24" t="s">
        <v>153</v>
      </c>
      <c r="Q30" s="65">
        <f t="shared" si="1"/>
        <v>0.38917647058823529</v>
      </c>
    </row>
    <row r="31" spans="1:20" ht="25" customHeight="1" x14ac:dyDescent="0.2">
      <c r="A31" s="66" t="s">
        <v>125</v>
      </c>
      <c r="B31" s="67" t="s">
        <v>20</v>
      </c>
      <c r="C31" s="15">
        <v>32</v>
      </c>
      <c r="D31" s="68" t="s">
        <v>127</v>
      </c>
      <c r="E31" s="69">
        <v>3.2864</v>
      </c>
      <c r="F31" s="70">
        <v>6324</v>
      </c>
      <c r="G31" s="71">
        <v>0.01</v>
      </c>
      <c r="H31" s="72">
        <f>AVERAGE(G31:G32)</f>
        <v>5.5E-2</v>
      </c>
      <c r="I31" s="93">
        <f t="shared" si="2"/>
        <v>3.0428432327166506E-3</v>
      </c>
      <c r="J31" s="94">
        <v>63</v>
      </c>
      <c r="K31" s="75"/>
      <c r="L31" s="76">
        <v>12038</v>
      </c>
      <c r="M31" s="76">
        <v>6324</v>
      </c>
      <c r="N31" s="76">
        <v>5714</v>
      </c>
      <c r="O31" s="106">
        <f t="shared" si="0"/>
        <v>1924.2940603700097</v>
      </c>
      <c r="P31" s="77">
        <f>AVERAGE(O31:O32)</f>
        <v>4616.2974683544298</v>
      </c>
      <c r="Q31" s="79">
        <f t="shared" si="1"/>
        <v>5.2165079365079361</v>
      </c>
      <c r="R31" t="s">
        <v>157</v>
      </c>
    </row>
    <row r="32" spans="1:20" x14ac:dyDescent="0.2">
      <c r="A32" s="50" t="s">
        <v>128</v>
      </c>
      <c r="B32" s="51" t="s">
        <v>20</v>
      </c>
      <c r="D32" s="52" t="s">
        <v>127</v>
      </c>
      <c r="E32" s="53">
        <v>3.2864</v>
      </c>
      <c r="F32" s="54">
        <v>24013</v>
      </c>
      <c r="G32" s="55">
        <v>0.1</v>
      </c>
      <c r="H32" s="55"/>
      <c r="I32" s="62">
        <f t="shared" si="2"/>
        <v>3.0428432327166507E-2</v>
      </c>
      <c r="J32" s="63">
        <v>63</v>
      </c>
      <c r="K32" s="87"/>
      <c r="L32" s="56">
        <v>27254</v>
      </c>
      <c r="M32" s="56">
        <v>24018</v>
      </c>
      <c r="N32" s="56">
        <v>3236</v>
      </c>
      <c r="O32" s="83">
        <f t="shared" si="0"/>
        <v>7308.3008763388507</v>
      </c>
      <c r="P32" s="104">
        <f>STDEV(O31:O32)</f>
        <v>3807.0677295261598</v>
      </c>
      <c r="Q32" s="65">
        <f t="shared" si="1"/>
        <v>0.52165079365079359</v>
      </c>
    </row>
    <row r="33" spans="1:21" ht="22" customHeight="1" x14ac:dyDescent="0.2">
      <c r="A33" s="89" t="s">
        <v>77</v>
      </c>
      <c r="B33" s="75" t="s">
        <v>20</v>
      </c>
      <c r="C33" s="91">
        <v>34</v>
      </c>
      <c r="D33" s="91" t="s">
        <v>80</v>
      </c>
      <c r="E33" s="71">
        <v>16.620799999999999</v>
      </c>
      <c r="F33" s="97">
        <v>22724</v>
      </c>
      <c r="G33" s="71">
        <v>0.26</v>
      </c>
      <c r="H33" s="72">
        <f>AVERAGE(G33:G37)</f>
        <v>0.51400000000000001</v>
      </c>
      <c r="I33" s="93">
        <f t="shared" si="2"/>
        <v>1.564304967269927E-2</v>
      </c>
      <c r="J33" s="107">
        <v>94</v>
      </c>
      <c r="K33" s="75"/>
      <c r="L33" s="76">
        <v>30801</v>
      </c>
      <c r="M33" s="76">
        <v>22726</v>
      </c>
      <c r="N33" s="76">
        <v>8075</v>
      </c>
      <c r="O33" s="78">
        <f t="shared" si="0"/>
        <v>1367.3228725452445</v>
      </c>
      <c r="P33" s="78">
        <f>AVERAGE(O33:O37)</f>
        <v>680.68925683480938</v>
      </c>
      <c r="Q33" s="65">
        <f t="shared" si="1"/>
        <v>0.68006546644844512</v>
      </c>
    </row>
    <row r="34" spans="1:21" x14ac:dyDescent="0.2">
      <c r="A34" s="5" t="s">
        <v>111</v>
      </c>
      <c r="B34" s="6" t="s">
        <v>15</v>
      </c>
      <c r="D34" s="7" t="s">
        <v>80</v>
      </c>
      <c r="E34" s="8">
        <v>16.620799999999999</v>
      </c>
      <c r="F34" s="9">
        <v>1778</v>
      </c>
      <c r="G34" s="10">
        <v>0.64</v>
      </c>
      <c r="H34" s="10"/>
      <c r="I34" s="73">
        <f t="shared" si="2"/>
        <v>3.8505968425105896E-2</v>
      </c>
      <c r="J34" s="74">
        <v>94</v>
      </c>
      <c r="L34" s="11">
        <v>3080</v>
      </c>
      <c r="M34" s="11">
        <v>1780</v>
      </c>
      <c r="N34" s="11">
        <v>1300</v>
      </c>
      <c r="O34" s="99">
        <f t="shared" ref="O34:O65" si="3">M34/E34</f>
        <v>107.09472468232576</v>
      </c>
      <c r="P34" s="83">
        <f>STDEV(O33:O37)</f>
        <v>621.85360906750441</v>
      </c>
      <c r="Q34" s="65">
        <f t="shared" ref="Q34:Q65" si="4">(E34/J34)/G34</f>
        <v>0.27627659574468083</v>
      </c>
    </row>
    <row r="35" spans="1:21" x14ac:dyDescent="0.2">
      <c r="A35" s="5" t="s">
        <v>112</v>
      </c>
      <c r="B35" s="6" t="s">
        <v>42</v>
      </c>
      <c r="D35" s="7" t="s">
        <v>80</v>
      </c>
      <c r="E35" s="8">
        <v>16.620799999999999</v>
      </c>
      <c r="F35" s="9">
        <v>11082</v>
      </c>
      <c r="G35" s="10">
        <v>0.68</v>
      </c>
      <c r="H35" s="10"/>
      <c r="I35" s="73">
        <f t="shared" si="2"/>
        <v>4.0912591451675015E-2</v>
      </c>
      <c r="J35" s="74">
        <v>94</v>
      </c>
      <c r="L35" s="11">
        <v>27382</v>
      </c>
      <c r="M35" s="11">
        <v>22172</v>
      </c>
      <c r="N35" s="11">
        <v>5210</v>
      </c>
      <c r="O35" s="99">
        <f t="shared" si="3"/>
        <v>1333.9911436272623</v>
      </c>
      <c r="Q35" s="65">
        <f t="shared" si="4"/>
        <v>0.26002503128911136</v>
      </c>
    </row>
    <row r="36" spans="1:21" x14ac:dyDescent="0.2">
      <c r="A36" s="5" t="s">
        <v>112</v>
      </c>
      <c r="B36" s="6" t="s">
        <v>13</v>
      </c>
      <c r="D36" s="7" t="s">
        <v>80</v>
      </c>
      <c r="E36" s="8">
        <v>16.620799999999999</v>
      </c>
      <c r="F36" s="9">
        <v>1527</v>
      </c>
      <c r="G36" s="10">
        <v>0.94</v>
      </c>
      <c r="H36" s="10"/>
      <c r="I36" s="73">
        <f t="shared" si="2"/>
        <v>5.6555641124374278E-2</v>
      </c>
      <c r="J36" s="74">
        <v>94</v>
      </c>
      <c r="L36" s="11">
        <v>4434</v>
      </c>
      <c r="M36" s="11">
        <v>3054</v>
      </c>
      <c r="N36" s="11">
        <v>1380</v>
      </c>
      <c r="O36" s="99">
        <f t="shared" si="3"/>
        <v>183.74566807855217</v>
      </c>
      <c r="Q36" s="65">
        <f t="shared" si="4"/>
        <v>0.18810321412403802</v>
      </c>
    </row>
    <row r="37" spans="1:21" x14ac:dyDescent="0.2">
      <c r="A37" s="50" t="s">
        <v>125</v>
      </c>
      <c r="B37" s="51" t="s">
        <v>42</v>
      </c>
      <c r="C37" s="102"/>
      <c r="D37" s="52" t="s">
        <v>80</v>
      </c>
      <c r="E37" s="53">
        <v>16.620799999999999</v>
      </c>
      <c r="F37" s="54">
        <v>6836</v>
      </c>
      <c r="G37" s="55">
        <v>0.05</v>
      </c>
      <c r="H37" s="10"/>
      <c r="I37" s="73">
        <f t="shared" si="2"/>
        <v>3.0082787832113982E-3</v>
      </c>
      <c r="J37" s="63">
        <v>94</v>
      </c>
      <c r="K37" s="87"/>
      <c r="L37" s="56">
        <v>8414</v>
      </c>
      <c r="M37" s="56">
        <v>6836</v>
      </c>
      <c r="N37" s="56">
        <v>1578</v>
      </c>
      <c r="O37" s="83">
        <f t="shared" si="3"/>
        <v>411.29187524066231</v>
      </c>
      <c r="Q37" s="65">
        <f t="shared" si="4"/>
        <v>3.5363404255319146</v>
      </c>
    </row>
    <row r="38" spans="1:21" x14ac:dyDescent="0.2">
      <c r="A38" s="66" t="s">
        <v>33</v>
      </c>
      <c r="B38" s="67" t="s">
        <v>15</v>
      </c>
      <c r="C38" s="15">
        <v>37</v>
      </c>
      <c r="D38" s="68" t="s">
        <v>35</v>
      </c>
      <c r="E38" s="69">
        <v>33.990400000000001</v>
      </c>
      <c r="F38" s="70">
        <v>900</v>
      </c>
      <c r="G38" s="71">
        <v>0.1</v>
      </c>
      <c r="H38" s="72">
        <f>AVERAGE(G38:G42)</f>
        <v>0.08</v>
      </c>
      <c r="I38" s="93">
        <f t="shared" si="2"/>
        <v>2.9420071549614009E-3</v>
      </c>
      <c r="J38" s="74">
        <v>53</v>
      </c>
      <c r="K38" s="75"/>
      <c r="L38" s="76">
        <v>2330</v>
      </c>
      <c r="M38" s="76">
        <v>900</v>
      </c>
      <c r="N38" s="76">
        <v>1430</v>
      </c>
      <c r="O38" s="78">
        <f t="shared" si="3"/>
        <v>26.478064394652606</v>
      </c>
      <c r="P38" s="78">
        <f>AVERAGE(O38:O42)</f>
        <v>128.17148371304839</v>
      </c>
      <c r="Q38" s="65">
        <f t="shared" si="4"/>
        <v>6.413283018867924</v>
      </c>
    </row>
    <row r="39" spans="1:21" x14ac:dyDescent="0.2">
      <c r="A39" s="5" t="s">
        <v>36</v>
      </c>
      <c r="B39" s="6" t="s">
        <v>15</v>
      </c>
      <c r="D39" s="7" t="s">
        <v>35</v>
      </c>
      <c r="E39" s="8">
        <v>33.990400000000001</v>
      </c>
      <c r="F39" s="9">
        <v>3423</v>
      </c>
      <c r="G39" s="10">
        <v>0.16</v>
      </c>
      <c r="H39" s="10"/>
      <c r="I39" s="73">
        <f t="shared" si="2"/>
        <v>4.7072114479382414E-3</v>
      </c>
      <c r="J39" s="74">
        <v>53</v>
      </c>
      <c r="L39" s="11">
        <v>5796</v>
      </c>
      <c r="M39" s="11">
        <v>3423</v>
      </c>
      <c r="N39" s="11">
        <v>2373</v>
      </c>
      <c r="O39" s="99">
        <f t="shared" si="3"/>
        <v>100.70490491432875</v>
      </c>
      <c r="P39" s="83">
        <f>STDEV(O38:O42)</f>
        <v>119.12621215568004</v>
      </c>
      <c r="Q39" s="65">
        <f t="shared" si="4"/>
        <v>4.0083018867924531</v>
      </c>
    </row>
    <row r="40" spans="1:21" ht="20" customHeight="1" x14ac:dyDescent="0.2">
      <c r="A40" s="5" t="s">
        <v>65</v>
      </c>
      <c r="B40" s="6" t="s">
        <v>20</v>
      </c>
      <c r="D40" s="7" t="s">
        <v>35</v>
      </c>
      <c r="E40" s="8">
        <v>33.990400000000001</v>
      </c>
      <c r="F40" s="9">
        <v>6448</v>
      </c>
      <c r="G40" s="10">
        <v>0.01</v>
      </c>
      <c r="H40" s="10"/>
      <c r="I40" s="73">
        <f t="shared" si="2"/>
        <v>2.9420071549614009E-4</v>
      </c>
      <c r="J40" s="74">
        <v>53</v>
      </c>
      <c r="L40" s="11">
        <v>15545</v>
      </c>
      <c r="M40" s="11">
        <v>6449</v>
      </c>
      <c r="N40" s="11">
        <v>9096</v>
      </c>
      <c r="O40" s="108">
        <f t="shared" si="3"/>
        <v>189.73004142346073</v>
      </c>
      <c r="Q40" s="79">
        <f t="shared" si="4"/>
        <v>64.13283018867925</v>
      </c>
      <c r="R40" s="36" t="s">
        <v>158</v>
      </c>
      <c r="U40" t="s">
        <v>159</v>
      </c>
    </row>
    <row r="41" spans="1:21" x14ac:dyDescent="0.2">
      <c r="A41" s="5" t="s">
        <v>121</v>
      </c>
      <c r="B41" s="6" t="s">
        <v>42</v>
      </c>
      <c r="D41" s="7" t="s">
        <v>35</v>
      </c>
      <c r="E41" s="8">
        <v>33.990400000000001</v>
      </c>
      <c r="F41" s="9">
        <v>10286</v>
      </c>
      <c r="G41" s="10">
        <v>0.12</v>
      </c>
      <c r="H41" s="10"/>
      <c r="I41" s="73">
        <f t="shared" si="2"/>
        <v>3.5304085859536806E-3</v>
      </c>
      <c r="J41" s="74">
        <v>53</v>
      </c>
      <c r="L41" s="11">
        <v>20235</v>
      </c>
      <c r="M41" s="11">
        <v>10288</v>
      </c>
      <c r="N41" s="11">
        <v>9947</v>
      </c>
      <c r="O41" s="99">
        <f t="shared" si="3"/>
        <v>302.67369610242889</v>
      </c>
      <c r="Q41" s="65">
        <f t="shared" si="4"/>
        <v>5.3444025157232709</v>
      </c>
    </row>
    <row r="42" spans="1:21" x14ac:dyDescent="0.2">
      <c r="A42" s="50" t="s">
        <v>121</v>
      </c>
      <c r="B42" s="51" t="s">
        <v>13</v>
      </c>
      <c r="C42" s="102"/>
      <c r="D42" s="52" t="s">
        <v>35</v>
      </c>
      <c r="E42" s="53">
        <v>33.990400000000001</v>
      </c>
      <c r="F42" s="54">
        <v>723</v>
      </c>
      <c r="G42" s="55">
        <v>0.01</v>
      </c>
      <c r="H42" s="55"/>
      <c r="I42" s="109">
        <f t="shared" si="2"/>
        <v>2.9420071549614009E-4</v>
      </c>
      <c r="J42" s="63">
        <v>53</v>
      </c>
      <c r="K42" s="87"/>
      <c r="L42" s="56">
        <v>2191</v>
      </c>
      <c r="M42" s="56">
        <v>723</v>
      </c>
      <c r="N42" s="56">
        <v>1468</v>
      </c>
      <c r="O42" s="83">
        <f t="shared" si="3"/>
        <v>21.270711730370927</v>
      </c>
      <c r="Q42" s="79">
        <f t="shared" si="4"/>
        <v>64.13283018867925</v>
      </c>
      <c r="R42" s="36" t="s">
        <v>154</v>
      </c>
    </row>
    <row r="43" spans="1:21" ht="25" customHeight="1" x14ac:dyDescent="0.2">
      <c r="A43" s="14" t="s">
        <v>37</v>
      </c>
      <c r="B43" t="s">
        <v>15</v>
      </c>
      <c r="C43" s="15">
        <v>38</v>
      </c>
      <c r="D43" s="15" t="s">
        <v>38</v>
      </c>
      <c r="E43" s="10">
        <v>3.5815999999999999</v>
      </c>
      <c r="F43" s="16">
        <v>2354</v>
      </c>
      <c r="G43" s="10">
        <v>0.05</v>
      </c>
      <c r="H43" s="10"/>
      <c r="I43" s="93">
        <f t="shared" si="2"/>
        <v>1.3960241232968507E-2</v>
      </c>
      <c r="J43" s="74">
        <v>37</v>
      </c>
      <c r="L43" s="11">
        <v>2926</v>
      </c>
      <c r="M43" s="11">
        <v>2354</v>
      </c>
      <c r="N43" s="11">
        <v>572</v>
      </c>
      <c r="O43" s="99">
        <f t="shared" si="3"/>
        <v>657.24815724815721</v>
      </c>
      <c r="P43" s="24" t="s">
        <v>153</v>
      </c>
      <c r="Q43" s="79">
        <f t="shared" si="4"/>
        <v>1.9359999999999999</v>
      </c>
    </row>
    <row r="44" spans="1:21" ht="22" customHeight="1" x14ac:dyDescent="0.2">
      <c r="A44" s="89" t="s">
        <v>30</v>
      </c>
      <c r="B44" s="75" t="s">
        <v>15</v>
      </c>
      <c r="C44" s="91">
        <v>39</v>
      </c>
      <c r="D44" s="91" t="s">
        <v>31</v>
      </c>
      <c r="E44" s="71">
        <v>14.5136</v>
      </c>
      <c r="F44" s="97">
        <v>2312</v>
      </c>
      <c r="G44" s="71">
        <v>0.36</v>
      </c>
      <c r="H44" s="72">
        <f>AVERAGE(G44:G48)</f>
        <v>0.14399999999999996</v>
      </c>
      <c r="I44" s="93">
        <f t="shared" si="2"/>
        <v>2.4804321464006171E-2</v>
      </c>
      <c r="J44" s="94">
        <v>42</v>
      </c>
      <c r="K44" s="75"/>
      <c r="L44" s="76">
        <v>3148</v>
      </c>
      <c r="M44" s="76">
        <v>2312</v>
      </c>
      <c r="N44" s="76">
        <v>836</v>
      </c>
      <c r="O44" s="78">
        <f t="shared" si="3"/>
        <v>159.29886451328409</v>
      </c>
      <c r="P44" s="78">
        <f>AVERAGE(O44:O47)</f>
        <v>139.1109028773013</v>
      </c>
      <c r="Q44" s="65">
        <f t="shared" si="4"/>
        <v>0.95989417989418002</v>
      </c>
    </row>
    <row r="45" spans="1:21" x14ac:dyDescent="0.2">
      <c r="A45" s="5" t="s">
        <v>32</v>
      </c>
      <c r="B45" s="6" t="s">
        <v>13</v>
      </c>
      <c r="D45" s="7" t="s">
        <v>31</v>
      </c>
      <c r="E45" s="8">
        <v>14.5136</v>
      </c>
      <c r="F45" s="9">
        <v>4197</v>
      </c>
      <c r="G45" s="10">
        <v>0.11</v>
      </c>
      <c r="H45" s="10"/>
      <c r="I45" s="73">
        <f t="shared" si="2"/>
        <v>7.5790982251129971E-3</v>
      </c>
      <c r="J45" s="74">
        <v>42</v>
      </c>
      <c r="L45" s="11">
        <v>5578</v>
      </c>
      <c r="M45" s="11">
        <v>4197</v>
      </c>
      <c r="N45" s="11">
        <v>1381</v>
      </c>
      <c r="O45" s="108">
        <f t="shared" si="3"/>
        <v>289.17704773453863</v>
      </c>
      <c r="P45" s="83">
        <f>STDEV(O44:O47)</f>
        <v>112.0771245222481</v>
      </c>
      <c r="Q45" s="79">
        <f t="shared" si="4"/>
        <v>3.1414718614718615</v>
      </c>
      <c r="R45" t="s">
        <v>160</v>
      </c>
    </row>
    <row r="46" spans="1:21" x14ac:dyDescent="0.2">
      <c r="A46" s="5" t="s">
        <v>37</v>
      </c>
      <c r="B46" s="6" t="s">
        <v>13</v>
      </c>
      <c r="D46" s="7" t="s">
        <v>31</v>
      </c>
      <c r="E46" s="8">
        <v>14.5136</v>
      </c>
      <c r="F46" s="9">
        <v>950</v>
      </c>
      <c r="G46" s="10">
        <v>0.1</v>
      </c>
      <c r="H46" s="10"/>
      <c r="I46" s="73">
        <f t="shared" si="2"/>
        <v>6.8900892955572708E-3</v>
      </c>
      <c r="J46" s="74">
        <v>42</v>
      </c>
      <c r="L46" s="11">
        <v>2042</v>
      </c>
      <c r="M46" s="11">
        <v>950</v>
      </c>
      <c r="N46" s="11">
        <v>1092</v>
      </c>
      <c r="O46" s="99">
        <f t="shared" si="3"/>
        <v>65.455848307794071</v>
      </c>
      <c r="Q46" s="79">
        <f t="shared" si="4"/>
        <v>3.4556190476190478</v>
      </c>
    </row>
    <row r="47" spans="1:21" x14ac:dyDescent="0.2">
      <c r="A47" s="50" t="s">
        <v>45</v>
      </c>
      <c r="B47" s="51" t="s">
        <v>15</v>
      </c>
      <c r="C47" s="102"/>
      <c r="D47" s="52" t="s">
        <v>31</v>
      </c>
      <c r="E47" s="53">
        <v>14.5136</v>
      </c>
      <c r="F47" s="54">
        <v>617</v>
      </c>
      <c r="G47" s="55">
        <v>0.06</v>
      </c>
      <c r="H47" s="10"/>
      <c r="I47" s="73">
        <f t="shared" si="2"/>
        <v>4.1340535773343621E-3</v>
      </c>
      <c r="J47" s="63">
        <v>42</v>
      </c>
      <c r="K47" s="87"/>
      <c r="L47" s="56">
        <v>1516</v>
      </c>
      <c r="M47" s="56">
        <v>617</v>
      </c>
      <c r="N47" s="56">
        <v>899</v>
      </c>
      <c r="O47" s="83">
        <f t="shared" si="3"/>
        <v>42.511850953588358</v>
      </c>
      <c r="Q47" s="79">
        <f t="shared" si="4"/>
        <v>5.7593650793650797</v>
      </c>
      <c r="R47" t="s">
        <v>156</v>
      </c>
    </row>
    <row r="48" spans="1:21" ht="21" customHeight="1" x14ac:dyDescent="0.2">
      <c r="A48" s="89" t="s">
        <v>12</v>
      </c>
      <c r="B48" s="75" t="s">
        <v>15</v>
      </c>
      <c r="C48" s="91">
        <v>40</v>
      </c>
      <c r="D48" s="91" t="s">
        <v>16</v>
      </c>
      <c r="E48" s="71">
        <v>10.9048</v>
      </c>
      <c r="F48" s="97">
        <v>2105</v>
      </c>
      <c r="G48" s="71">
        <v>0.09</v>
      </c>
      <c r="H48" s="72">
        <f>AVERAGE(G48:G53)</f>
        <v>0.12666666666666668</v>
      </c>
      <c r="I48" s="93">
        <f t="shared" si="2"/>
        <v>8.2532462768689016E-3</v>
      </c>
      <c r="J48" s="107">
        <v>92</v>
      </c>
      <c r="K48" s="75"/>
      <c r="L48" s="76">
        <v>2880</v>
      </c>
      <c r="M48" s="76">
        <v>2106</v>
      </c>
      <c r="N48" s="76">
        <v>774</v>
      </c>
      <c r="O48" s="78">
        <f t="shared" si="3"/>
        <v>193.12596287873231</v>
      </c>
      <c r="P48" s="78">
        <f>AVERAGE(O48:O53)</f>
        <v>315.83950798425161</v>
      </c>
      <c r="Q48" s="79">
        <f t="shared" si="4"/>
        <v>1.3170048309178743</v>
      </c>
    </row>
    <row r="49" spans="1:19" ht="17" customHeight="1" x14ac:dyDescent="0.2">
      <c r="A49" s="5" t="s">
        <v>27</v>
      </c>
      <c r="B49" s="6" t="s">
        <v>13</v>
      </c>
      <c r="D49" s="7" t="s">
        <v>16</v>
      </c>
      <c r="E49" s="8">
        <v>10.9048</v>
      </c>
      <c r="F49" s="9">
        <v>2795</v>
      </c>
      <c r="G49" s="10">
        <v>0.26</v>
      </c>
      <c r="H49" s="10"/>
      <c r="I49" s="73">
        <f t="shared" si="2"/>
        <v>2.3842711466510163E-2</v>
      </c>
      <c r="J49" s="74">
        <v>92</v>
      </c>
      <c r="L49" s="11">
        <v>4933</v>
      </c>
      <c r="M49" s="11">
        <v>2796</v>
      </c>
      <c r="N49" s="11">
        <v>2137</v>
      </c>
      <c r="O49" s="99">
        <f t="shared" si="3"/>
        <v>256.4008510013939</v>
      </c>
      <c r="P49" s="83">
        <f>STDEV(O48:O53)</f>
        <v>386.98953046786846</v>
      </c>
      <c r="Q49" s="65">
        <f t="shared" si="4"/>
        <v>0.455886287625418</v>
      </c>
    </row>
    <row r="50" spans="1:19" x14ac:dyDescent="0.2">
      <c r="A50" s="5" t="s">
        <v>39</v>
      </c>
      <c r="B50" s="6" t="s">
        <v>15</v>
      </c>
      <c r="D50" s="7" t="s">
        <v>16</v>
      </c>
      <c r="E50" s="8">
        <v>10.9048</v>
      </c>
      <c r="F50" s="9">
        <v>1727</v>
      </c>
      <c r="G50" s="10">
        <v>0.08</v>
      </c>
      <c r="H50" s="10"/>
      <c r="I50" s="73">
        <f t="shared" si="2"/>
        <v>7.3362189127723571E-3</v>
      </c>
      <c r="J50" s="74">
        <v>92</v>
      </c>
      <c r="L50" s="11">
        <v>2927</v>
      </c>
      <c r="M50" s="11">
        <v>1728</v>
      </c>
      <c r="N50" s="11">
        <v>1199</v>
      </c>
      <c r="O50" s="99">
        <f t="shared" si="3"/>
        <v>158.46232851588292</v>
      </c>
      <c r="Q50" s="79">
        <f t="shared" si="4"/>
        <v>1.4816304347826086</v>
      </c>
    </row>
    <row r="51" spans="1:19" x14ac:dyDescent="0.2">
      <c r="A51" s="5" t="s">
        <v>47</v>
      </c>
      <c r="B51" s="6" t="s">
        <v>13</v>
      </c>
      <c r="D51" s="7" t="s">
        <v>16</v>
      </c>
      <c r="E51" s="8">
        <v>10.9048</v>
      </c>
      <c r="F51" s="9">
        <v>749</v>
      </c>
      <c r="G51" s="10">
        <v>0.11</v>
      </c>
      <c r="H51" s="10"/>
      <c r="I51" s="73">
        <f t="shared" si="2"/>
        <v>1.0087301005061991E-2</v>
      </c>
      <c r="J51" s="74">
        <v>92</v>
      </c>
      <c r="L51" s="11">
        <v>1090</v>
      </c>
      <c r="M51" s="11">
        <v>749</v>
      </c>
      <c r="N51" s="11">
        <v>341</v>
      </c>
      <c r="O51" s="99">
        <f t="shared" si="3"/>
        <v>68.685349570831193</v>
      </c>
      <c r="Q51" s="79">
        <f t="shared" si="4"/>
        <v>1.0775494071146245</v>
      </c>
    </row>
    <row r="52" spans="1:19" x14ac:dyDescent="0.2">
      <c r="A52" s="5" t="s">
        <v>128</v>
      </c>
      <c r="B52" s="6" t="s">
        <v>56</v>
      </c>
      <c r="D52" s="7" t="s">
        <v>16</v>
      </c>
      <c r="E52" s="8">
        <v>10.9048</v>
      </c>
      <c r="F52" s="35">
        <v>11938</v>
      </c>
      <c r="G52" s="10">
        <v>0.1</v>
      </c>
      <c r="H52" s="10"/>
      <c r="I52" s="73">
        <f t="shared" si="2"/>
        <v>9.170273640965447E-3</v>
      </c>
      <c r="J52" s="74">
        <v>92</v>
      </c>
      <c r="L52" s="11">
        <v>13722</v>
      </c>
      <c r="M52" s="11">
        <v>11942</v>
      </c>
      <c r="N52" s="11">
        <v>1780</v>
      </c>
      <c r="O52" s="108">
        <f t="shared" si="3"/>
        <v>1095.1140782040936</v>
      </c>
      <c r="Q52" s="79">
        <f t="shared" si="4"/>
        <v>1.1853043478260867</v>
      </c>
      <c r="R52" s="36" t="s">
        <v>154</v>
      </c>
      <c r="S52" t="s">
        <v>159</v>
      </c>
    </row>
    <row r="53" spans="1:19" x14ac:dyDescent="0.2">
      <c r="A53" s="50" t="s">
        <v>140</v>
      </c>
      <c r="B53" s="51" t="s">
        <v>15</v>
      </c>
      <c r="C53" s="102"/>
      <c r="D53" s="52" t="s">
        <v>16</v>
      </c>
      <c r="E53" s="53">
        <v>10.9048</v>
      </c>
      <c r="F53" s="54">
        <v>672</v>
      </c>
      <c r="G53" s="55">
        <v>0.12</v>
      </c>
      <c r="H53" s="10"/>
      <c r="I53" s="73">
        <f t="shared" si="2"/>
        <v>1.1004328369158536E-2</v>
      </c>
      <c r="J53" s="63">
        <v>92</v>
      </c>
      <c r="K53" s="87"/>
      <c r="L53" s="56">
        <v>1492</v>
      </c>
      <c r="M53" s="56">
        <v>1344</v>
      </c>
      <c r="N53" s="56">
        <v>148</v>
      </c>
      <c r="O53" s="83">
        <f t="shared" si="3"/>
        <v>123.2484777345756</v>
      </c>
      <c r="Q53" s="65">
        <f t="shared" si="4"/>
        <v>0.98775362318840576</v>
      </c>
    </row>
    <row r="54" spans="1:19" ht="22" customHeight="1" x14ac:dyDescent="0.2">
      <c r="A54" s="89" t="s">
        <v>33</v>
      </c>
      <c r="B54" s="75" t="s">
        <v>13</v>
      </c>
      <c r="C54" s="15">
        <v>41</v>
      </c>
      <c r="D54" s="91" t="s">
        <v>34</v>
      </c>
      <c r="E54" s="71">
        <v>13.488</v>
      </c>
      <c r="F54" s="97">
        <v>1277</v>
      </c>
      <c r="G54" s="71">
        <v>0.01</v>
      </c>
      <c r="H54" s="72">
        <f>AVERAGE(G54:G57)</f>
        <v>0.26250000000000001</v>
      </c>
      <c r="I54" s="93">
        <f t="shared" si="2"/>
        <v>7.4139976275207592E-4</v>
      </c>
      <c r="J54" s="74">
        <v>48</v>
      </c>
      <c r="K54" s="75"/>
      <c r="L54" s="76">
        <v>2784</v>
      </c>
      <c r="M54" s="76">
        <v>1277</v>
      </c>
      <c r="N54" s="76">
        <v>1507</v>
      </c>
      <c r="O54" s="78">
        <f t="shared" si="3"/>
        <v>94.676749703440095</v>
      </c>
      <c r="P54" s="78">
        <f>AVERAGE(O54:O57)</f>
        <v>344.15776986951369</v>
      </c>
      <c r="Q54" s="79">
        <f t="shared" si="4"/>
        <v>28.099999999999998</v>
      </c>
      <c r="R54" t="s">
        <v>160</v>
      </c>
    </row>
    <row r="55" spans="1:19" x14ac:dyDescent="0.2">
      <c r="A55" s="5" t="s">
        <v>55</v>
      </c>
      <c r="B55" s="6" t="s">
        <v>56</v>
      </c>
      <c r="C55" s="7"/>
      <c r="D55" s="7" t="s">
        <v>34</v>
      </c>
      <c r="E55" s="8">
        <v>13.488</v>
      </c>
      <c r="F55" s="9">
        <v>2886</v>
      </c>
      <c r="G55" s="10">
        <v>0.2</v>
      </c>
      <c r="H55" s="10"/>
      <c r="I55" s="73">
        <f t="shared" si="2"/>
        <v>1.4827995255041519E-2</v>
      </c>
      <c r="J55" s="74">
        <v>48</v>
      </c>
      <c r="L55" s="11">
        <v>6060</v>
      </c>
      <c r="M55" s="11">
        <v>2886</v>
      </c>
      <c r="N55" s="11">
        <v>3174</v>
      </c>
      <c r="O55" s="99">
        <f t="shared" si="3"/>
        <v>213.96797153024912</v>
      </c>
      <c r="P55" s="83">
        <f>STDEV(O54:O57)</f>
        <v>365.76224742192875</v>
      </c>
      <c r="Q55" s="65">
        <f t="shared" si="4"/>
        <v>1.4049999999999998</v>
      </c>
    </row>
    <row r="56" spans="1:19" ht="25" customHeight="1" x14ac:dyDescent="0.2">
      <c r="A56" s="5" t="s">
        <v>61</v>
      </c>
      <c r="B56" s="6" t="s">
        <v>20</v>
      </c>
      <c r="C56" s="7"/>
      <c r="D56" s="7" t="s">
        <v>34</v>
      </c>
      <c r="E56" s="8">
        <v>13.488</v>
      </c>
      <c r="F56" s="9">
        <v>2433</v>
      </c>
      <c r="G56" s="10">
        <v>0.04</v>
      </c>
      <c r="H56" s="10"/>
      <c r="I56" s="73">
        <f t="shared" si="2"/>
        <v>2.9655990510083037E-3</v>
      </c>
      <c r="J56" s="74">
        <v>48</v>
      </c>
      <c r="L56" s="11">
        <v>6873</v>
      </c>
      <c r="M56" s="11">
        <v>2433</v>
      </c>
      <c r="N56" s="11">
        <v>4440</v>
      </c>
      <c r="O56" s="99">
        <f t="shared" si="3"/>
        <v>180.38256227758006</v>
      </c>
      <c r="Q56" s="79">
        <f t="shared" si="4"/>
        <v>7.0249999999999995</v>
      </c>
      <c r="R56" t="s">
        <v>156</v>
      </c>
    </row>
    <row r="57" spans="1:19" ht="19" customHeight="1" x14ac:dyDescent="0.2">
      <c r="A57" s="50" t="s">
        <v>140</v>
      </c>
      <c r="B57" s="51" t="s">
        <v>42</v>
      </c>
      <c r="C57" s="52"/>
      <c r="D57" s="52" t="s">
        <v>34</v>
      </c>
      <c r="E57" s="53">
        <v>13.488</v>
      </c>
      <c r="F57" s="54">
        <v>5985</v>
      </c>
      <c r="G57" s="55">
        <v>0.8</v>
      </c>
      <c r="H57" s="10"/>
      <c r="I57" s="73">
        <f t="shared" si="2"/>
        <v>5.9311981020166077E-2</v>
      </c>
      <c r="J57" s="74">
        <v>48</v>
      </c>
      <c r="K57" s="87"/>
      <c r="L57" s="56">
        <v>15920</v>
      </c>
      <c r="M57" s="56">
        <v>11972</v>
      </c>
      <c r="N57" s="56">
        <v>3948</v>
      </c>
      <c r="O57" s="83">
        <f t="shared" si="3"/>
        <v>887.60379596678536</v>
      </c>
      <c r="Q57" s="65">
        <f t="shared" si="4"/>
        <v>0.35124999999999995</v>
      </c>
    </row>
    <row r="58" spans="1:19" ht="21" customHeight="1" x14ac:dyDescent="0.2">
      <c r="A58" s="89" t="s">
        <v>12</v>
      </c>
      <c r="B58" s="75" t="s">
        <v>13</v>
      </c>
      <c r="C58" s="91">
        <v>42</v>
      </c>
      <c r="D58" s="91" t="s">
        <v>14</v>
      </c>
      <c r="E58" s="71">
        <v>10.6912</v>
      </c>
      <c r="F58" s="70">
        <v>6288</v>
      </c>
      <c r="G58" s="71">
        <v>0.26</v>
      </c>
      <c r="H58" s="72">
        <f>AVERAGE(G58:G62)</f>
        <v>0.17200000000000001</v>
      </c>
      <c r="I58" s="93">
        <f t="shared" si="2"/>
        <v>2.4319066147859923E-2</v>
      </c>
      <c r="J58" s="94">
        <v>76</v>
      </c>
      <c r="K58" s="75"/>
      <c r="L58" s="76">
        <v>8765</v>
      </c>
      <c r="M58" s="76">
        <v>6288</v>
      </c>
      <c r="N58" s="76">
        <v>2477</v>
      </c>
      <c r="O58" s="78">
        <f t="shared" si="3"/>
        <v>588.14726129901226</v>
      </c>
      <c r="P58" s="78">
        <f>AVERAGE(O58:O62)</f>
        <v>218.62840466926073</v>
      </c>
      <c r="Q58" s="110">
        <f t="shared" si="4"/>
        <v>0.54105263157894734</v>
      </c>
    </row>
    <row r="59" spans="1:19" x14ac:dyDescent="0.2">
      <c r="A59" s="5" t="s">
        <v>27</v>
      </c>
      <c r="B59" s="6" t="s">
        <v>15</v>
      </c>
      <c r="D59" s="7" t="s">
        <v>14</v>
      </c>
      <c r="E59" s="8">
        <v>10.6912</v>
      </c>
      <c r="F59" s="9">
        <v>1122</v>
      </c>
      <c r="G59" s="10">
        <v>0.27</v>
      </c>
      <c r="H59" s="10"/>
      <c r="I59" s="73">
        <f t="shared" si="2"/>
        <v>2.5254414845854535E-2</v>
      </c>
      <c r="J59" s="74">
        <v>76</v>
      </c>
      <c r="L59" s="11">
        <v>1554</v>
      </c>
      <c r="M59" s="11">
        <v>1122</v>
      </c>
      <c r="N59" s="11">
        <v>432</v>
      </c>
      <c r="O59" s="99">
        <f t="shared" si="3"/>
        <v>104.94612391499551</v>
      </c>
      <c r="P59" s="83">
        <f>STDEV(O58:O62)</f>
        <v>211.63677189939997</v>
      </c>
      <c r="Q59" s="65">
        <f t="shared" si="4"/>
        <v>0.52101364522417148</v>
      </c>
    </row>
    <row r="60" spans="1:19" x14ac:dyDescent="0.2">
      <c r="A60" s="5" t="s">
        <v>30</v>
      </c>
      <c r="B60" s="6" t="s">
        <v>13</v>
      </c>
      <c r="D60" s="7" t="s">
        <v>14</v>
      </c>
      <c r="E60" s="8">
        <v>10.6912</v>
      </c>
      <c r="F60" s="9">
        <v>1514</v>
      </c>
      <c r="G60" s="10">
        <v>0.16</v>
      </c>
      <c r="H60" s="10"/>
      <c r="I60" s="73">
        <f t="shared" si="2"/>
        <v>1.4965579167913799E-2</v>
      </c>
      <c r="J60" s="74">
        <v>76</v>
      </c>
      <c r="L60" s="11">
        <v>2334</v>
      </c>
      <c r="M60" s="11">
        <v>1514</v>
      </c>
      <c r="N60" s="11">
        <v>820</v>
      </c>
      <c r="O60" s="111">
        <f t="shared" si="3"/>
        <v>141.6117928763843</v>
      </c>
      <c r="Q60" s="110">
        <f t="shared" si="4"/>
        <v>0.87921052631578944</v>
      </c>
    </row>
    <row r="61" spans="1:19" x14ac:dyDescent="0.2">
      <c r="A61" s="5" t="s">
        <v>32</v>
      </c>
      <c r="B61" s="6" t="s">
        <v>15</v>
      </c>
      <c r="D61" s="7" t="s">
        <v>14</v>
      </c>
      <c r="E61" s="8">
        <v>10.6912</v>
      </c>
      <c r="F61" s="9">
        <v>2048</v>
      </c>
      <c r="G61" s="10">
        <v>0.05</v>
      </c>
      <c r="H61" s="10"/>
      <c r="I61" s="73">
        <f t="shared" si="2"/>
        <v>4.6767434899730618E-3</v>
      </c>
      <c r="J61" s="74">
        <v>76</v>
      </c>
      <c r="L61" s="11">
        <v>2890</v>
      </c>
      <c r="M61" s="11">
        <v>2048</v>
      </c>
      <c r="N61" s="11">
        <v>842</v>
      </c>
      <c r="O61" s="108">
        <f t="shared" si="3"/>
        <v>191.55941334929662</v>
      </c>
      <c r="Q61" s="79">
        <f t="shared" si="4"/>
        <v>2.8134736842105261</v>
      </c>
      <c r="R61" t="s">
        <v>159</v>
      </c>
    </row>
    <row r="62" spans="1:19" x14ac:dyDescent="0.2">
      <c r="A62" s="50" t="s">
        <v>39</v>
      </c>
      <c r="B62" s="51" t="s">
        <v>13</v>
      </c>
      <c r="C62" s="102"/>
      <c r="D62" s="52" t="s">
        <v>14</v>
      </c>
      <c r="E62" s="53">
        <v>10.6912</v>
      </c>
      <c r="F62" s="54">
        <v>715</v>
      </c>
      <c r="G62" s="55">
        <v>0.12</v>
      </c>
      <c r="H62" s="10"/>
      <c r="I62" s="73">
        <f t="shared" si="2"/>
        <v>1.1224184375935349E-2</v>
      </c>
      <c r="J62" s="63">
        <v>76</v>
      </c>
      <c r="K62" s="87"/>
      <c r="L62" s="56">
        <v>1279</v>
      </c>
      <c r="M62" s="56">
        <v>715</v>
      </c>
      <c r="N62" s="56">
        <v>564</v>
      </c>
      <c r="O62" s="83">
        <f t="shared" si="3"/>
        <v>66.877431906614788</v>
      </c>
      <c r="Q62" s="79">
        <f t="shared" si="4"/>
        <v>1.1722807017543859</v>
      </c>
    </row>
    <row r="63" spans="1:19" ht="22" customHeight="1" x14ac:dyDescent="0.2">
      <c r="A63" s="89" t="s">
        <v>23</v>
      </c>
      <c r="B63" s="75" t="s">
        <v>15</v>
      </c>
      <c r="C63" s="15">
        <v>45</v>
      </c>
      <c r="D63" s="91" t="s">
        <v>25</v>
      </c>
      <c r="E63" s="71">
        <v>12.9672</v>
      </c>
      <c r="F63" s="97">
        <v>1359</v>
      </c>
      <c r="G63" s="71">
        <v>0.22</v>
      </c>
      <c r="H63" s="72">
        <f>AVERAGE(G63:G65)</f>
        <v>0.12999999999999998</v>
      </c>
      <c r="I63" s="71"/>
      <c r="J63" s="74">
        <v>71</v>
      </c>
      <c r="K63" s="75"/>
      <c r="L63" s="76">
        <v>2399</v>
      </c>
      <c r="M63" s="76">
        <v>1359</v>
      </c>
      <c r="N63" s="76">
        <v>1040</v>
      </c>
      <c r="O63" s="78">
        <f t="shared" si="3"/>
        <v>104.80288728484176</v>
      </c>
      <c r="P63" s="78">
        <f>AVERAGE(O63:O65)</f>
        <v>117.83577025109507</v>
      </c>
      <c r="Q63" s="110">
        <f t="shared" si="4"/>
        <v>0.83016645326504479</v>
      </c>
    </row>
    <row r="64" spans="1:19" x14ac:dyDescent="0.2">
      <c r="A64" s="5" t="s">
        <v>109</v>
      </c>
      <c r="B64" s="6" t="s">
        <v>15</v>
      </c>
      <c r="D64" s="7" t="s">
        <v>25</v>
      </c>
      <c r="E64" s="8">
        <v>12.9672</v>
      </c>
      <c r="F64" s="9">
        <v>877</v>
      </c>
      <c r="G64" s="10">
        <v>0.13</v>
      </c>
      <c r="H64" s="10"/>
      <c r="I64" s="10"/>
      <c r="J64" s="74">
        <v>71</v>
      </c>
      <c r="L64" s="11">
        <v>1629</v>
      </c>
      <c r="M64" s="11">
        <v>877</v>
      </c>
      <c r="N64" s="11">
        <v>752</v>
      </c>
      <c r="O64" s="99">
        <f t="shared" si="3"/>
        <v>67.632179653279039</v>
      </c>
      <c r="P64" s="83">
        <f>STDEV(O63:O65)</f>
        <v>57.832119692020761</v>
      </c>
      <c r="Q64" s="79">
        <f t="shared" si="4"/>
        <v>1.4048970747562297</v>
      </c>
    </row>
    <row r="65" spans="1:18" x14ac:dyDescent="0.2">
      <c r="A65" s="50" t="s">
        <v>125</v>
      </c>
      <c r="B65" s="51" t="s">
        <v>63</v>
      </c>
      <c r="D65" s="52" t="s">
        <v>25</v>
      </c>
      <c r="E65" s="53">
        <v>12.9672</v>
      </c>
      <c r="F65" s="54">
        <v>2348</v>
      </c>
      <c r="G65" s="55">
        <v>0.04</v>
      </c>
      <c r="H65" s="55"/>
      <c r="I65" s="55"/>
      <c r="J65" s="74">
        <v>71</v>
      </c>
      <c r="K65" s="87"/>
      <c r="L65" s="56">
        <v>5029</v>
      </c>
      <c r="M65" s="56">
        <v>2348</v>
      </c>
      <c r="N65" s="56">
        <v>2681</v>
      </c>
      <c r="O65" s="111">
        <f t="shared" si="3"/>
        <v>181.07224381516443</v>
      </c>
      <c r="Q65" s="79">
        <f t="shared" si="4"/>
        <v>4.5659154929577461</v>
      </c>
      <c r="R65" t="s">
        <v>157</v>
      </c>
    </row>
    <row r="66" spans="1:18" ht="23" customHeight="1" x14ac:dyDescent="0.2">
      <c r="A66" s="89" t="s">
        <v>23</v>
      </c>
      <c r="B66" s="75" t="s">
        <v>13</v>
      </c>
      <c r="C66" s="91">
        <v>46</v>
      </c>
      <c r="D66" s="91" t="s">
        <v>24</v>
      </c>
      <c r="E66" s="71">
        <v>14.117599999999999</v>
      </c>
      <c r="F66" s="97">
        <v>2784</v>
      </c>
      <c r="G66" s="71">
        <v>0.21</v>
      </c>
      <c r="H66" s="72">
        <f>AVERAGE(G66:G70)</f>
        <v>0.16599999999999998</v>
      </c>
      <c r="I66" s="71"/>
      <c r="J66" s="107">
        <v>88</v>
      </c>
      <c r="K66" s="75"/>
      <c r="L66" s="76">
        <v>4965</v>
      </c>
      <c r="M66" s="76">
        <v>2784</v>
      </c>
      <c r="N66" s="76">
        <v>2181</v>
      </c>
      <c r="O66" s="78">
        <f t="shared" ref="O66:O97" si="5">M66/E66</f>
        <v>197.20065733552445</v>
      </c>
      <c r="P66" s="78">
        <f>AVERAGE(O66:O70)</f>
        <v>860.23120077066926</v>
      </c>
      <c r="Q66" s="65">
        <f t="shared" ref="Q66:Q97" si="6">(E66/J66)/G66</f>
        <v>0.76393939393939392</v>
      </c>
    </row>
    <row r="67" spans="1:18" x14ac:dyDescent="0.2">
      <c r="A67" s="5" t="s">
        <v>47</v>
      </c>
      <c r="B67" s="6" t="s">
        <v>15</v>
      </c>
      <c r="D67" s="7" t="s">
        <v>24</v>
      </c>
      <c r="E67" s="8">
        <v>14.117599999999999</v>
      </c>
      <c r="F67" s="9">
        <v>2657</v>
      </c>
      <c r="G67" s="10">
        <v>0.13</v>
      </c>
      <c r="H67" s="10"/>
      <c r="I67" s="10"/>
      <c r="J67" s="74">
        <v>88</v>
      </c>
      <c r="L67" s="11">
        <v>4612</v>
      </c>
      <c r="M67" s="11">
        <v>2657</v>
      </c>
      <c r="N67" s="11">
        <v>1955</v>
      </c>
      <c r="O67" s="99">
        <f t="shared" si="5"/>
        <v>188.20479401598007</v>
      </c>
      <c r="P67" s="83">
        <f>STDEV(O66:O70)</f>
        <v>1051.3554797190927</v>
      </c>
      <c r="Q67" s="79">
        <f t="shared" si="6"/>
        <v>1.234055944055944</v>
      </c>
    </row>
    <row r="68" spans="1:18" x14ac:dyDescent="0.2">
      <c r="A68" s="5" t="s">
        <v>113</v>
      </c>
      <c r="B68" s="6" t="s">
        <v>15</v>
      </c>
      <c r="D68" s="7" t="s">
        <v>24</v>
      </c>
      <c r="E68" s="8">
        <v>14.117599999999999</v>
      </c>
      <c r="F68" s="9">
        <v>2136</v>
      </c>
      <c r="G68" s="10">
        <v>0.04</v>
      </c>
      <c r="H68" s="10"/>
      <c r="I68" s="10"/>
      <c r="J68" s="74">
        <v>88</v>
      </c>
      <c r="L68" s="11">
        <v>6292</v>
      </c>
      <c r="M68" s="11">
        <v>4272</v>
      </c>
      <c r="N68" s="11">
        <v>2020</v>
      </c>
      <c r="O68" s="111">
        <f t="shared" si="5"/>
        <v>302.60100867002893</v>
      </c>
      <c r="Q68" s="79">
        <f t="shared" si="6"/>
        <v>4.0106818181818182</v>
      </c>
      <c r="R68" t="s">
        <v>161</v>
      </c>
    </row>
    <row r="69" spans="1:18" x14ac:dyDescent="0.2">
      <c r="A69" s="5" t="s">
        <v>114</v>
      </c>
      <c r="B69" s="6" t="s">
        <v>20</v>
      </c>
      <c r="D69" s="7" t="s">
        <v>24</v>
      </c>
      <c r="E69" s="8">
        <v>14.117599999999999</v>
      </c>
      <c r="F69" s="9">
        <v>13575</v>
      </c>
      <c r="G69" s="10">
        <v>0.31</v>
      </c>
      <c r="H69" s="10"/>
      <c r="I69" s="10"/>
      <c r="J69" s="74">
        <v>88</v>
      </c>
      <c r="L69" s="11">
        <v>17897</v>
      </c>
      <c r="M69" s="11">
        <v>13575</v>
      </c>
      <c r="N69" s="11">
        <v>4322</v>
      </c>
      <c r="O69" s="111">
        <f t="shared" si="5"/>
        <v>961.56570521901745</v>
      </c>
      <c r="Q69" s="110">
        <f t="shared" si="6"/>
        <v>0.51750733137829907</v>
      </c>
    </row>
    <row r="70" spans="1:18" x14ac:dyDescent="0.2">
      <c r="A70" s="50" t="s">
        <v>140</v>
      </c>
      <c r="B70" s="51" t="s">
        <v>20</v>
      </c>
      <c r="C70" s="102"/>
      <c r="D70" s="52" t="s">
        <v>24</v>
      </c>
      <c r="E70" s="53">
        <v>14.117599999999999</v>
      </c>
      <c r="F70" s="54">
        <v>18710</v>
      </c>
      <c r="G70" s="55">
        <v>0.14000000000000001</v>
      </c>
      <c r="H70" s="55"/>
      <c r="I70" s="55"/>
      <c r="J70" s="63">
        <v>88</v>
      </c>
      <c r="K70" s="87"/>
      <c r="L70" s="56">
        <v>48026</v>
      </c>
      <c r="M70" s="56">
        <v>37434</v>
      </c>
      <c r="N70" s="56">
        <v>10592</v>
      </c>
      <c r="O70" s="83">
        <f t="shared" si="5"/>
        <v>2651.5838386127953</v>
      </c>
      <c r="Q70" s="79">
        <f t="shared" si="6"/>
        <v>1.1459090909090908</v>
      </c>
      <c r="R70" t="s">
        <v>162</v>
      </c>
    </row>
    <row r="71" spans="1:18" ht="23" customHeight="1" x14ac:dyDescent="0.2">
      <c r="A71" s="89" t="s">
        <v>55</v>
      </c>
      <c r="B71" s="75" t="s">
        <v>20</v>
      </c>
      <c r="C71" s="91">
        <v>47</v>
      </c>
      <c r="D71" s="91" t="s">
        <v>57</v>
      </c>
      <c r="E71" s="71">
        <v>17.829599999999999</v>
      </c>
      <c r="F71" s="70">
        <v>24275</v>
      </c>
      <c r="G71" s="71">
        <v>0.17</v>
      </c>
      <c r="H71" s="72">
        <f>AVERAGE(G71:G76)</f>
        <v>0.38833333333333336</v>
      </c>
      <c r="I71" s="71"/>
      <c r="J71" s="107">
        <v>98</v>
      </c>
      <c r="K71" s="75"/>
      <c r="L71" s="76">
        <v>40628</v>
      </c>
      <c r="M71" s="76">
        <v>24282</v>
      </c>
      <c r="N71" s="76">
        <v>16346</v>
      </c>
      <c r="O71" s="78">
        <f t="shared" si="5"/>
        <v>1361.8925831202046</v>
      </c>
      <c r="P71" s="78">
        <f>AVERAGE(O71:O75)</f>
        <v>766.15291425494684</v>
      </c>
      <c r="Q71" s="79">
        <f t="shared" si="6"/>
        <v>1.070204081632653</v>
      </c>
      <c r="R71" t="s">
        <v>159</v>
      </c>
    </row>
    <row r="72" spans="1:18" x14ac:dyDescent="0.2">
      <c r="A72" s="5" t="s">
        <v>55</v>
      </c>
      <c r="B72" s="6" t="s">
        <v>42</v>
      </c>
      <c r="D72" s="7" t="s">
        <v>57</v>
      </c>
      <c r="E72" s="8">
        <v>17.829599999999999</v>
      </c>
      <c r="F72" s="9">
        <v>23502</v>
      </c>
      <c r="G72" s="10">
        <v>0.4</v>
      </c>
      <c r="H72" s="10"/>
      <c r="I72" s="10"/>
      <c r="J72" s="74">
        <v>98</v>
      </c>
      <c r="L72" s="11">
        <v>33785</v>
      </c>
      <c r="M72" s="11">
        <v>23529</v>
      </c>
      <c r="N72" s="11">
        <v>10256</v>
      </c>
      <c r="O72" s="99">
        <f t="shared" si="5"/>
        <v>1319.6594427244584</v>
      </c>
      <c r="P72" s="83">
        <f>STDEV(O71:O75)</f>
        <v>559.380838291842</v>
      </c>
      <c r="Q72" s="110">
        <f t="shared" si="6"/>
        <v>0.45483673469387753</v>
      </c>
    </row>
    <row r="73" spans="1:18" ht="19" customHeight="1" x14ac:dyDescent="0.2">
      <c r="A73" s="5" t="s">
        <v>112</v>
      </c>
      <c r="B73" s="6" t="s">
        <v>20</v>
      </c>
      <c r="D73" s="7" t="s">
        <v>57</v>
      </c>
      <c r="E73" s="8">
        <v>17.829599999999999</v>
      </c>
      <c r="F73" s="9">
        <v>5438</v>
      </c>
      <c r="G73" s="10">
        <v>0.5</v>
      </c>
      <c r="H73" s="10"/>
      <c r="I73" s="10"/>
      <c r="J73" s="74">
        <v>98</v>
      </c>
      <c r="L73" s="11">
        <v>20342</v>
      </c>
      <c r="M73" s="11">
        <v>10896</v>
      </c>
      <c r="N73" s="11">
        <v>9446</v>
      </c>
      <c r="O73" s="111">
        <f t="shared" si="5"/>
        <v>611.11858931215511</v>
      </c>
      <c r="Q73" s="110">
        <f t="shared" si="6"/>
        <v>0.36386938775510203</v>
      </c>
    </row>
    <row r="74" spans="1:18" x14ac:dyDescent="0.2">
      <c r="A74" s="5" t="s">
        <v>113</v>
      </c>
      <c r="B74" s="6" t="s">
        <v>20</v>
      </c>
      <c r="D74" s="7" t="s">
        <v>57</v>
      </c>
      <c r="E74" s="8">
        <v>17.829599999999999</v>
      </c>
      <c r="F74" s="9">
        <v>4091</v>
      </c>
      <c r="G74" s="10">
        <v>0.1</v>
      </c>
      <c r="H74" s="10"/>
      <c r="I74" s="10"/>
      <c r="J74" s="74">
        <v>98</v>
      </c>
      <c r="L74" s="11">
        <v>10284</v>
      </c>
      <c r="M74" s="11">
        <v>8182</v>
      </c>
      <c r="N74" s="11">
        <v>2102</v>
      </c>
      <c r="O74" s="108">
        <f t="shared" si="5"/>
        <v>458.89980706241306</v>
      </c>
      <c r="Q74" s="79">
        <f t="shared" si="6"/>
        <v>1.8193469387755101</v>
      </c>
      <c r="R74" t="s">
        <v>161</v>
      </c>
    </row>
    <row r="75" spans="1:18" x14ac:dyDescent="0.2">
      <c r="A75" s="5" t="s">
        <v>113</v>
      </c>
      <c r="B75" s="6" t="s">
        <v>42</v>
      </c>
      <c r="D75" s="7" t="s">
        <v>57</v>
      </c>
      <c r="E75" s="8">
        <v>17.829599999999999</v>
      </c>
      <c r="F75" s="35">
        <v>704</v>
      </c>
      <c r="G75" s="10">
        <v>0.46</v>
      </c>
      <c r="H75" s="10"/>
      <c r="I75" s="10"/>
      <c r="J75" s="74">
        <v>98</v>
      </c>
      <c r="L75" s="11">
        <v>2072</v>
      </c>
      <c r="M75" s="11">
        <v>1412</v>
      </c>
      <c r="N75" s="11">
        <v>660</v>
      </c>
      <c r="O75" s="99">
        <f t="shared" si="5"/>
        <v>79.194149055503217</v>
      </c>
      <c r="Q75" s="110">
        <f t="shared" si="6"/>
        <v>0.39551020408163262</v>
      </c>
    </row>
    <row r="76" spans="1:18" ht="20" customHeight="1" x14ac:dyDescent="0.2">
      <c r="A76" s="50" t="s">
        <v>134</v>
      </c>
      <c r="B76" s="51" t="s">
        <v>20</v>
      </c>
      <c r="C76" s="102"/>
      <c r="D76" s="52" t="s">
        <v>57</v>
      </c>
      <c r="E76" s="53">
        <v>17.829599999999999</v>
      </c>
      <c r="F76" s="54">
        <v>8574</v>
      </c>
      <c r="G76" s="55">
        <v>0.7</v>
      </c>
      <c r="H76" s="55"/>
      <c r="I76" s="55"/>
      <c r="J76" s="63">
        <v>98</v>
      </c>
      <c r="K76" s="87"/>
      <c r="L76" s="56">
        <v>26880</v>
      </c>
      <c r="M76" s="56">
        <v>17148</v>
      </c>
      <c r="N76" s="56">
        <v>9732</v>
      </c>
      <c r="O76" s="83">
        <f t="shared" si="5"/>
        <v>961.77143626329257</v>
      </c>
      <c r="Q76" s="110">
        <f t="shared" si="6"/>
        <v>0.25990670553935863</v>
      </c>
    </row>
    <row r="77" spans="1:18" ht="21" customHeight="1" x14ac:dyDescent="0.2">
      <c r="A77" s="89" t="s">
        <v>45</v>
      </c>
      <c r="B77" s="75" t="s">
        <v>13</v>
      </c>
      <c r="C77" s="15">
        <v>44</v>
      </c>
      <c r="D77" s="91" t="s">
        <v>46</v>
      </c>
      <c r="E77" s="71">
        <v>3.9144000000000001</v>
      </c>
      <c r="F77" s="97">
        <v>610</v>
      </c>
      <c r="G77" s="71">
        <v>0.21</v>
      </c>
      <c r="H77" s="72">
        <f>AVERAGE(G77:G78)</f>
        <v>0.72</v>
      </c>
      <c r="I77" s="71"/>
      <c r="J77" s="105">
        <v>89</v>
      </c>
      <c r="K77" s="75"/>
      <c r="L77" s="76">
        <v>754</v>
      </c>
      <c r="M77" s="76">
        <v>610</v>
      </c>
      <c r="N77" s="76">
        <v>144</v>
      </c>
      <c r="O77" s="78">
        <f t="shared" si="5"/>
        <v>155.83486613529533</v>
      </c>
      <c r="P77" s="77">
        <f>AVERAGE(O77:O78)</f>
        <v>5653.9955037809113</v>
      </c>
      <c r="Q77" s="110">
        <f t="shared" si="6"/>
        <v>0.20943820224719101</v>
      </c>
    </row>
    <row r="78" spans="1:18" x14ac:dyDescent="0.2">
      <c r="A78" s="50" t="s">
        <v>128</v>
      </c>
      <c r="B78" s="51" t="s">
        <v>42</v>
      </c>
      <c r="D78" s="52" t="s">
        <v>46</v>
      </c>
      <c r="E78" s="53">
        <v>3.9144000000000001</v>
      </c>
      <c r="F78" s="54">
        <v>43632</v>
      </c>
      <c r="G78" s="55">
        <v>1.23</v>
      </c>
      <c r="H78" s="55"/>
      <c r="I78" s="55"/>
      <c r="J78" s="63">
        <v>89</v>
      </c>
      <c r="K78" s="87"/>
      <c r="L78" s="56">
        <v>45876</v>
      </c>
      <c r="M78" s="56">
        <v>43654</v>
      </c>
      <c r="N78" s="56">
        <v>2222</v>
      </c>
      <c r="O78" s="99">
        <f t="shared" si="5"/>
        <v>11152.156141426527</v>
      </c>
      <c r="P78" s="104">
        <f>STDEV(O77:O78)</f>
        <v>7775.573341864334</v>
      </c>
      <c r="Q78" s="110">
        <f t="shared" si="6"/>
        <v>3.5757741847081394E-2</v>
      </c>
    </row>
    <row r="79" spans="1:18" ht="21" customHeight="1" x14ac:dyDescent="0.2">
      <c r="A79" s="5" t="s">
        <v>109</v>
      </c>
      <c r="B79" s="6" t="s">
        <v>42</v>
      </c>
      <c r="C79" s="39">
        <v>48</v>
      </c>
      <c r="D79" s="7" t="s">
        <v>110</v>
      </c>
      <c r="E79" s="8">
        <v>7.7392000000000003</v>
      </c>
      <c r="F79" s="9">
        <v>11329</v>
      </c>
      <c r="G79" s="10">
        <v>1.94</v>
      </c>
      <c r="H79" s="10"/>
      <c r="I79" s="10"/>
      <c r="J79" s="74">
        <v>59</v>
      </c>
      <c r="L79" s="11">
        <v>15680</v>
      </c>
      <c r="M79" s="11">
        <v>11337</v>
      </c>
      <c r="N79" s="11">
        <v>4343</v>
      </c>
      <c r="O79" s="78">
        <f t="shared" si="5"/>
        <v>1464.8800909654744</v>
      </c>
      <c r="P79" s="24" t="s">
        <v>153</v>
      </c>
      <c r="Q79" s="110">
        <f t="shared" si="6"/>
        <v>6.7614887296872275E-2</v>
      </c>
    </row>
    <row r="80" spans="1:18" ht="21" customHeight="1" x14ac:dyDescent="0.2">
      <c r="A80" s="66" t="s">
        <v>65</v>
      </c>
      <c r="B80" s="67" t="s">
        <v>56</v>
      </c>
      <c r="C80" s="91">
        <v>50</v>
      </c>
      <c r="D80" s="68" t="s">
        <v>66</v>
      </c>
      <c r="E80" s="69">
        <v>4.4504000000000001</v>
      </c>
      <c r="F80" s="70">
        <v>14178</v>
      </c>
      <c r="G80" s="71">
        <v>0.04</v>
      </c>
      <c r="H80" s="72">
        <f>AVERAGE(G80:G81)</f>
        <v>7.0000000000000007E-2</v>
      </c>
      <c r="I80" s="71"/>
      <c r="J80" s="107">
        <v>86</v>
      </c>
      <c r="K80" s="75"/>
      <c r="L80" s="76">
        <v>14579</v>
      </c>
      <c r="M80" s="76">
        <v>14182</v>
      </c>
      <c r="N80" s="76">
        <v>397</v>
      </c>
      <c r="O80" s="78">
        <f t="shared" si="5"/>
        <v>3186.6798490023366</v>
      </c>
      <c r="P80" s="77">
        <f>AVERAGE(O80:O81)</f>
        <v>4329.2737731439865</v>
      </c>
      <c r="Q80" s="79">
        <f t="shared" si="6"/>
        <v>1.2937209302325581</v>
      </c>
      <c r="R80" t="s">
        <v>161</v>
      </c>
    </row>
    <row r="81" spans="1:18" ht="19" customHeight="1" x14ac:dyDescent="0.2">
      <c r="A81" s="50" t="s">
        <v>129</v>
      </c>
      <c r="B81" s="51" t="s">
        <v>20</v>
      </c>
      <c r="C81" s="102"/>
      <c r="D81" s="52" t="s">
        <v>66</v>
      </c>
      <c r="E81" s="53">
        <v>4.4504000000000001</v>
      </c>
      <c r="F81" s="54">
        <v>24346</v>
      </c>
      <c r="G81" s="55">
        <v>0.1</v>
      </c>
      <c r="H81" s="55"/>
      <c r="I81" s="55"/>
      <c r="J81" s="63">
        <v>86</v>
      </c>
      <c r="K81" s="87"/>
      <c r="L81" s="56">
        <v>27939</v>
      </c>
      <c r="M81" s="56">
        <v>24352</v>
      </c>
      <c r="N81" s="56">
        <v>3587</v>
      </c>
      <c r="O81" s="83">
        <f t="shared" si="5"/>
        <v>5471.8676972856374</v>
      </c>
      <c r="P81" s="104">
        <f>STDEV(O80:O81)</f>
        <v>1615.8718238062202</v>
      </c>
      <c r="Q81" s="110">
        <f t="shared" si="6"/>
        <v>0.51748837209302323</v>
      </c>
    </row>
    <row r="82" spans="1:18" ht="19" customHeight="1" x14ac:dyDescent="0.2">
      <c r="A82" s="5" t="s">
        <v>114</v>
      </c>
      <c r="B82" s="6" t="s">
        <v>15</v>
      </c>
      <c r="C82" s="15">
        <v>52</v>
      </c>
      <c r="D82" s="7" t="s">
        <v>115</v>
      </c>
      <c r="E82" s="8">
        <v>7.1887999999999996</v>
      </c>
      <c r="F82" s="9">
        <v>1523</v>
      </c>
      <c r="G82" s="10">
        <v>0.12</v>
      </c>
      <c r="H82" s="10"/>
      <c r="I82" s="10"/>
      <c r="J82" s="74">
        <v>20</v>
      </c>
      <c r="L82" s="11">
        <v>2767</v>
      </c>
      <c r="M82" s="11">
        <v>1523</v>
      </c>
      <c r="N82" s="11">
        <v>1244</v>
      </c>
      <c r="O82" s="78">
        <f t="shared" si="5"/>
        <v>211.85733363009126</v>
      </c>
      <c r="P82" s="24" t="s">
        <v>153</v>
      </c>
      <c r="Q82" s="79">
        <f t="shared" si="6"/>
        <v>2.9953333333333334</v>
      </c>
      <c r="R82" s="112" t="s">
        <v>163</v>
      </c>
    </row>
    <row r="83" spans="1:18" ht="20" customHeight="1" x14ac:dyDescent="0.2">
      <c r="A83" s="66" t="s">
        <v>77</v>
      </c>
      <c r="B83" s="67" t="s">
        <v>56</v>
      </c>
      <c r="C83" s="15">
        <v>55</v>
      </c>
      <c r="D83" s="68" t="s">
        <v>78</v>
      </c>
      <c r="E83" s="69">
        <v>6.4672000000000001</v>
      </c>
      <c r="F83" s="70">
        <v>25416</v>
      </c>
      <c r="G83" s="71">
        <v>0.28999999999999998</v>
      </c>
      <c r="H83" s="72">
        <f>AVERAGE(G83:G84)</f>
        <v>0.22999999999999998</v>
      </c>
      <c r="I83" s="71"/>
      <c r="J83" s="107">
        <v>95</v>
      </c>
      <c r="K83" s="75"/>
      <c r="L83" s="76">
        <v>31203</v>
      </c>
      <c r="M83" s="76">
        <v>25429</v>
      </c>
      <c r="N83" s="76">
        <v>5774</v>
      </c>
      <c r="O83" s="78">
        <f t="shared" si="5"/>
        <v>3931.995299356754</v>
      </c>
      <c r="P83" s="77">
        <f>AVERAGE(O83:O84)</f>
        <v>2028.4667243938643</v>
      </c>
      <c r="Q83" s="65">
        <f t="shared" si="6"/>
        <v>0.23474410163339385</v>
      </c>
    </row>
    <row r="84" spans="1:18" x14ac:dyDescent="0.2">
      <c r="A84" s="50" t="s">
        <v>108</v>
      </c>
      <c r="B84" s="51" t="s">
        <v>15</v>
      </c>
      <c r="D84" s="52" t="s">
        <v>78</v>
      </c>
      <c r="E84" s="53">
        <v>6.4672000000000001</v>
      </c>
      <c r="F84" s="85">
        <v>404</v>
      </c>
      <c r="G84" s="55">
        <v>0.17</v>
      </c>
      <c r="H84" s="55"/>
      <c r="I84" s="55"/>
      <c r="J84" s="63">
        <v>95</v>
      </c>
      <c r="K84" s="87"/>
      <c r="L84" s="56">
        <v>1144</v>
      </c>
      <c r="M84" s="56">
        <v>808</v>
      </c>
      <c r="N84" s="56">
        <v>336</v>
      </c>
      <c r="O84" s="83">
        <f t="shared" si="5"/>
        <v>124.93814943097476</v>
      </c>
      <c r="P84" s="104">
        <f>STDEV(O83:O84)</f>
        <v>2691.9959270772492</v>
      </c>
      <c r="Q84" s="110">
        <f t="shared" si="6"/>
        <v>0.40044582043343652</v>
      </c>
    </row>
    <row r="85" spans="1:18" ht="21" customHeight="1" x14ac:dyDescent="0.2">
      <c r="A85" s="5" t="s">
        <v>40</v>
      </c>
      <c r="B85" s="6" t="s">
        <v>15</v>
      </c>
      <c r="C85" s="15">
        <v>56</v>
      </c>
      <c r="D85" s="7" t="s">
        <v>44</v>
      </c>
      <c r="E85" s="8">
        <v>5.7615999999999996</v>
      </c>
      <c r="F85" s="9">
        <v>4478</v>
      </c>
      <c r="G85" s="10">
        <v>0.05</v>
      </c>
      <c r="H85" s="10"/>
      <c r="I85" s="10"/>
      <c r="J85" s="74">
        <v>29</v>
      </c>
      <c r="L85" s="11">
        <v>5767</v>
      </c>
      <c r="M85" s="11">
        <v>4479</v>
      </c>
      <c r="N85" s="11">
        <v>1288</v>
      </c>
      <c r="O85" s="78">
        <f t="shared" si="5"/>
        <v>777.38822549291865</v>
      </c>
      <c r="P85" s="24" t="s">
        <v>153</v>
      </c>
      <c r="Q85" s="79">
        <f t="shared" si="6"/>
        <v>3.9735172413793101</v>
      </c>
    </row>
    <row r="86" spans="1:18" ht="22" customHeight="1" x14ac:dyDescent="0.2">
      <c r="A86" s="89" t="s">
        <v>74</v>
      </c>
      <c r="B86" s="75" t="s">
        <v>56</v>
      </c>
      <c r="C86" s="91">
        <v>57</v>
      </c>
      <c r="D86" s="91" t="s">
        <v>75</v>
      </c>
      <c r="E86" s="71">
        <v>2.7416</v>
      </c>
      <c r="F86" s="97">
        <v>13961</v>
      </c>
      <c r="G86" s="71">
        <v>0.11</v>
      </c>
      <c r="H86" s="71"/>
      <c r="I86" s="71"/>
      <c r="J86" s="107">
        <v>89</v>
      </c>
      <c r="K86" s="75"/>
      <c r="L86" s="113">
        <v>15121</v>
      </c>
      <c r="M86" s="113">
        <v>13973</v>
      </c>
      <c r="N86" s="113">
        <v>1148</v>
      </c>
      <c r="O86" s="78">
        <f t="shared" si="5"/>
        <v>5096.6588853224393</v>
      </c>
      <c r="Q86" s="65">
        <f t="shared" si="6"/>
        <v>0.28004085801838607</v>
      </c>
    </row>
    <row r="87" spans="1:18" x14ac:dyDescent="0.2">
      <c r="A87" s="5" t="s">
        <v>108</v>
      </c>
      <c r="B87" s="6" t="s">
        <v>13</v>
      </c>
      <c r="D87" s="7" t="s">
        <v>75</v>
      </c>
      <c r="E87" s="8">
        <v>2.7416</v>
      </c>
      <c r="F87" s="35">
        <v>496</v>
      </c>
      <c r="G87" s="10">
        <v>0.17</v>
      </c>
      <c r="H87" s="10"/>
      <c r="I87" s="10"/>
      <c r="J87" s="74">
        <v>89</v>
      </c>
      <c r="L87" s="11">
        <v>1304</v>
      </c>
      <c r="M87" s="11">
        <v>992</v>
      </c>
      <c r="N87" s="11">
        <v>312</v>
      </c>
      <c r="O87" s="99">
        <f t="shared" si="5"/>
        <v>361.83250656550916</v>
      </c>
      <c r="Q87" s="65">
        <f t="shared" si="6"/>
        <v>0.18120290812954393</v>
      </c>
    </row>
    <row r="88" spans="1:18" x14ac:dyDescent="0.2">
      <c r="A88" s="50" t="s">
        <v>129</v>
      </c>
      <c r="B88" s="51" t="s">
        <v>56</v>
      </c>
      <c r="C88" s="102"/>
      <c r="D88" s="52" t="s">
        <v>75</v>
      </c>
      <c r="E88" s="53">
        <v>2.7416</v>
      </c>
      <c r="F88" s="54">
        <v>13211</v>
      </c>
      <c r="G88" s="55">
        <v>0.17</v>
      </c>
      <c r="H88" s="55"/>
      <c r="I88" s="55"/>
      <c r="J88" s="63">
        <v>89</v>
      </c>
      <c r="K88" s="87"/>
      <c r="L88" s="56">
        <v>14288</v>
      </c>
      <c r="M88" s="56">
        <v>13211</v>
      </c>
      <c r="N88" s="56">
        <v>1077</v>
      </c>
      <c r="O88" s="83">
        <f t="shared" si="5"/>
        <v>4818.718996206595</v>
      </c>
      <c r="Q88" s="65">
        <f t="shared" si="6"/>
        <v>0.18120290812954393</v>
      </c>
    </row>
    <row r="89" spans="1:18" ht="29" customHeight="1" x14ac:dyDescent="0.2">
      <c r="A89" s="66" t="s">
        <v>40</v>
      </c>
      <c r="B89" s="67" t="s">
        <v>20</v>
      </c>
      <c r="C89" s="15">
        <v>61</v>
      </c>
      <c r="D89" s="68" t="s">
        <v>41</v>
      </c>
      <c r="E89" s="69">
        <v>3.2536</v>
      </c>
      <c r="F89" s="70">
        <v>21527</v>
      </c>
      <c r="G89" s="71">
        <v>0.17</v>
      </c>
      <c r="H89" s="72">
        <f>AVERAGE(G89:G90)</f>
        <v>0.57999999999999996</v>
      </c>
      <c r="I89" s="71"/>
      <c r="J89" s="74">
        <v>57</v>
      </c>
      <c r="K89" s="75"/>
      <c r="L89" s="76">
        <v>24289</v>
      </c>
      <c r="M89" s="76">
        <v>21538</v>
      </c>
      <c r="N89" s="76">
        <v>2751</v>
      </c>
      <c r="O89" s="78">
        <f t="shared" si="5"/>
        <v>6619.7442832554707</v>
      </c>
      <c r="P89" s="77">
        <f>AVERAGE(O89:O90)</f>
        <v>7257.9604130808948</v>
      </c>
      <c r="Q89" s="65">
        <f t="shared" si="6"/>
        <v>0.33576883384932921</v>
      </c>
    </row>
    <row r="90" spans="1:18" x14ac:dyDescent="0.2">
      <c r="A90" s="50" t="s">
        <v>74</v>
      </c>
      <c r="B90" s="51" t="s">
        <v>42</v>
      </c>
      <c r="D90" s="52" t="s">
        <v>41</v>
      </c>
      <c r="E90" s="53">
        <v>3.2536</v>
      </c>
      <c r="F90" s="54">
        <v>25672</v>
      </c>
      <c r="G90" s="55">
        <v>0.99</v>
      </c>
      <c r="H90" s="55"/>
      <c r="I90" s="55"/>
      <c r="J90" s="63">
        <v>57</v>
      </c>
      <c r="K90" s="87"/>
      <c r="L90" s="56">
        <v>26457</v>
      </c>
      <c r="M90" s="56">
        <v>25691</v>
      </c>
      <c r="N90" s="56">
        <v>766</v>
      </c>
      <c r="O90" s="83">
        <f t="shared" si="5"/>
        <v>7896.1765429063189</v>
      </c>
      <c r="P90" s="104">
        <f>STDEV(O89:O90)</f>
        <v>902.57390652438278</v>
      </c>
      <c r="Q90" s="65">
        <f t="shared" si="6"/>
        <v>5.7657274499379768E-2</v>
      </c>
    </row>
    <row r="91" spans="1:18" ht="21" customHeight="1" x14ac:dyDescent="0.2">
      <c r="A91" s="150" t="s">
        <v>101</v>
      </c>
      <c r="B91" s="151" t="s">
        <v>15</v>
      </c>
      <c r="C91" s="152">
        <v>70</v>
      </c>
      <c r="D91" s="153" t="s">
        <v>104</v>
      </c>
      <c r="E91" s="154">
        <v>14.1408</v>
      </c>
      <c r="F91" s="155">
        <v>426</v>
      </c>
      <c r="G91" s="156">
        <v>0.08</v>
      </c>
      <c r="H91" s="157">
        <f>AVERAGE(G91:G92)</f>
        <v>0.3</v>
      </c>
      <c r="I91" s="156"/>
      <c r="J91" s="158">
        <v>51</v>
      </c>
      <c r="K91" s="75"/>
      <c r="L91" s="76">
        <v>1045</v>
      </c>
      <c r="M91" s="76">
        <v>426</v>
      </c>
      <c r="N91" s="76">
        <v>619</v>
      </c>
      <c r="O91" s="78">
        <f t="shared" si="5"/>
        <v>30.125594025797692</v>
      </c>
      <c r="P91" s="77">
        <f>AVERAGE(O91:O92)</f>
        <v>414.47442860375651</v>
      </c>
      <c r="Q91" s="65">
        <f t="shared" si="6"/>
        <v>3.4658823529411764</v>
      </c>
    </row>
    <row r="92" spans="1:18" x14ac:dyDescent="0.2">
      <c r="A92" s="159" t="s">
        <v>116</v>
      </c>
      <c r="B92" s="160" t="s">
        <v>42</v>
      </c>
      <c r="C92" s="152"/>
      <c r="D92" s="161" t="s">
        <v>104</v>
      </c>
      <c r="E92" s="162">
        <v>14.1408</v>
      </c>
      <c r="F92" s="163">
        <v>5648</v>
      </c>
      <c r="G92" s="164">
        <v>0.52</v>
      </c>
      <c r="H92" s="164"/>
      <c r="I92" s="164"/>
      <c r="J92" s="165">
        <v>51</v>
      </c>
      <c r="K92" s="87"/>
      <c r="L92" s="56">
        <v>17138</v>
      </c>
      <c r="M92" s="56">
        <v>11296</v>
      </c>
      <c r="N92" s="56">
        <v>5842</v>
      </c>
      <c r="O92" s="83">
        <f t="shared" si="5"/>
        <v>798.82326318171533</v>
      </c>
      <c r="P92" s="104">
        <f>STDEV(O91:O92)</f>
        <v>543.55133454244265</v>
      </c>
      <c r="Q92" s="65">
        <f t="shared" si="6"/>
        <v>0.53321266968325787</v>
      </c>
    </row>
    <row r="93" spans="1:18" ht="25" customHeight="1" x14ac:dyDescent="0.2">
      <c r="A93" s="166" t="s">
        <v>101</v>
      </c>
      <c r="B93" s="167" t="s">
        <v>13</v>
      </c>
      <c r="C93" s="152">
        <v>71</v>
      </c>
      <c r="D93" s="168" t="s">
        <v>103</v>
      </c>
      <c r="E93" s="169">
        <v>7.9816000000000003</v>
      </c>
      <c r="F93" s="170">
        <v>1305</v>
      </c>
      <c r="G93" s="171">
        <v>0.16</v>
      </c>
      <c r="H93" s="171"/>
      <c r="I93" s="171"/>
      <c r="J93" s="158">
        <v>28</v>
      </c>
      <c r="L93" s="11">
        <v>1589</v>
      </c>
      <c r="M93" s="11">
        <v>1305</v>
      </c>
      <c r="N93" s="11">
        <v>284</v>
      </c>
      <c r="O93" s="64">
        <f t="shared" si="5"/>
        <v>163.50105242056731</v>
      </c>
      <c r="P93" s="24" t="s">
        <v>153</v>
      </c>
      <c r="Q93" s="65">
        <f t="shared" si="6"/>
        <v>1.7816071428571427</v>
      </c>
    </row>
    <row r="94" spans="1:18" x14ac:dyDescent="0.2">
      <c r="A94" s="166" t="s">
        <v>97</v>
      </c>
      <c r="B94" s="167" t="s">
        <v>20</v>
      </c>
      <c r="C94" s="152">
        <v>72</v>
      </c>
      <c r="D94" s="168" t="s">
        <v>98</v>
      </c>
      <c r="E94" s="169">
        <v>15.5776</v>
      </c>
      <c r="F94" s="170">
        <v>15539</v>
      </c>
      <c r="G94" s="171">
        <v>0.28999999999999998</v>
      </c>
      <c r="H94" s="171"/>
      <c r="I94" s="171"/>
      <c r="J94" s="158">
        <v>63</v>
      </c>
      <c r="L94" s="11">
        <v>22644</v>
      </c>
      <c r="M94" s="11">
        <v>15541</v>
      </c>
      <c r="N94" s="11">
        <v>7103</v>
      </c>
      <c r="O94" s="96">
        <f t="shared" si="5"/>
        <v>997.65047247329494</v>
      </c>
      <c r="P94" s="24" t="s">
        <v>153</v>
      </c>
      <c r="Q94" s="65">
        <f t="shared" si="6"/>
        <v>0.85263273125342098</v>
      </c>
    </row>
    <row r="95" spans="1:18" ht="25" customHeight="1" x14ac:dyDescent="0.2">
      <c r="A95" s="150" t="s">
        <v>101</v>
      </c>
      <c r="B95" s="151" t="s">
        <v>42</v>
      </c>
      <c r="C95" s="153">
        <v>75</v>
      </c>
      <c r="D95" s="153" t="s">
        <v>102</v>
      </c>
      <c r="E95" s="154">
        <v>8.8680000000000003</v>
      </c>
      <c r="F95" s="155">
        <v>9539</v>
      </c>
      <c r="G95" s="156">
        <v>0.6</v>
      </c>
      <c r="H95" s="157">
        <f>AVERAGE(G95:G96)</f>
        <v>0.65500000000000003</v>
      </c>
      <c r="I95" s="156"/>
      <c r="J95" s="172">
        <v>77</v>
      </c>
      <c r="K95" s="75"/>
      <c r="L95" s="76">
        <v>22504</v>
      </c>
      <c r="M95" s="76">
        <v>19080</v>
      </c>
      <c r="N95" s="76">
        <v>3424</v>
      </c>
      <c r="O95" s="78">
        <f t="shared" si="5"/>
        <v>2151.5561569688766</v>
      </c>
      <c r="P95" s="77">
        <f>AVERAGE(O95:O96)</f>
        <v>2302.3229589535404</v>
      </c>
      <c r="Q95" s="65">
        <f t="shared" si="6"/>
        <v>0.19194805194805195</v>
      </c>
    </row>
    <row r="96" spans="1:18" x14ac:dyDescent="0.2">
      <c r="A96" s="159" t="s">
        <v>119</v>
      </c>
      <c r="B96" s="160" t="s">
        <v>42</v>
      </c>
      <c r="C96" s="161">
        <v>75</v>
      </c>
      <c r="D96" s="161" t="s">
        <v>102</v>
      </c>
      <c r="E96" s="162">
        <v>8.8680000000000003</v>
      </c>
      <c r="F96" s="163">
        <v>21753</v>
      </c>
      <c r="G96" s="164">
        <v>0.71</v>
      </c>
      <c r="H96" s="164"/>
      <c r="I96" s="164"/>
      <c r="J96" s="165">
        <v>77</v>
      </c>
      <c r="K96" s="87"/>
      <c r="L96" s="56">
        <v>30345</v>
      </c>
      <c r="M96" s="56">
        <v>21754</v>
      </c>
      <c r="N96" s="56">
        <v>8591</v>
      </c>
      <c r="O96" s="83">
        <f t="shared" si="5"/>
        <v>2453.0897609382046</v>
      </c>
      <c r="P96" s="104">
        <f>STDEV(O95:O96)</f>
        <v>213.21645612233064</v>
      </c>
      <c r="Q96" s="65">
        <f t="shared" si="6"/>
        <v>0.16220962136455094</v>
      </c>
    </row>
    <row r="97" spans="1:18" ht="19" customHeight="1" x14ac:dyDescent="0.2">
      <c r="A97" s="166" t="s">
        <v>65</v>
      </c>
      <c r="B97" s="167" t="s">
        <v>63</v>
      </c>
      <c r="C97" s="168">
        <v>76</v>
      </c>
      <c r="D97" s="168" t="s">
        <v>67</v>
      </c>
      <c r="E97" s="169">
        <v>34.544800000000002</v>
      </c>
      <c r="F97" s="170">
        <v>3512</v>
      </c>
      <c r="G97" s="171">
        <v>0.02</v>
      </c>
      <c r="H97" s="171"/>
      <c r="I97" s="173">
        <f>G97/E97</f>
        <v>5.7895833815798617E-4</v>
      </c>
      <c r="J97" s="158">
        <v>29</v>
      </c>
      <c r="L97" s="11">
        <v>5197</v>
      </c>
      <c r="M97" s="11">
        <v>3512</v>
      </c>
      <c r="N97" s="11">
        <v>1685</v>
      </c>
      <c r="O97" s="64">
        <f t="shared" si="5"/>
        <v>101.66508418054237</v>
      </c>
      <c r="P97" s="24" t="s">
        <v>153</v>
      </c>
      <c r="Q97" s="65">
        <f t="shared" si="6"/>
        <v>59.56</v>
      </c>
      <c r="R97" s="36" t="s">
        <v>164</v>
      </c>
    </row>
    <row r="98" spans="1:18" ht="20" customHeight="1" x14ac:dyDescent="0.2">
      <c r="A98" s="166" t="s">
        <v>99</v>
      </c>
      <c r="B98" s="167" t="s">
        <v>20</v>
      </c>
      <c r="C98" s="168">
        <v>77</v>
      </c>
      <c r="D98" s="168" t="s">
        <v>100</v>
      </c>
      <c r="E98" s="169">
        <v>7.0839999999999996</v>
      </c>
      <c r="F98" s="170">
        <v>24919</v>
      </c>
      <c r="G98" s="171">
        <v>0.5</v>
      </c>
      <c r="H98" s="171"/>
      <c r="I98" s="171"/>
      <c r="J98" s="158">
        <v>41</v>
      </c>
      <c r="L98" s="11">
        <v>28632</v>
      </c>
      <c r="M98" s="11">
        <v>24935</v>
      </c>
      <c r="N98" s="11">
        <v>3697</v>
      </c>
      <c r="O98" s="64">
        <f t="shared" ref="O98:O129" si="7">M98/E98</f>
        <v>3519.9040090344438</v>
      </c>
      <c r="P98" s="24" t="s">
        <v>153</v>
      </c>
      <c r="Q98" s="65">
        <f t="shared" ref="Q98:Q130" si="8">(E98/J98)/G98</f>
        <v>0.34556097560975607</v>
      </c>
    </row>
    <row r="99" spans="1:18" ht="20" customHeight="1" x14ac:dyDescent="0.2">
      <c r="A99" s="166" t="s">
        <v>119</v>
      </c>
      <c r="B99" s="167" t="s">
        <v>20</v>
      </c>
      <c r="C99" s="168">
        <v>78</v>
      </c>
      <c r="D99" s="168" t="s">
        <v>120</v>
      </c>
      <c r="E99" s="169">
        <v>5.9968000000000004</v>
      </c>
      <c r="F99" s="170">
        <v>26118</v>
      </c>
      <c r="G99" s="171">
        <v>0.13</v>
      </c>
      <c r="H99" s="171"/>
      <c r="I99" s="171"/>
      <c r="J99" s="165">
        <v>74</v>
      </c>
      <c r="L99" s="11">
        <v>31070</v>
      </c>
      <c r="M99" s="11">
        <v>26121</v>
      </c>
      <c r="N99" s="11">
        <v>4949</v>
      </c>
      <c r="O99" s="64">
        <f t="shared" si="7"/>
        <v>4355.82310565635</v>
      </c>
      <c r="P99" s="24" t="s">
        <v>153</v>
      </c>
      <c r="Q99" s="65">
        <f t="shared" si="8"/>
        <v>0.62336798336798338</v>
      </c>
    </row>
    <row r="100" spans="1:18" ht="27" customHeight="1" x14ac:dyDescent="0.2">
      <c r="A100" s="150" t="s">
        <v>116</v>
      </c>
      <c r="B100" s="151" t="s">
        <v>20</v>
      </c>
      <c r="C100" s="153">
        <v>79</v>
      </c>
      <c r="D100" s="153" t="s">
        <v>117</v>
      </c>
      <c r="E100" s="154">
        <v>15.6592</v>
      </c>
      <c r="F100" s="155">
        <v>12621</v>
      </c>
      <c r="G100" s="156">
        <v>0.95</v>
      </c>
      <c r="H100" s="157">
        <f>AVERAGE(G100:G101)</f>
        <v>0.52500000000000002</v>
      </c>
      <c r="I100" s="156"/>
      <c r="J100" s="158">
        <v>70</v>
      </c>
      <c r="K100" s="75"/>
      <c r="L100" s="76">
        <v>32284</v>
      </c>
      <c r="M100" s="76">
        <v>25242</v>
      </c>
      <c r="N100" s="76">
        <v>7042</v>
      </c>
      <c r="O100" s="78">
        <f t="shared" si="7"/>
        <v>1611.9597425155819</v>
      </c>
      <c r="P100" s="77">
        <f>AVERAGE(O100:O101)</f>
        <v>862.62388883212418</v>
      </c>
      <c r="Q100" s="65">
        <f t="shared" si="8"/>
        <v>0.23547669172932331</v>
      </c>
    </row>
    <row r="101" spans="1:18" x14ac:dyDescent="0.2">
      <c r="A101" s="159" t="s">
        <v>116</v>
      </c>
      <c r="B101" s="160" t="s">
        <v>13</v>
      </c>
      <c r="C101" s="161">
        <v>79</v>
      </c>
      <c r="D101" s="161" t="s">
        <v>117</v>
      </c>
      <c r="E101" s="162">
        <v>15.6592</v>
      </c>
      <c r="F101" s="163">
        <v>887</v>
      </c>
      <c r="G101" s="164">
        <v>0.1</v>
      </c>
      <c r="H101" s="164"/>
      <c r="I101" s="164"/>
      <c r="J101" s="158">
        <v>70</v>
      </c>
      <c r="K101" s="87"/>
      <c r="L101" s="56">
        <v>2992</v>
      </c>
      <c r="M101" s="56">
        <v>1774</v>
      </c>
      <c r="N101" s="56">
        <v>1218</v>
      </c>
      <c r="O101" s="83">
        <f t="shared" si="7"/>
        <v>113.28803514866659</v>
      </c>
      <c r="P101" s="104">
        <f>STDEV(O100:O101)</f>
        <v>1059.7209270515671</v>
      </c>
      <c r="Q101" s="65">
        <f t="shared" si="8"/>
        <v>2.2370285714285711</v>
      </c>
    </row>
    <row r="102" spans="1:18" ht="22" customHeight="1" x14ac:dyDescent="0.2">
      <c r="A102" s="174" t="s">
        <v>95</v>
      </c>
      <c r="B102" s="175" t="s">
        <v>20</v>
      </c>
      <c r="C102" s="176">
        <v>80</v>
      </c>
      <c r="D102" s="176" t="s">
        <v>96</v>
      </c>
      <c r="E102" s="156">
        <v>10.928800000000001</v>
      </c>
      <c r="F102" s="177">
        <v>24572</v>
      </c>
      <c r="G102" s="156">
        <v>0.23</v>
      </c>
      <c r="H102" s="157">
        <f>AVERAGE(G102:G106)</f>
        <v>0.33999999999999997</v>
      </c>
      <c r="I102" s="156"/>
      <c r="J102" s="178">
        <v>99</v>
      </c>
      <c r="K102" s="75"/>
      <c r="L102" s="76">
        <v>33246</v>
      </c>
      <c r="M102" s="76">
        <v>24572</v>
      </c>
      <c r="N102" s="76">
        <v>8674</v>
      </c>
      <c r="O102" s="99">
        <f t="shared" si="7"/>
        <v>2248.3712758948832</v>
      </c>
      <c r="P102" s="78">
        <f>AVERAGE(O102:O106)</f>
        <v>2046.5558890271575</v>
      </c>
      <c r="Q102" s="65">
        <f t="shared" si="8"/>
        <v>0.47996486605182254</v>
      </c>
    </row>
    <row r="103" spans="1:18" x14ac:dyDescent="0.2">
      <c r="A103" s="5" t="s">
        <v>101</v>
      </c>
      <c r="B103" s="6" t="s">
        <v>20</v>
      </c>
      <c r="C103" s="7">
        <v>80</v>
      </c>
      <c r="D103" s="7" t="s">
        <v>96</v>
      </c>
      <c r="E103" s="8">
        <v>10.928800000000001</v>
      </c>
      <c r="F103" s="9">
        <v>42594</v>
      </c>
      <c r="G103" s="10">
        <v>0.64</v>
      </c>
      <c r="H103" s="10"/>
      <c r="I103" s="10"/>
      <c r="J103" s="74">
        <v>99</v>
      </c>
      <c r="L103" s="11">
        <v>56637</v>
      </c>
      <c r="M103" s="11">
        <v>42607</v>
      </c>
      <c r="N103" s="11">
        <v>14030</v>
      </c>
      <c r="O103" s="99">
        <f t="shared" si="7"/>
        <v>3898.5981992533489</v>
      </c>
      <c r="P103" s="83">
        <f>STDEV(O102:O106)</f>
        <v>1950.515874606197</v>
      </c>
      <c r="Q103" s="65">
        <f t="shared" si="8"/>
        <v>0.17248737373737374</v>
      </c>
    </row>
    <row r="104" spans="1:18" x14ac:dyDescent="0.2">
      <c r="A104" s="5" t="s">
        <v>116</v>
      </c>
      <c r="B104" s="6" t="s">
        <v>15</v>
      </c>
      <c r="C104" s="7">
        <v>80</v>
      </c>
      <c r="D104" s="7" t="s">
        <v>96</v>
      </c>
      <c r="E104" s="8">
        <v>10.928800000000001</v>
      </c>
      <c r="F104" s="35">
        <v>353</v>
      </c>
      <c r="G104" s="10">
        <v>0.35</v>
      </c>
      <c r="H104" s="10"/>
      <c r="I104" s="10"/>
      <c r="J104" s="74">
        <v>99</v>
      </c>
      <c r="L104" s="11">
        <v>1246</v>
      </c>
      <c r="M104" s="11">
        <v>706</v>
      </c>
      <c r="N104" s="11">
        <v>540</v>
      </c>
      <c r="O104" s="99">
        <f t="shared" si="7"/>
        <v>64.599956079349965</v>
      </c>
      <c r="Q104" s="65">
        <f t="shared" si="8"/>
        <v>0.31540548340548341</v>
      </c>
    </row>
    <row r="105" spans="1:18" x14ac:dyDescent="0.2">
      <c r="A105" s="5" t="s">
        <v>119</v>
      </c>
      <c r="B105" s="6" t="s">
        <v>15</v>
      </c>
      <c r="C105" s="7">
        <v>80</v>
      </c>
      <c r="D105" s="7" t="s">
        <v>96</v>
      </c>
      <c r="E105" s="8">
        <v>10.928800000000001</v>
      </c>
      <c r="F105" s="9">
        <v>368</v>
      </c>
      <c r="G105" s="10">
        <v>0.05</v>
      </c>
      <c r="H105" s="10"/>
      <c r="I105" s="10"/>
      <c r="J105" s="74">
        <v>99</v>
      </c>
      <c r="L105" s="11">
        <v>650</v>
      </c>
      <c r="M105" s="11">
        <v>368</v>
      </c>
      <c r="N105" s="11">
        <v>282</v>
      </c>
      <c r="O105" s="99">
        <f t="shared" si="7"/>
        <v>33.672498352975623</v>
      </c>
      <c r="Q105" s="65">
        <f t="shared" si="8"/>
        <v>2.2078383838383839</v>
      </c>
      <c r="R105" s="36" t="s">
        <v>118</v>
      </c>
    </row>
    <row r="106" spans="1:18" x14ac:dyDescent="0.2">
      <c r="A106" s="50" t="s">
        <v>129</v>
      </c>
      <c r="B106" s="51" t="s">
        <v>42</v>
      </c>
      <c r="C106" s="52">
        <v>80</v>
      </c>
      <c r="D106" s="52" t="s">
        <v>96</v>
      </c>
      <c r="E106" s="53">
        <v>10.928800000000001</v>
      </c>
      <c r="F106" s="54">
        <v>43574</v>
      </c>
      <c r="G106" s="55">
        <v>0.43</v>
      </c>
      <c r="H106" s="55"/>
      <c r="I106" s="55"/>
      <c r="J106" s="63">
        <v>99</v>
      </c>
      <c r="K106" s="87"/>
      <c r="L106" s="56">
        <v>47490</v>
      </c>
      <c r="M106" s="56">
        <v>43579</v>
      </c>
      <c r="N106" s="56">
        <v>3911</v>
      </c>
      <c r="O106" s="83">
        <f t="shared" si="7"/>
        <v>3987.5375155552301</v>
      </c>
      <c r="Q106" s="65">
        <f t="shared" si="8"/>
        <v>0.25672539346957951</v>
      </c>
    </row>
    <row r="107" spans="1:18" ht="21" customHeight="1" x14ac:dyDescent="0.2">
      <c r="A107" s="50" t="s">
        <v>82</v>
      </c>
      <c r="B107" s="51" t="s">
        <v>63</v>
      </c>
      <c r="C107" s="52">
        <v>82</v>
      </c>
      <c r="D107" s="52" t="s">
        <v>84</v>
      </c>
      <c r="E107" s="53">
        <v>6.6184000000000003</v>
      </c>
      <c r="F107" s="54">
        <v>9106</v>
      </c>
      <c r="G107" s="55">
        <v>0.12</v>
      </c>
      <c r="H107" s="55"/>
      <c r="I107" s="55"/>
      <c r="J107" s="74">
        <v>81</v>
      </c>
      <c r="K107" s="87"/>
      <c r="L107" s="56">
        <v>11628</v>
      </c>
      <c r="M107" s="56">
        <v>9108</v>
      </c>
      <c r="N107" s="56">
        <v>2520</v>
      </c>
      <c r="O107" s="96">
        <f t="shared" si="7"/>
        <v>1376.1634231838509</v>
      </c>
      <c r="P107" s="24" t="s">
        <v>153</v>
      </c>
      <c r="Q107" s="65">
        <f t="shared" si="8"/>
        <v>0.68090534979423878</v>
      </c>
    </row>
    <row r="108" spans="1:18" ht="19" customHeight="1" x14ac:dyDescent="0.2">
      <c r="A108" s="89" t="s">
        <v>122</v>
      </c>
      <c r="B108" s="75" t="s">
        <v>20</v>
      </c>
      <c r="C108" s="91">
        <v>81</v>
      </c>
      <c r="D108" s="91" t="s">
        <v>123</v>
      </c>
      <c r="E108" s="71">
        <v>7.2511999999999999</v>
      </c>
      <c r="F108" s="97">
        <v>16134</v>
      </c>
      <c r="G108" s="71">
        <v>0.14000000000000001</v>
      </c>
      <c r="H108" s="72">
        <f>AVERAGE(G108:G109)</f>
        <v>0.13500000000000001</v>
      </c>
      <c r="I108" s="71"/>
      <c r="J108" s="94">
        <v>66</v>
      </c>
      <c r="K108" s="75"/>
      <c r="L108" s="113">
        <v>19931</v>
      </c>
      <c r="M108" s="113">
        <v>16136</v>
      </c>
      <c r="N108" s="113">
        <v>3795</v>
      </c>
      <c r="O108" s="99">
        <f t="shared" si="7"/>
        <v>2225.2868490732567</v>
      </c>
      <c r="P108" s="77">
        <f>AVERAGE(O108:O109)</f>
        <v>2609.2922550750218</v>
      </c>
      <c r="Q108" s="65">
        <f t="shared" si="8"/>
        <v>0.78476190476190466</v>
      </c>
    </row>
    <row r="109" spans="1:18" ht="19" customHeight="1" x14ac:dyDescent="0.2">
      <c r="A109" s="50" t="s">
        <v>135</v>
      </c>
      <c r="B109" s="51" t="s">
        <v>42</v>
      </c>
      <c r="C109" s="52">
        <v>81</v>
      </c>
      <c r="D109" s="52" t="s">
        <v>123</v>
      </c>
      <c r="E109" s="53">
        <v>7.2511999999999999</v>
      </c>
      <c r="F109" s="54">
        <v>21697</v>
      </c>
      <c r="G109" s="55">
        <v>0.13</v>
      </c>
      <c r="H109" s="55"/>
      <c r="I109" s="55"/>
      <c r="J109" s="63">
        <v>66</v>
      </c>
      <c r="K109" s="87"/>
      <c r="L109" s="56">
        <v>28166</v>
      </c>
      <c r="M109" s="56">
        <v>21705</v>
      </c>
      <c r="N109" s="56">
        <v>6461</v>
      </c>
      <c r="O109" s="83">
        <f t="shared" si="7"/>
        <v>2993.2976610767873</v>
      </c>
      <c r="P109" s="104">
        <f>STDEV(O108:O109)</f>
        <v>543.06565319228582</v>
      </c>
      <c r="Q109" s="65">
        <f t="shared" si="8"/>
        <v>0.84512820512820508</v>
      </c>
    </row>
    <row r="110" spans="1:18" ht="20" customHeight="1" x14ac:dyDescent="0.2">
      <c r="A110" s="66" t="s">
        <v>61</v>
      </c>
      <c r="B110" s="67" t="s">
        <v>56</v>
      </c>
      <c r="C110" s="68">
        <v>89</v>
      </c>
      <c r="D110" s="68" t="s">
        <v>62</v>
      </c>
      <c r="E110" s="69">
        <v>6.9112</v>
      </c>
      <c r="F110" s="70">
        <v>18085</v>
      </c>
      <c r="G110" s="71">
        <v>0.48</v>
      </c>
      <c r="H110" s="72">
        <f>AVERAGE(G110:G111)</f>
        <v>0.27999999999999997</v>
      </c>
      <c r="I110" s="71"/>
      <c r="J110" s="74">
        <v>79</v>
      </c>
      <c r="K110" s="75"/>
      <c r="L110" s="76">
        <v>19650</v>
      </c>
      <c r="M110" s="76">
        <v>18087</v>
      </c>
      <c r="N110" s="76">
        <v>1563</v>
      </c>
      <c r="O110" s="78">
        <f t="shared" si="7"/>
        <v>2617.0563722653083</v>
      </c>
      <c r="P110" s="77">
        <f>AVERAGE(O110:O111)</f>
        <v>2082.4169464058341</v>
      </c>
      <c r="Q110" s="65">
        <f t="shared" si="8"/>
        <v>0.18225738396624475</v>
      </c>
    </row>
    <row r="111" spans="1:18" x14ac:dyDescent="0.2">
      <c r="A111" s="50" t="s">
        <v>129</v>
      </c>
      <c r="B111" s="51" t="s">
        <v>63</v>
      </c>
      <c r="C111" s="52">
        <v>89</v>
      </c>
      <c r="D111" s="52" t="s">
        <v>62</v>
      </c>
      <c r="E111" s="53">
        <v>6.9112</v>
      </c>
      <c r="F111" s="54">
        <v>10697</v>
      </c>
      <c r="G111" s="55">
        <v>0.08</v>
      </c>
      <c r="H111" s="55"/>
      <c r="I111" s="55"/>
      <c r="J111" s="74">
        <v>79</v>
      </c>
      <c r="K111" s="87"/>
      <c r="L111" s="56">
        <v>13858</v>
      </c>
      <c r="M111" s="56">
        <v>10697</v>
      </c>
      <c r="N111" s="56">
        <v>3161</v>
      </c>
      <c r="O111" s="83">
        <f t="shared" si="7"/>
        <v>1547.7775205463595</v>
      </c>
      <c r="P111" s="104">
        <f>STDEV(O110:O111)</f>
        <v>756.0943270298319</v>
      </c>
      <c r="Q111" s="79">
        <f t="shared" si="8"/>
        <v>1.0935443037974684</v>
      </c>
    </row>
    <row r="112" spans="1:18" ht="22" customHeight="1" x14ac:dyDescent="0.2">
      <c r="A112" s="89" t="s">
        <v>74</v>
      </c>
      <c r="B112" s="75" t="s">
        <v>63</v>
      </c>
      <c r="C112" s="91">
        <v>96</v>
      </c>
      <c r="D112" s="91" t="s">
        <v>76</v>
      </c>
      <c r="E112" s="71">
        <v>41.767200000000003</v>
      </c>
      <c r="F112" s="97">
        <v>20867</v>
      </c>
      <c r="G112" s="71">
        <v>0.2</v>
      </c>
      <c r="H112" s="72">
        <f>AVERAGE(G112:G113)</f>
        <v>0.17499999999999999</v>
      </c>
      <c r="I112" s="71"/>
      <c r="J112" s="107">
        <v>96</v>
      </c>
      <c r="K112" s="75"/>
      <c r="L112" s="76">
        <v>29042</v>
      </c>
      <c r="M112" s="76">
        <v>20880</v>
      </c>
      <c r="N112" s="76">
        <v>8162</v>
      </c>
      <c r="O112" s="78">
        <f t="shared" si="7"/>
        <v>499.9138079641441</v>
      </c>
      <c r="P112" s="77">
        <f>AVERAGE(O112:O113)</f>
        <v>388.04372809285758</v>
      </c>
      <c r="Q112" s="79">
        <f t="shared" si="8"/>
        <v>2.1753750000000003</v>
      </c>
    </row>
    <row r="113" spans="1:20" x14ac:dyDescent="0.2">
      <c r="A113" s="50" t="s">
        <v>74</v>
      </c>
      <c r="B113" s="51" t="s">
        <v>20</v>
      </c>
      <c r="C113" s="52"/>
      <c r="D113" s="52" t="s">
        <v>76</v>
      </c>
      <c r="E113" s="53">
        <v>41.767200000000003</v>
      </c>
      <c r="F113" s="54">
        <v>11530</v>
      </c>
      <c r="G113" s="55">
        <v>0.15</v>
      </c>
      <c r="H113" s="55"/>
      <c r="I113" s="55"/>
      <c r="J113" s="63">
        <v>96</v>
      </c>
      <c r="K113" s="87"/>
      <c r="L113" s="56">
        <v>25875</v>
      </c>
      <c r="M113" s="56">
        <v>11535</v>
      </c>
      <c r="N113" s="56">
        <v>14340</v>
      </c>
      <c r="O113" s="83">
        <f t="shared" si="7"/>
        <v>276.173648221571</v>
      </c>
      <c r="P113" s="104">
        <f>STDEV(O112:O113)</f>
        <v>158.20818417773469</v>
      </c>
      <c r="Q113" s="79">
        <f t="shared" si="8"/>
        <v>2.9005000000000005</v>
      </c>
    </row>
    <row r="114" spans="1:20" ht="24" customHeight="1" x14ac:dyDescent="0.2">
      <c r="A114" s="14" t="s">
        <v>77</v>
      </c>
      <c r="B114" t="s">
        <v>42</v>
      </c>
      <c r="C114" s="15">
        <v>97</v>
      </c>
      <c r="D114" s="15" t="s">
        <v>81</v>
      </c>
      <c r="E114" s="10">
        <v>27.392800000000001</v>
      </c>
      <c r="F114" s="16">
        <v>24422</v>
      </c>
      <c r="G114" s="10">
        <v>0.75</v>
      </c>
      <c r="H114" s="10"/>
      <c r="I114" s="10"/>
      <c r="J114" s="74">
        <v>45</v>
      </c>
      <c r="L114" s="11">
        <v>38406</v>
      </c>
      <c r="M114" s="11">
        <v>24434</v>
      </c>
      <c r="N114" s="11">
        <v>13972</v>
      </c>
      <c r="O114" s="96">
        <f t="shared" si="7"/>
        <v>891.98621535585994</v>
      </c>
      <c r="P114" s="115" t="s">
        <v>153</v>
      </c>
      <c r="Q114" s="65">
        <f t="shared" si="8"/>
        <v>0.81163851851851854</v>
      </c>
    </row>
    <row r="115" spans="1:20" ht="27" customHeight="1" x14ac:dyDescent="0.2">
      <c r="A115" s="89" t="s">
        <v>40</v>
      </c>
      <c r="B115" s="75" t="s">
        <v>42</v>
      </c>
      <c r="C115" s="91">
        <v>103</v>
      </c>
      <c r="D115" s="91" t="s">
        <v>43</v>
      </c>
      <c r="E115" s="71">
        <v>16.706399999999999</v>
      </c>
      <c r="F115" s="97">
        <v>33214</v>
      </c>
      <c r="G115" s="71">
        <v>1.3</v>
      </c>
      <c r="H115" s="72">
        <f>AVERAGE(G115:G116)</f>
        <v>0.66500000000000004</v>
      </c>
      <c r="I115" s="71"/>
      <c r="J115" s="98">
        <v>104</v>
      </c>
      <c r="K115" s="75"/>
      <c r="L115" s="76">
        <v>40302</v>
      </c>
      <c r="M115" s="76">
        <v>33225</v>
      </c>
      <c r="N115" s="76">
        <v>7077</v>
      </c>
      <c r="O115" s="78">
        <f t="shared" si="7"/>
        <v>1988.7587990231291</v>
      </c>
      <c r="P115" s="77">
        <f>AVERAGE(O115:O116)</f>
        <v>1293.606043193028</v>
      </c>
      <c r="Q115" s="65">
        <f t="shared" si="8"/>
        <v>0.12356804733727809</v>
      </c>
      <c r="R115" s="112" t="s">
        <v>165</v>
      </c>
    </row>
    <row r="116" spans="1:20" x14ac:dyDescent="0.2">
      <c r="A116" s="50" t="s">
        <v>40</v>
      </c>
      <c r="B116" s="51" t="s">
        <v>13</v>
      </c>
      <c r="C116" s="52"/>
      <c r="D116" s="52" t="s">
        <v>43</v>
      </c>
      <c r="E116" s="53">
        <v>16.706399999999999</v>
      </c>
      <c r="F116" s="54">
        <v>9998</v>
      </c>
      <c r="G116" s="55">
        <v>0.03</v>
      </c>
      <c r="H116" s="55"/>
      <c r="I116" s="55"/>
      <c r="J116" s="63">
        <v>104</v>
      </c>
      <c r="K116" s="87"/>
      <c r="L116" s="56">
        <v>11112</v>
      </c>
      <c r="M116" s="56">
        <v>9998</v>
      </c>
      <c r="N116" s="56">
        <v>1114</v>
      </c>
      <c r="O116" s="83">
        <f t="shared" si="7"/>
        <v>598.45328736292686</v>
      </c>
      <c r="P116" s="104">
        <f>STDEV(O115:O116)</f>
        <v>983.09445521596137</v>
      </c>
      <c r="Q116" s="79">
        <f t="shared" si="8"/>
        <v>5.3546153846153848</v>
      </c>
    </row>
    <row r="117" spans="1:20" ht="21" customHeight="1" x14ac:dyDescent="0.2">
      <c r="A117" s="14" t="s">
        <v>69</v>
      </c>
      <c r="B117" t="s">
        <v>56</v>
      </c>
      <c r="C117" s="15">
        <v>107</v>
      </c>
      <c r="D117" s="116" t="s">
        <v>70</v>
      </c>
      <c r="E117" s="10">
        <v>272.41500000000002</v>
      </c>
      <c r="F117" s="16">
        <v>3697</v>
      </c>
      <c r="G117" s="10">
        <v>0.11</v>
      </c>
      <c r="H117" s="72">
        <f>AVERAGE(G117:G122)</f>
        <v>0.34333333333333332</v>
      </c>
      <c r="I117" s="10"/>
      <c r="J117" s="74">
        <v>51</v>
      </c>
      <c r="L117" s="11">
        <v>8497</v>
      </c>
      <c r="M117" s="11">
        <v>3698</v>
      </c>
      <c r="N117" s="11">
        <v>4799</v>
      </c>
      <c r="O117" s="99">
        <f t="shared" si="7"/>
        <v>13.57487656700255</v>
      </c>
      <c r="P117" s="78">
        <f>AVERAGE(O117:O122)</f>
        <v>14.824807738193565</v>
      </c>
      <c r="Q117" s="79">
        <f t="shared" si="8"/>
        <v>48.558823529411768</v>
      </c>
      <c r="R117" s="36" t="s">
        <v>124</v>
      </c>
    </row>
    <row r="118" spans="1:20" x14ac:dyDescent="0.2">
      <c r="A118" s="5" t="s">
        <v>69</v>
      </c>
      <c r="B118" s="6" t="s">
        <v>63</v>
      </c>
      <c r="C118" s="7">
        <v>107</v>
      </c>
      <c r="D118" s="7" t="s">
        <v>70</v>
      </c>
      <c r="E118" s="8">
        <v>272.41500000000002</v>
      </c>
      <c r="F118" s="9">
        <v>265</v>
      </c>
      <c r="G118" s="80">
        <v>0.03</v>
      </c>
      <c r="H118" s="80"/>
      <c r="I118" s="117">
        <f>G118/E118</f>
        <v>1.1012609437806287E-4</v>
      </c>
      <c r="J118" s="74">
        <v>51</v>
      </c>
      <c r="L118" s="11">
        <v>1899</v>
      </c>
      <c r="M118" s="118">
        <v>265</v>
      </c>
      <c r="N118" s="11">
        <v>1634</v>
      </c>
      <c r="O118" s="99">
        <f t="shared" si="7"/>
        <v>0.97278050033955543</v>
      </c>
      <c r="P118" s="83">
        <f>STDEV(O117:O122)</f>
        <v>20.829762980424359</v>
      </c>
      <c r="Q118" s="79">
        <f t="shared" si="8"/>
        <v>178.04901960784315</v>
      </c>
      <c r="R118" t="s">
        <v>174</v>
      </c>
    </row>
    <row r="119" spans="1:20" x14ac:dyDescent="0.2">
      <c r="A119" s="5" t="s">
        <v>69</v>
      </c>
      <c r="B119" s="6" t="s">
        <v>42</v>
      </c>
      <c r="C119" s="7">
        <v>107</v>
      </c>
      <c r="D119" s="7" t="s">
        <v>70</v>
      </c>
      <c r="E119" s="8">
        <v>272.41500000000002</v>
      </c>
      <c r="F119" s="9">
        <v>15148</v>
      </c>
      <c r="G119" s="10">
        <v>1.19</v>
      </c>
      <c r="H119" s="10"/>
      <c r="I119" s="73">
        <f>G119/E119</f>
        <v>4.3683350769964935E-3</v>
      </c>
      <c r="J119" s="74">
        <v>51</v>
      </c>
      <c r="L119" s="11">
        <v>59682</v>
      </c>
      <c r="M119" s="11">
        <v>15148</v>
      </c>
      <c r="N119" s="11">
        <v>44534</v>
      </c>
      <c r="O119" s="99">
        <f t="shared" si="7"/>
        <v>55.606335921296548</v>
      </c>
      <c r="Q119" s="79">
        <f t="shared" si="8"/>
        <v>4.4886307464162138</v>
      </c>
      <c r="R119" t="s">
        <v>173</v>
      </c>
    </row>
    <row r="120" spans="1:20" x14ac:dyDescent="0.2">
      <c r="A120" s="5" t="s">
        <v>71</v>
      </c>
      <c r="B120" s="6" t="s">
        <v>42</v>
      </c>
      <c r="C120" s="7">
        <v>107</v>
      </c>
      <c r="D120" s="7" t="s">
        <v>70</v>
      </c>
      <c r="E120" s="8">
        <v>272.41500000000002</v>
      </c>
      <c r="F120" s="9">
        <v>3837</v>
      </c>
      <c r="G120" s="10">
        <v>0.49</v>
      </c>
      <c r="H120" s="10"/>
      <c r="I120" s="114">
        <f>G120/E120</f>
        <v>1.798726208175027E-3</v>
      </c>
      <c r="J120" s="74">
        <v>51</v>
      </c>
      <c r="L120" s="11">
        <v>13301</v>
      </c>
      <c r="M120" s="11">
        <v>3837</v>
      </c>
      <c r="N120" s="11">
        <v>9464</v>
      </c>
      <c r="O120" s="99">
        <f t="shared" si="7"/>
        <v>14.085127470954241</v>
      </c>
      <c r="Q120" s="79">
        <f t="shared" si="8"/>
        <v>10.900960384153663</v>
      </c>
    </row>
    <row r="121" spans="1:20" x14ac:dyDescent="0.2">
      <c r="A121" s="166" t="s">
        <v>133</v>
      </c>
      <c r="B121" s="167" t="s">
        <v>13</v>
      </c>
      <c r="C121" s="168">
        <v>107</v>
      </c>
      <c r="D121" s="168" t="s">
        <v>70</v>
      </c>
      <c r="E121" s="8">
        <v>272.41500000000002</v>
      </c>
      <c r="F121" s="9">
        <v>424</v>
      </c>
      <c r="G121" s="10">
        <v>0.14000000000000001</v>
      </c>
      <c r="H121" s="10"/>
      <c r="I121" s="114">
        <f>G121/E121</f>
        <v>5.139217737642935E-4</v>
      </c>
      <c r="J121" s="74">
        <v>51</v>
      </c>
      <c r="L121" s="11">
        <v>2924</v>
      </c>
      <c r="M121" s="11">
        <v>424</v>
      </c>
      <c r="N121" s="11">
        <v>2500</v>
      </c>
      <c r="O121" s="99">
        <f t="shared" si="7"/>
        <v>1.5564488005432886</v>
      </c>
      <c r="Q121" s="79">
        <f t="shared" si="8"/>
        <v>38.153361344537814</v>
      </c>
    </row>
    <row r="122" spans="1:20" x14ac:dyDescent="0.2">
      <c r="A122" s="159" t="s">
        <v>133</v>
      </c>
      <c r="B122" s="160" t="s">
        <v>15</v>
      </c>
      <c r="C122" s="161">
        <v>107</v>
      </c>
      <c r="D122" s="161" t="s">
        <v>70</v>
      </c>
      <c r="E122" s="53">
        <v>272.41500000000002</v>
      </c>
      <c r="F122" s="54">
        <v>859</v>
      </c>
      <c r="G122" s="55">
        <v>0.1</v>
      </c>
      <c r="H122" s="55"/>
      <c r="I122" s="55"/>
      <c r="J122" s="63">
        <v>51</v>
      </c>
      <c r="K122" s="87"/>
      <c r="L122" s="56">
        <v>5673</v>
      </c>
      <c r="M122" s="56">
        <v>859</v>
      </c>
      <c r="N122" s="56">
        <v>4814</v>
      </c>
      <c r="O122" s="83">
        <f t="shared" si="7"/>
        <v>3.1532771690252002</v>
      </c>
      <c r="Q122" s="79">
        <f t="shared" si="8"/>
        <v>53.414705882352941</v>
      </c>
    </row>
    <row r="123" spans="1:20" ht="22" customHeight="1" x14ac:dyDescent="0.2">
      <c r="A123" s="174" t="s">
        <v>85</v>
      </c>
      <c r="B123" s="175" t="s">
        <v>15</v>
      </c>
      <c r="C123" s="176">
        <v>108</v>
      </c>
      <c r="D123" s="180" t="s">
        <v>88</v>
      </c>
      <c r="E123" s="71">
        <v>118.89400000000001</v>
      </c>
      <c r="F123" s="97">
        <v>3608</v>
      </c>
      <c r="G123" s="71">
        <v>0.17</v>
      </c>
      <c r="H123" s="72">
        <f>AVERAGE(G123:G131)</f>
        <v>0.20333333333333339</v>
      </c>
      <c r="I123" s="73">
        <f t="shared" ref="I123:I133" si="9">G123/E123</f>
        <v>1.4298450720810134E-3</v>
      </c>
      <c r="J123" s="74">
        <v>47</v>
      </c>
      <c r="K123" s="75"/>
      <c r="L123" s="76">
        <v>8951</v>
      </c>
      <c r="M123" s="76">
        <v>3608</v>
      </c>
      <c r="N123" s="76">
        <v>5343</v>
      </c>
      <c r="O123" s="119">
        <f t="shared" si="7"/>
        <v>30.34635894157821</v>
      </c>
      <c r="P123" s="120">
        <f>AVERAGE(O123:O131)</f>
        <v>77.511620995732883</v>
      </c>
      <c r="Q123" s="79">
        <f t="shared" si="8"/>
        <v>14.880350438047559</v>
      </c>
      <c r="T123" s="36" t="s">
        <v>166</v>
      </c>
    </row>
    <row r="124" spans="1:20" x14ac:dyDescent="0.2">
      <c r="A124" s="181" t="s">
        <v>92</v>
      </c>
      <c r="B124" s="182" t="s">
        <v>15</v>
      </c>
      <c r="C124" s="152"/>
      <c r="D124" s="152" t="s">
        <v>88</v>
      </c>
      <c r="E124" s="10">
        <v>118.89400000000001</v>
      </c>
      <c r="F124" s="9">
        <v>10948</v>
      </c>
      <c r="G124" s="10">
        <v>0.45</v>
      </c>
      <c r="H124" s="10"/>
      <c r="I124" s="73">
        <f t="shared" si="9"/>
        <v>3.7848840143320942E-3</v>
      </c>
      <c r="J124" s="74">
        <v>47</v>
      </c>
      <c r="L124" s="11">
        <v>14562</v>
      </c>
      <c r="M124" s="11">
        <v>10951</v>
      </c>
      <c r="N124" s="11">
        <v>3611</v>
      </c>
      <c r="O124" s="119">
        <f t="shared" si="7"/>
        <v>92.107255202112796</v>
      </c>
      <c r="P124" s="83">
        <f>STDEV(O123:O131)</f>
        <v>65.178140786678711</v>
      </c>
      <c r="Q124" s="79">
        <f t="shared" si="8"/>
        <v>5.621465721040189</v>
      </c>
    </row>
    <row r="125" spans="1:20" x14ac:dyDescent="0.2">
      <c r="A125" s="181" t="s">
        <v>130</v>
      </c>
      <c r="B125" s="182" t="s">
        <v>20</v>
      </c>
      <c r="C125" s="152"/>
      <c r="D125" s="152" t="s">
        <v>88</v>
      </c>
      <c r="E125" s="10">
        <v>118.89400000000001</v>
      </c>
      <c r="F125" s="16">
        <v>9348</v>
      </c>
      <c r="G125" s="10">
        <v>0.56000000000000005</v>
      </c>
      <c r="H125" s="10"/>
      <c r="I125" s="73">
        <f t="shared" si="9"/>
        <v>4.7100778845021616E-3</v>
      </c>
      <c r="J125" s="74">
        <v>47</v>
      </c>
      <c r="L125" s="24">
        <v>33904</v>
      </c>
      <c r="M125" s="24">
        <v>18700</v>
      </c>
      <c r="N125" s="24">
        <v>15204</v>
      </c>
      <c r="O125" s="119">
        <f t="shared" si="7"/>
        <v>157.28295792891146</v>
      </c>
      <c r="Q125" s="79">
        <f t="shared" si="8"/>
        <v>4.51724924012158</v>
      </c>
      <c r="R125" t="s">
        <v>173</v>
      </c>
    </row>
    <row r="126" spans="1:20" x14ac:dyDescent="0.2">
      <c r="A126" s="166" t="s">
        <v>130</v>
      </c>
      <c r="B126" s="167" t="s">
        <v>42</v>
      </c>
      <c r="C126" s="168"/>
      <c r="D126" s="168" t="s">
        <v>88</v>
      </c>
      <c r="E126" s="8">
        <v>118.89400000000001</v>
      </c>
      <c r="F126" s="9">
        <v>4577</v>
      </c>
      <c r="G126" s="10">
        <v>0.27</v>
      </c>
      <c r="H126" s="10"/>
      <c r="I126" s="73">
        <f t="shared" si="9"/>
        <v>2.2709304085992564E-3</v>
      </c>
      <c r="J126" s="74">
        <v>47</v>
      </c>
      <c r="L126" s="11">
        <v>14394</v>
      </c>
      <c r="M126" s="11">
        <v>9156</v>
      </c>
      <c r="N126" s="11">
        <v>5238</v>
      </c>
      <c r="O126" s="119">
        <f t="shared" si="7"/>
        <v>77.00977341161034</v>
      </c>
      <c r="Q126" s="79">
        <f t="shared" si="8"/>
        <v>9.3691095350669809</v>
      </c>
    </row>
    <row r="127" spans="1:20" x14ac:dyDescent="0.2">
      <c r="A127" s="166" t="s">
        <v>130</v>
      </c>
      <c r="B127" s="167" t="s">
        <v>13</v>
      </c>
      <c r="C127" s="168"/>
      <c r="D127" s="168" t="s">
        <v>88</v>
      </c>
      <c r="E127" s="8">
        <v>118.89400000000001</v>
      </c>
      <c r="F127" s="9">
        <v>600</v>
      </c>
      <c r="G127" s="10">
        <v>0.06</v>
      </c>
      <c r="H127" s="10"/>
      <c r="I127" s="73">
        <f t="shared" si="9"/>
        <v>5.0465120191094581E-4</v>
      </c>
      <c r="J127" s="74">
        <v>47</v>
      </c>
      <c r="L127" s="11">
        <v>2442</v>
      </c>
      <c r="M127" s="11">
        <v>1200</v>
      </c>
      <c r="N127" s="11">
        <v>1242</v>
      </c>
      <c r="O127" s="119">
        <f t="shared" si="7"/>
        <v>10.093024038218918</v>
      </c>
      <c r="Q127" s="79">
        <f t="shared" si="8"/>
        <v>42.160992907801422</v>
      </c>
    </row>
    <row r="128" spans="1:20" x14ac:dyDescent="0.2">
      <c r="A128" s="181" t="s">
        <v>130</v>
      </c>
      <c r="B128" s="182" t="s">
        <v>15</v>
      </c>
      <c r="C128" s="152"/>
      <c r="D128" s="152" t="s">
        <v>88</v>
      </c>
      <c r="E128" s="10">
        <v>118.89400000000001</v>
      </c>
      <c r="F128" s="16">
        <v>1055</v>
      </c>
      <c r="G128" s="10">
        <v>0.06</v>
      </c>
      <c r="H128" s="10"/>
      <c r="I128" s="73">
        <f t="shared" si="9"/>
        <v>5.0465120191094581E-4</v>
      </c>
      <c r="J128" s="74">
        <v>47</v>
      </c>
      <c r="L128" s="11">
        <v>3818</v>
      </c>
      <c r="M128" s="11">
        <v>2110</v>
      </c>
      <c r="N128" s="11">
        <v>1708</v>
      </c>
      <c r="O128" s="119">
        <f t="shared" si="7"/>
        <v>17.746900600534929</v>
      </c>
      <c r="Q128" s="79">
        <f t="shared" si="8"/>
        <v>42.160992907801422</v>
      </c>
    </row>
    <row r="129" spans="1:20" ht="18" customHeight="1" x14ac:dyDescent="0.2">
      <c r="A129" s="166" t="s">
        <v>133</v>
      </c>
      <c r="B129" s="167" t="s">
        <v>20</v>
      </c>
      <c r="C129" s="168"/>
      <c r="D129" s="168" t="s">
        <v>88</v>
      </c>
      <c r="E129" s="8">
        <v>118.89400000000001</v>
      </c>
      <c r="F129" s="9">
        <v>8578</v>
      </c>
      <c r="G129" s="10">
        <v>0.11</v>
      </c>
      <c r="H129" s="10"/>
      <c r="I129" s="73">
        <f t="shared" si="9"/>
        <v>9.2519387017006745E-4</v>
      </c>
      <c r="J129" s="74">
        <v>47</v>
      </c>
      <c r="L129" s="11">
        <v>14752</v>
      </c>
      <c r="M129" s="11">
        <v>8578</v>
      </c>
      <c r="N129" s="11">
        <v>6174</v>
      </c>
      <c r="O129" s="119">
        <f t="shared" si="7"/>
        <v>72.148300166534895</v>
      </c>
      <c r="Q129" s="79">
        <f t="shared" si="8"/>
        <v>22.996905222437139</v>
      </c>
    </row>
    <row r="130" spans="1:20" x14ac:dyDescent="0.2">
      <c r="A130" s="166" t="s">
        <v>137</v>
      </c>
      <c r="B130" s="167" t="s">
        <v>138</v>
      </c>
      <c r="C130" s="168"/>
      <c r="D130" s="168" t="s">
        <v>88</v>
      </c>
      <c r="E130" s="8">
        <v>118.89400000000001</v>
      </c>
      <c r="F130" s="9">
        <v>24027</v>
      </c>
      <c r="G130" s="121">
        <v>0.02</v>
      </c>
      <c r="H130" s="121"/>
      <c r="I130" s="73">
        <f t="shared" si="9"/>
        <v>1.6821706730364862E-4</v>
      </c>
      <c r="J130" s="74">
        <v>47</v>
      </c>
      <c r="L130" s="11">
        <v>47955</v>
      </c>
      <c r="M130" s="122">
        <v>24034</v>
      </c>
      <c r="N130" s="11">
        <v>23921</v>
      </c>
      <c r="O130" s="123">
        <f t="shared" ref="O130:O144" si="10">M130/E130</f>
        <v>202.14644977879453</v>
      </c>
      <c r="P130" s="124">
        <f>SUM(O123+O124+O125+O126+O127+O128+O129+O131)/8</f>
        <v>61.932267397850183</v>
      </c>
      <c r="Q130" s="79">
        <f t="shared" si="8"/>
        <v>126.48297872340426</v>
      </c>
      <c r="R130" t="s">
        <v>175</v>
      </c>
      <c r="T130" t="s">
        <v>167</v>
      </c>
    </row>
    <row r="131" spans="1:20" x14ac:dyDescent="0.2">
      <c r="A131" s="125" t="s">
        <v>137</v>
      </c>
      <c r="B131" s="48" t="s">
        <v>15</v>
      </c>
      <c r="C131" s="49"/>
      <c r="D131" s="49" t="s">
        <v>88</v>
      </c>
      <c r="E131" s="10">
        <v>118.89400000000001</v>
      </c>
      <c r="F131" s="16">
        <v>4604</v>
      </c>
      <c r="G131" s="10">
        <v>0.13</v>
      </c>
      <c r="H131" s="10"/>
      <c r="I131" s="62">
        <f t="shared" si="9"/>
        <v>1.093410937473716E-3</v>
      </c>
      <c r="J131" s="63">
        <v>47</v>
      </c>
      <c r="L131" s="11">
        <v>8215</v>
      </c>
      <c r="M131" s="11">
        <v>4604</v>
      </c>
      <c r="N131" s="11">
        <v>3611</v>
      </c>
      <c r="O131" s="119">
        <f t="shared" si="10"/>
        <v>38.723568893299912</v>
      </c>
      <c r="Q131" s="65">
        <f t="shared" ref="Q131:Q144" si="11">(E131/J131)/G131</f>
        <v>19.458919803600654</v>
      </c>
      <c r="R131" s="126"/>
      <c r="S131" s="127">
        <f>165+3*389</f>
        <v>1332</v>
      </c>
      <c r="T131" t="s">
        <v>168</v>
      </c>
    </row>
    <row r="132" spans="1:20" ht="21" customHeight="1" x14ac:dyDescent="0.2">
      <c r="A132" s="183" t="s">
        <v>85</v>
      </c>
      <c r="B132" s="184" t="s">
        <v>13</v>
      </c>
      <c r="C132" s="128">
        <v>110</v>
      </c>
      <c r="D132" s="148" t="s">
        <v>86</v>
      </c>
      <c r="E132" s="134">
        <v>8.8008000000000006</v>
      </c>
      <c r="F132" s="149">
        <v>6706</v>
      </c>
      <c r="G132" s="71">
        <v>0.28000000000000003</v>
      </c>
      <c r="H132" s="72">
        <f>AVERAGE(G132:G133)</f>
        <v>0.69500000000000006</v>
      </c>
      <c r="I132" s="73">
        <f t="shared" si="9"/>
        <v>3.1815289519134628E-2</v>
      </c>
      <c r="J132" s="74">
        <v>50</v>
      </c>
      <c r="K132" s="75"/>
      <c r="L132" s="76">
        <v>7848</v>
      </c>
      <c r="M132" s="76">
        <v>6706</v>
      </c>
      <c r="N132" s="76">
        <v>1142</v>
      </c>
      <c r="O132" s="78">
        <f t="shared" si="10"/>
        <v>761.97618398327415</v>
      </c>
      <c r="P132" s="77">
        <f>AVERAGE(O132:O133)</f>
        <v>598.80919916371226</v>
      </c>
      <c r="Q132" s="65">
        <f t="shared" si="11"/>
        <v>0.62862857142857143</v>
      </c>
    </row>
    <row r="133" spans="1:20" x14ac:dyDescent="0.2">
      <c r="A133" s="185" t="s">
        <v>90</v>
      </c>
      <c r="B133" s="186" t="s">
        <v>42</v>
      </c>
      <c r="C133" s="129"/>
      <c r="D133" s="137" t="s">
        <v>86</v>
      </c>
      <c r="E133" s="138">
        <v>8.8008000000000006</v>
      </c>
      <c r="F133" s="139">
        <v>3693</v>
      </c>
      <c r="G133" s="55">
        <v>1.1100000000000001</v>
      </c>
      <c r="H133" s="10"/>
      <c r="I133" s="73">
        <f t="shared" si="9"/>
        <v>0.1261248977365694</v>
      </c>
      <c r="J133" s="74">
        <v>50</v>
      </c>
      <c r="K133" s="87"/>
      <c r="L133" s="56">
        <v>4055</v>
      </c>
      <c r="M133" s="56">
        <v>3834</v>
      </c>
      <c r="N133" s="56">
        <v>221</v>
      </c>
      <c r="O133" s="83">
        <f t="shared" si="10"/>
        <v>435.64221434415049</v>
      </c>
      <c r="P133" s="104">
        <f>STDEV(O132:O133)</f>
        <v>230.75296286334967</v>
      </c>
      <c r="Q133" s="65">
        <f t="shared" si="11"/>
        <v>0.15857297297297296</v>
      </c>
    </row>
    <row r="134" spans="1:20" ht="22" customHeight="1" x14ac:dyDescent="0.2">
      <c r="A134" s="146" t="s">
        <v>82</v>
      </c>
      <c r="B134" s="147" t="s">
        <v>56</v>
      </c>
      <c r="C134" s="148">
        <v>111</v>
      </c>
      <c r="D134" s="148" t="s">
        <v>83</v>
      </c>
      <c r="E134" s="134">
        <v>35.062399999999997</v>
      </c>
      <c r="F134" s="149">
        <v>12489</v>
      </c>
      <c r="G134" s="71">
        <v>0.08</v>
      </c>
      <c r="H134" s="72">
        <f>AVERAGE(G134:G136)</f>
        <v>8.3333333333333329E-2</v>
      </c>
      <c r="I134" s="71"/>
      <c r="J134" s="94">
        <v>65</v>
      </c>
      <c r="K134" s="75"/>
      <c r="L134" s="76">
        <v>16667</v>
      </c>
      <c r="M134" s="76">
        <v>12491</v>
      </c>
      <c r="N134" s="76">
        <v>4176</v>
      </c>
      <c r="O134" s="78">
        <f t="shared" si="10"/>
        <v>356.25057041160903</v>
      </c>
      <c r="P134" s="77">
        <f>AVERAGE(O134:O136)</f>
        <v>427.54251467859211</v>
      </c>
      <c r="Q134" s="79">
        <f t="shared" si="11"/>
        <v>6.7427692307692295</v>
      </c>
      <c r="R134" t="s">
        <v>169</v>
      </c>
    </row>
    <row r="135" spans="1:20" x14ac:dyDescent="0.2">
      <c r="A135" s="140" t="s">
        <v>82</v>
      </c>
      <c r="B135" s="141" t="s">
        <v>20</v>
      </c>
      <c r="C135" s="142"/>
      <c r="D135" s="142" t="s">
        <v>83</v>
      </c>
      <c r="E135" s="143">
        <v>35.062399999999997</v>
      </c>
      <c r="F135" s="144">
        <v>24780</v>
      </c>
      <c r="G135" s="10">
        <v>0.1</v>
      </c>
      <c r="H135" s="10"/>
      <c r="I135" s="10"/>
      <c r="J135" s="74">
        <v>65</v>
      </c>
      <c r="L135" s="11">
        <v>45148</v>
      </c>
      <c r="M135" s="11">
        <v>24780</v>
      </c>
      <c r="N135" s="11">
        <v>20368</v>
      </c>
      <c r="O135" s="99">
        <f t="shared" si="10"/>
        <v>706.73998357214577</v>
      </c>
      <c r="P135" s="104">
        <f>STDEV(O134:O136)</f>
        <v>251.2553234502536</v>
      </c>
      <c r="Q135" s="79">
        <f t="shared" si="11"/>
        <v>5.394215384615384</v>
      </c>
      <c r="R135" t="s">
        <v>170</v>
      </c>
    </row>
    <row r="136" spans="1:20" x14ac:dyDescent="0.2">
      <c r="A136" s="135" t="s">
        <v>95</v>
      </c>
      <c r="B136" s="136" t="s">
        <v>15</v>
      </c>
      <c r="C136" s="137"/>
      <c r="D136" s="137" t="s">
        <v>83</v>
      </c>
      <c r="E136" s="138">
        <v>35.062399999999997</v>
      </c>
      <c r="F136" s="139">
        <v>7701</v>
      </c>
      <c r="G136" s="55">
        <v>7.0000000000000007E-2</v>
      </c>
      <c r="H136" s="55"/>
      <c r="I136" s="55"/>
      <c r="J136" s="63">
        <v>65</v>
      </c>
      <c r="K136" s="87"/>
      <c r="L136" s="56">
        <v>9508</v>
      </c>
      <c r="M136" s="56">
        <v>7701</v>
      </c>
      <c r="N136" s="56">
        <v>1807</v>
      </c>
      <c r="O136" s="111">
        <f t="shared" si="10"/>
        <v>219.63699005202156</v>
      </c>
      <c r="Q136" s="79">
        <f t="shared" si="11"/>
        <v>7.7060219780219761</v>
      </c>
    </row>
    <row r="137" spans="1:20" ht="26" customHeight="1" x14ac:dyDescent="0.2">
      <c r="A137" s="146" t="s">
        <v>105</v>
      </c>
      <c r="B137" s="147" t="s">
        <v>20</v>
      </c>
      <c r="C137" s="148">
        <v>112</v>
      </c>
      <c r="D137" s="148" t="s">
        <v>106</v>
      </c>
      <c r="E137" s="134">
        <v>13.134399999999999</v>
      </c>
      <c r="F137" s="149">
        <v>10881</v>
      </c>
      <c r="G137" s="71">
        <v>0.12</v>
      </c>
      <c r="H137" s="72">
        <f>AVERAGE(G137:G138)</f>
        <v>0.41</v>
      </c>
      <c r="I137" s="71"/>
      <c r="J137" s="74">
        <v>57</v>
      </c>
      <c r="K137" s="75"/>
      <c r="L137" s="76">
        <v>13231</v>
      </c>
      <c r="M137" s="76">
        <v>10885</v>
      </c>
      <c r="N137" s="76">
        <v>2346</v>
      </c>
      <c r="O137" s="78">
        <f t="shared" si="10"/>
        <v>828.73979778292119</v>
      </c>
      <c r="P137" s="77">
        <f>AVERAGE(O137:O138)</f>
        <v>930.2670849068096</v>
      </c>
      <c r="Q137" s="79">
        <f t="shared" si="11"/>
        <v>1.920233918128655</v>
      </c>
    </row>
    <row r="138" spans="1:20" x14ac:dyDescent="0.2">
      <c r="A138" s="135" t="s">
        <v>108</v>
      </c>
      <c r="B138" s="136" t="s">
        <v>42</v>
      </c>
      <c r="C138" s="137"/>
      <c r="D138" s="137" t="s">
        <v>106</v>
      </c>
      <c r="E138" s="138">
        <v>13.134399999999999</v>
      </c>
      <c r="F138" s="139">
        <v>6774</v>
      </c>
      <c r="G138" s="55">
        <v>0.7</v>
      </c>
      <c r="H138" s="55"/>
      <c r="I138" s="55"/>
      <c r="J138" s="63">
        <v>57</v>
      </c>
      <c r="K138" s="87"/>
      <c r="L138" s="56">
        <v>15034</v>
      </c>
      <c r="M138" s="56">
        <v>13552</v>
      </c>
      <c r="N138" s="56">
        <v>1482</v>
      </c>
      <c r="O138" s="83">
        <f t="shared" si="10"/>
        <v>1031.794372030698</v>
      </c>
      <c r="P138" s="104">
        <f>STDEV(O137:O138)</f>
        <v>143.58126640155029</v>
      </c>
      <c r="Q138" s="65">
        <f t="shared" si="11"/>
        <v>0.32918295739348374</v>
      </c>
    </row>
    <row r="139" spans="1:20" ht="27" customHeight="1" x14ac:dyDescent="0.2">
      <c r="A139" s="146" t="s">
        <v>105</v>
      </c>
      <c r="B139" s="147" t="s">
        <v>42</v>
      </c>
      <c r="C139" s="148">
        <v>113</v>
      </c>
      <c r="D139" s="148" t="s">
        <v>107</v>
      </c>
      <c r="E139" s="134">
        <v>16.991199999999999</v>
      </c>
      <c r="F139" s="149">
        <v>7760</v>
      </c>
      <c r="G139" s="71">
        <v>0.99</v>
      </c>
      <c r="H139" s="72">
        <f>AVERAGE(G139:G141)</f>
        <v>0.47</v>
      </c>
      <c r="I139" s="71"/>
      <c r="J139" s="74">
        <v>51</v>
      </c>
      <c r="K139" s="75"/>
      <c r="L139" s="76">
        <v>16569</v>
      </c>
      <c r="M139" s="76">
        <v>7763</v>
      </c>
      <c r="N139" s="76">
        <v>8806</v>
      </c>
      <c r="O139" s="78">
        <f t="shared" si="10"/>
        <v>456.88356325627387</v>
      </c>
      <c r="P139" s="77">
        <f>AVERAGE(O139:O141)</f>
        <v>241.37985153098859</v>
      </c>
      <c r="Q139" s="65">
        <f t="shared" si="11"/>
        <v>0.33652604476133885</v>
      </c>
    </row>
    <row r="140" spans="1:20" x14ac:dyDescent="0.2">
      <c r="A140" s="140" t="s">
        <v>105</v>
      </c>
      <c r="B140" s="141" t="s">
        <v>13</v>
      </c>
      <c r="C140" s="142"/>
      <c r="D140" s="142" t="s">
        <v>107</v>
      </c>
      <c r="E140" s="143">
        <v>16.991199999999999</v>
      </c>
      <c r="F140" s="144">
        <v>3512</v>
      </c>
      <c r="G140" s="10">
        <v>0.24</v>
      </c>
      <c r="H140" s="10"/>
      <c r="I140" s="10"/>
      <c r="J140" s="74">
        <v>51</v>
      </c>
      <c r="L140" s="11">
        <v>4813</v>
      </c>
      <c r="M140" s="11">
        <v>3514</v>
      </c>
      <c r="N140" s="11">
        <v>1299</v>
      </c>
      <c r="O140" s="99">
        <f t="shared" si="10"/>
        <v>206.81293846226282</v>
      </c>
      <c r="P140" s="104">
        <f>STDEV(O139:O141)</f>
        <v>200.46801035895987</v>
      </c>
      <c r="Q140" s="79">
        <f t="shared" si="11"/>
        <v>1.388169934640523</v>
      </c>
    </row>
    <row r="141" spans="1:20" x14ac:dyDescent="0.2">
      <c r="A141" s="135" t="s">
        <v>105</v>
      </c>
      <c r="B141" s="136" t="s">
        <v>15</v>
      </c>
      <c r="C141" s="137"/>
      <c r="D141" s="137" t="s">
        <v>107</v>
      </c>
      <c r="E141" s="138">
        <v>16.991199999999999</v>
      </c>
      <c r="F141" s="139">
        <v>1027</v>
      </c>
      <c r="G141" s="55">
        <v>0.18</v>
      </c>
      <c r="H141" s="55"/>
      <c r="I141" s="55"/>
      <c r="J141" s="63">
        <v>51</v>
      </c>
      <c r="K141" s="87"/>
      <c r="L141" s="56">
        <v>1378</v>
      </c>
      <c r="M141" s="56">
        <v>1027</v>
      </c>
      <c r="N141" s="56">
        <v>351</v>
      </c>
      <c r="O141" s="111">
        <f t="shared" si="10"/>
        <v>60.443052874429121</v>
      </c>
      <c r="Q141" s="79">
        <f t="shared" si="11"/>
        <v>1.8508932461873637</v>
      </c>
    </row>
    <row r="142" spans="1:20" ht="24" customHeight="1" x14ac:dyDescent="0.2">
      <c r="A142" s="146" t="s">
        <v>92</v>
      </c>
      <c r="B142" s="147" t="s">
        <v>42</v>
      </c>
      <c r="C142" s="148">
        <v>114</v>
      </c>
      <c r="D142" s="148" t="s">
        <v>93</v>
      </c>
      <c r="E142" s="134">
        <v>35.211199999999998</v>
      </c>
      <c r="F142" s="149">
        <v>7518</v>
      </c>
      <c r="G142" s="71">
        <v>1.86</v>
      </c>
      <c r="H142" s="72">
        <f>AVERAGE(G142:G144)</f>
        <v>0.67333333333333334</v>
      </c>
      <c r="I142" s="71"/>
      <c r="J142" s="74">
        <v>37</v>
      </c>
      <c r="K142" s="75"/>
      <c r="L142" s="76">
        <v>9772</v>
      </c>
      <c r="M142" s="76">
        <v>7518</v>
      </c>
      <c r="N142" s="76">
        <v>2254</v>
      </c>
      <c r="O142" s="78">
        <f t="shared" si="10"/>
        <v>213.5116099422911</v>
      </c>
      <c r="P142" s="77">
        <f>AVERAGE(O142:O144)</f>
        <v>107.65514003120218</v>
      </c>
      <c r="Q142" s="65">
        <f t="shared" si="11"/>
        <v>0.51164196454519029</v>
      </c>
    </row>
    <row r="143" spans="1:20" ht="17" customHeight="1" x14ac:dyDescent="0.2">
      <c r="A143" s="5" t="s">
        <v>99</v>
      </c>
      <c r="B143" s="6" t="s">
        <v>13</v>
      </c>
      <c r="C143" s="7"/>
      <c r="D143" s="7" t="s">
        <v>93</v>
      </c>
      <c r="E143" s="8">
        <v>35.211199999999998</v>
      </c>
      <c r="F143" s="9">
        <v>2105</v>
      </c>
      <c r="G143" s="10">
        <v>0.08</v>
      </c>
      <c r="H143" s="10"/>
      <c r="I143" s="10"/>
      <c r="J143" s="74">
        <v>37</v>
      </c>
      <c r="L143" s="11">
        <v>3729</v>
      </c>
      <c r="M143" s="11">
        <v>2105</v>
      </c>
      <c r="N143" s="11">
        <v>1624</v>
      </c>
      <c r="O143" s="99">
        <f t="shared" si="10"/>
        <v>59.782114781660383</v>
      </c>
      <c r="P143" s="104">
        <f>STDEV(O142:O144)</f>
        <v>91.813666257805096</v>
      </c>
      <c r="Q143" s="79">
        <f t="shared" si="11"/>
        <v>11.895675675675674</v>
      </c>
      <c r="R143" t="s">
        <v>171</v>
      </c>
    </row>
    <row r="144" spans="1:20" x14ac:dyDescent="0.2">
      <c r="A144" s="50" t="s">
        <v>99</v>
      </c>
      <c r="B144" s="51" t="s">
        <v>15</v>
      </c>
      <c r="C144" s="52"/>
      <c r="D144" s="52" t="s">
        <v>93</v>
      </c>
      <c r="E144" s="53">
        <v>35.211199999999998</v>
      </c>
      <c r="F144" s="54">
        <v>1749</v>
      </c>
      <c r="G144" s="55">
        <v>0.08</v>
      </c>
      <c r="H144" s="55"/>
      <c r="I144" s="55"/>
      <c r="J144" s="63">
        <v>37</v>
      </c>
      <c r="K144" s="87"/>
      <c r="L144" s="56">
        <v>4701</v>
      </c>
      <c r="M144" s="56">
        <v>1749</v>
      </c>
      <c r="N144" s="56">
        <v>2952</v>
      </c>
      <c r="O144" s="130">
        <f t="shared" si="10"/>
        <v>49.671695369655112</v>
      </c>
      <c r="Q144" s="131">
        <f t="shared" si="11"/>
        <v>11.895675675675674</v>
      </c>
      <c r="R144" t="s">
        <v>172</v>
      </c>
    </row>
  </sheetData>
  <mergeCells count="1"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9B5D-E5A7-D549-A62E-016A2D4A4648}">
  <dimension ref="A1:S148"/>
  <sheetViews>
    <sheetView topLeftCell="D1" workbookViewId="0">
      <selection activeCell="R130" sqref="R130"/>
    </sheetView>
  </sheetViews>
  <sheetFormatPr baseColWidth="10" defaultRowHeight="16" x14ac:dyDescent="0.2"/>
  <cols>
    <col min="1" max="1" width="9.33203125" customWidth="1"/>
    <col min="2" max="2" width="7.33203125" customWidth="1"/>
    <col min="3" max="4" width="9.33203125" customWidth="1"/>
    <col min="6" max="6" width="8.5" customWidth="1"/>
    <col min="7" max="7" width="9.6640625" customWidth="1"/>
    <col min="8" max="8" width="10" customWidth="1"/>
    <col min="9" max="9" width="9.83203125" customWidth="1"/>
    <col min="10" max="10" width="10.6640625" customWidth="1"/>
    <col min="13" max="13" width="9.6640625" customWidth="1"/>
    <col min="14" max="14" width="9.5" customWidth="1"/>
    <col min="15" max="15" width="9.33203125" customWidth="1"/>
    <col min="16" max="16" width="3.5" customWidth="1"/>
    <col min="17" max="17" width="10" customWidth="1"/>
  </cols>
  <sheetData>
    <row r="1" spans="1:19" ht="68" x14ac:dyDescent="0.2">
      <c r="A1" s="1" t="s">
        <v>0</v>
      </c>
      <c r="B1" s="1" t="s">
        <v>1</v>
      </c>
      <c r="C1" s="1" t="s">
        <v>145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147</v>
      </c>
      <c r="I1" s="1" t="s">
        <v>148</v>
      </c>
      <c r="J1" s="1" t="s">
        <v>8</v>
      </c>
      <c r="K1" s="1" t="s">
        <v>9</v>
      </c>
      <c r="L1" s="1" t="s">
        <v>10</v>
      </c>
      <c r="M1" s="60" t="s">
        <v>180</v>
      </c>
      <c r="N1" s="211" t="s">
        <v>181</v>
      </c>
      <c r="O1" s="59" t="s">
        <v>182</v>
      </c>
      <c r="P1" s="208"/>
      <c r="Q1" s="61" t="s">
        <v>149</v>
      </c>
      <c r="R1" s="210" t="s">
        <v>189</v>
      </c>
      <c r="S1" s="209"/>
    </row>
    <row r="2" spans="1:19" x14ac:dyDescent="0.2">
      <c r="A2" s="140" t="s">
        <v>65</v>
      </c>
      <c r="B2" s="141" t="s">
        <v>42</v>
      </c>
      <c r="C2" s="142">
        <v>1</v>
      </c>
      <c r="D2" s="142" t="s">
        <v>68</v>
      </c>
      <c r="E2" s="143">
        <v>25.394400000000001</v>
      </c>
      <c r="F2" s="144">
        <v>31389</v>
      </c>
      <c r="G2" s="145">
        <v>0.19</v>
      </c>
      <c r="H2" s="246">
        <f>G2/E2</f>
        <v>7.4819645276123867E-3</v>
      </c>
      <c r="I2" s="247">
        <v>46</v>
      </c>
      <c r="J2" s="242">
        <v>38344</v>
      </c>
      <c r="K2" s="242">
        <v>31399</v>
      </c>
      <c r="L2" s="248">
        <v>6945</v>
      </c>
      <c r="M2" s="16">
        <f>J2</f>
        <v>38344</v>
      </c>
      <c r="N2" s="16">
        <f>M2-O2</f>
        <v>31399</v>
      </c>
      <c r="O2" s="16">
        <f>L2</f>
        <v>6945</v>
      </c>
      <c r="Q2" s="212">
        <f>(E2/I2)/G2</f>
        <v>2.9055377574370711</v>
      </c>
      <c r="R2" s="16" t="s">
        <v>188</v>
      </c>
    </row>
    <row r="3" spans="1:19" x14ac:dyDescent="0.2">
      <c r="A3" s="66" t="s">
        <v>71</v>
      </c>
      <c r="B3" s="67" t="s">
        <v>56</v>
      </c>
      <c r="C3" s="68">
        <v>2</v>
      </c>
      <c r="D3" s="68" t="s">
        <v>72</v>
      </c>
      <c r="E3" s="69">
        <v>23.924800000000001</v>
      </c>
      <c r="F3" s="70">
        <v>7418</v>
      </c>
      <c r="G3" s="71">
        <v>0.06</v>
      </c>
      <c r="H3" s="73">
        <f t="shared" ref="H3:H66" si="0">G3/E3</f>
        <v>2.5078579549254326E-3</v>
      </c>
      <c r="I3" s="202">
        <v>92</v>
      </c>
      <c r="J3" s="76">
        <v>11135</v>
      </c>
      <c r="K3" s="76">
        <v>7420</v>
      </c>
      <c r="L3" s="188">
        <v>3715</v>
      </c>
      <c r="M3" s="78">
        <f>AVERAGE(J3:J8)</f>
        <v>10690</v>
      </c>
      <c r="N3" s="78">
        <f>AVERAGE(K3:K8)</f>
        <v>6754.166666666667</v>
      </c>
      <c r="O3" s="78">
        <f>AVERAGE(L3:L8)</f>
        <v>3935.8333333333335</v>
      </c>
      <c r="P3" s="64"/>
      <c r="Q3" s="212">
        <f t="shared" ref="Q3:Q66" si="1">(E3/I3)/G3</f>
        <v>4.3342028985507248</v>
      </c>
      <c r="R3" s="16" t="s">
        <v>187</v>
      </c>
      <c r="S3" s="64"/>
    </row>
    <row r="4" spans="1:19" x14ac:dyDescent="0.2">
      <c r="A4" s="5" t="s">
        <v>71</v>
      </c>
      <c r="B4" s="6" t="s">
        <v>63</v>
      </c>
      <c r="C4" s="7">
        <v>2</v>
      </c>
      <c r="D4" s="7" t="s">
        <v>72</v>
      </c>
      <c r="E4" s="8">
        <v>23.924800000000001</v>
      </c>
      <c r="F4" s="9">
        <v>2611</v>
      </c>
      <c r="G4" s="217">
        <v>0.03</v>
      </c>
      <c r="H4" s="224">
        <f t="shared" si="0"/>
        <v>1.2539289774627163E-3</v>
      </c>
      <c r="I4" s="202">
        <v>92</v>
      </c>
      <c r="J4" s="11">
        <v>4755</v>
      </c>
      <c r="K4" s="11">
        <v>2611</v>
      </c>
      <c r="L4" s="11">
        <v>2144</v>
      </c>
      <c r="M4" s="64"/>
      <c r="N4" s="64"/>
      <c r="O4" s="64"/>
      <c r="P4" s="64"/>
      <c r="Q4" s="213">
        <f t="shared" si="1"/>
        <v>8.6684057971014497</v>
      </c>
      <c r="R4" s="214" t="s">
        <v>186</v>
      </c>
    </row>
    <row r="5" spans="1:19" x14ac:dyDescent="0.2">
      <c r="A5" s="5" t="s">
        <v>109</v>
      </c>
      <c r="B5" s="6" t="s">
        <v>20</v>
      </c>
      <c r="C5" s="7">
        <v>2</v>
      </c>
      <c r="D5" s="7" t="s">
        <v>72</v>
      </c>
      <c r="E5" s="8">
        <v>23.924800000000001</v>
      </c>
      <c r="F5" s="9">
        <v>5955</v>
      </c>
      <c r="G5" s="10">
        <v>0.23</v>
      </c>
      <c r="H5" s="73">
        <f t="shared" si="0"/>
        <v>9.6134554938808268E-3</v>
      </c>
      <c r="I5" s="202">
        <v>92</v>
      </c>
      <c r="J5" s="11">
        <v>11377</v>
      </c>
      <c r="K5" s="11">
        <v>5956</v>
      </c>
      <c r="L5" s="189">
        <v>5421</v>
      </c>
      <c r="Q5" s="212">
        <f t="shared" si="1"/>
        <v>1.1306616257088846</v>
      </c>
    </row>
    <row r="6" spans="1:19" x14ac:dyDescent="0.2">
      <c r="A6" s="5" t="s">
        <v>111</v>
      </c>
      <c r="B6" s="6" t="s">
        <v>20</v>
      </c>
      <c r="C6" s="7">
        <v>2</v>
      </c>
      <c r="D6" s="7" t="s">
        <v>72</v>
      </c>
      <c r="E6" s="8">
        <v>23.924800000000001</v>
      </c>
      <c r="F6" s="9">
        <v>13696</v>
      </c>
      <c r="G6" s="84">
        <v>0.39</v>
      </c>
      <c r="H6" s="73">
        <f t="shared" si="0"/>
        <v>1.6301076707015315E-2</v>
      </c>
      <c r="I6" s="202">
        <v>92</v>
      </c>
      <c r="J6" s="11">
        <v>20274</v>
      </c>
      <c r="K6" s="11">
        <v>13699</v>
      </c>
      <c r="L6" s="189">
        <v>6575</v>
      </c>
      <c r="Q6" s="212">
        <f t="shared" si="1"/>
        <v>0.66680044593088073</v>
      </c>
    </row>
    <row r="7" spans="1:19" x14ac:dyDescent="0.2">
      <c r="A7" s="5" t="s">
        <v>111</v>
      </c>
      <c r="B7" s="6" t="s">
        <v>42</v>
      </c>
      <c r="C7" s="7">
        <v>2</v>
      </c>
      <c r="D7" s="7" t="s">
        <v>72</v>
      </c>
      <c r="E7" s="8">
        <v>23.924800000000001</v>
      </c>
      <c r="F7" s="9">
        <v>8699</v>
      </c>
      <c r="G7" s="84">
        <v>0.51</v>
      </c>
      <c r="H7" s="73">
        <f t="shared" si="0"/>
        <v>2.1316792616866181E-2</v>
      </c>
      <c r="I7" s="202">
        <v>92</v>
      </c>
      <c r="J7" s="11">
        <v>11459</v>
      </c>
      <c r="K7" s="11">
        <v>8701</v>
      </c>
      <c r="L7" s="189">
        <v>2758</v>
      </c>
      <c r="Q7" s="212">
        <f t="shared" si="1"/>
        <v>0.50990622335890878</v>
      </c>
    </row>
    <row r="8" spans="1:19" x14ac:dyDescent="0.2">
      <c r="A8" s="50" t="s">
        <v>112</v>
      </c>
      <c r="B8" s="51" t="s">
        <v>15</v>
      </c>
      <c r="C8" s="52">
        <v>2</v>
      </c>
      <c r="D8" s="52" t="s">
        <v>72</v>
      </c>
      <c r="E8" s="53">
        <v>23.924800000000001</v>
      </c>
      <c r="F8" s="139">
        <v>1068</v>
      </c>
      <c r="G8" s="86">
        <v>1.1299999999999999</v>
      </c>
      <c r="H8" s="62">
        <f t="shared" si="0"/>
        <v>4.7231324817762314E-2</v>
      </c>
      <c r="I8" s="201">
        <v>92</v>
      </c>
      <c r="J8" s="56">
        <v>5140</v>
      </c>
      <c r="K8" s="56">
        <v>2138</v>
      </c>
      <c r="L8" s="190">
        <v>3002</v>
      </c>
      <c r="Q8" s="212">
        <f t="shared" si="1"/>
        <v>0.2301346671796845</v>
      </c>
    </row>
    <row r="9" spans="1:19" x14ac:dyDescent="0.2">
      <c r="A9" s="14" t="s">
        <v>77</v>
      </c>
      <c r="B9" t="s">
        <v>63</v>
      </c>
      <c r="C9" s="15">
        <v>3</v>
      </c>
      <c r="D9" s="15" t="s">
        <v>79</v>
      </c>
      <c r="E9" s="10">
        <v>12.0328</v>
      </c>
      <c r="F9" s="16">
        <v>22598</v>
      </c>
      <c r="G9" s="10">
        <v>0.05</v>
      </c>
      <c r="H9" s="114">
        <f t="shared" si="0"/>
        <v>4.1553088225516925E-3</v>
      </c>
      <c r="I9" s="202">
        <v>81</v>
      </c>
      <c r="J9" s="11">
        <v>26738</v>
      </c>
      <c r="K9" s="11">
        <v>22600</v>
      </c>
      <c r="L9" s="11">
        <v>4138</v>
      </c>
      <c r="M9" s="113">
        <f>J9</f>
        <v>26738</v>
      </c>
      <c r="N9" s="113">
        <f>K9</f>
        <v>22600</v>
      </c>
      <c r="O9" s="113">
        <f>L9</f>
        <v>4138</v>
      </c>
      <c r="P9" s="24"/>
      <c r="Q9" s="212">
        <f t="shared" si="1"/>
        <v>2.9710617283950618</v>
      </c>
      <c r="R9" s="16"/>
      <c r="S9" s="64"/>
    </row>
    <row r="10" spans="1:19" x14ac:dyDescent="0.2">
      <c r="A10" s="244" t="s">
        <v>90</v>
      </c>
      <c r="B10" s="245" t="s">
        <v>20</v>
      </c>
      <c r="C10" s="90">
        <v>10</v>
      </c>
      <c r="D10" s="142" t="s">
        <v>91</v>
      </c>
      <c r="E10" s="143">
        <v>9.8767999999999994</v>
      </c>
      <c r="F10" s="144">
        <v>7579</v>
      </c>
      <c r="G10" s="10">
        <v>0.32</v>
      </c>
      <c r="H10" s="73">
        <f t="shared" si="0"/>
        <v>3.2399157621901833E-2</v>
      </c>
      <c r="I10" s="202">
        <v>41</v>
      </c>
      <c r="J10" s="11">
        <v>9936</v>
      </c>
      <c r="K10" s="11">
        <v>7943</v>
      </c>
      <c r="L10" s="189">
        <v>1993</v>
      </c>
      <c r="M10" s="24">
        <f>J10</f>
        <v>9936</v>
      </c>
      <c r="N10" s="24"/>
      <c r="O10" s="24">
        <f>L10</f>
        <v>1993</v>
      </c>
      <c r="P10" s="64"/>
      <c r="Q10" s="212">
        <f t="shared" si="1"/>
        <v>0.75280487804878038</v>
      </c>
    </row>
    <row r="11" spans="1:19" x14ac:dyDescent="0.2">
      <c r="A11" s="5" t="s">
        <v>135</v>
      </c>
      <c r="B11" s="6" t="s">
        <v>15</v>
      </c>
      <c r="C11" s="7">
        <v>11</v>
      </c>
      <c r="D11" s="7" t="s">
        <v>136</v>
      </c>
      <c r="E11" s="8">
        <v>12.196</v>
      </c>
      <c r="F11" s="9">
        <v>1694</v>
      </c>
      <c r="G11" s="10">
        <v>7.0000000000000007E-2</v>
      </c>
      <c r="H11" s="73">
        <f t="shared" si="0"/>
        <v>5.7395867497540181E-3</v>
      </c>
      <c r="I11" s="202">
        <v>38</v>
      </c>
      <c r="J11" s="11">
        <v>1980</v>
      </c>
      <c r="K11" s="11">
        <v>1694</v>
      </c>
      <c r="L11" s="189">
        <v>286</v>
      </c>
      <c r="M11" s="24">
        <f>J11</f>
        <v>1980</v>
      </c>
      <c r="N11" s="24"/>
      <c r="O11" s="24">
        <f>L11</f>
        <v>286</v>
      </c>
      <c r="Q11" s="212">
        <f t="shared" si="1"/>
        <v>4.5849624060150376</v>
      </c>
    </row>
    <row r="12" spans="1:19" x14ac:dyDescent="0.2">
      <c r="A12" s="89" t="s">
        <v>50</v>
      </c>
      <c r="B12" s="75" t="s">
        <v>15</v>
      </c>
      <c r="C12" s="91">
        <v>13</v>
      </c>
      <c r="D12" s="91" t="s">
        <v>51</v>
      </c>
      <c r="E12" s="71">
        <v>12.9224</v>
      </c>
      <c r="F12" s="149">
        <v>11231</v>
      </c>
      <c r="G12" s="71">
        <v>0.08</v>
      </c>
      <c r="H12" s="93">
        <f t="shared" si="0"/>
        <v>6.190800470500836E-3</v>
      </c>
      <c r="I12" s="203">
        <v>80</v>
      </c>
      <c r="J12" s="76">
        <v>25358</v>
      </c>
      <c r="K12" s="76">
        <v>22464</v>
      </c>
      <c r="L12" s="188">
        <v>2894</v>
      </c>
      <c r="M12" s="78">
        <f>AVERAGE(J12:J14)</f>
        <v>9304.6666666666661</v>
      </c>
      <c r="N12" s="78">
        <f>AVERAGE(K12:K14)</f>
        <v>7964</v>
      </c>
      <c r="O12" s="78">
        <f>AVERAGE(L12:L14)</f>
        <v>1340.6666666666667</v>
      </c>
      <c r="P12" s="64"/>
      <c r="Q12" s="212">
        <f t="shared" si="1"/>
        <v>2.0191249999999998</v>
      </c>
      <c r="R12" s="16"/>
    </row>
    <row r="13" spans="1:19" x14ac:dyDescent="0.2">
      <c r="A13" s="5" t="s">
        <v>122</v>
      </c>
      <c r="B13" s="6" t="s">
        <v>15</v>
      </c>
      <c r="C13" s="7">
        <v>13</v>
      </c>
      <c r="D13" s="95" t="s">
        <v>51</v>
      </c>
      <c r="E13" s="8">
        <v>12.9224</v>
      </c>
      <c r="F13" s="144">
        <v>815</v>
      </c>
      <c r="G13" s="10">
        <v>0.09</v>
      </c>
      <c r="H13" s="73">
        <f t="shared" si="0"/>
        <v>6.9646505293134405E-3</v>
      </c>
      <c r="I13" s="202">
        <v>80</v>
      </c>
      <c r="J13" s="11">
        <v>1452</v>
      </c>
      <c r="K13" s="11">
        <v>815</v>
      </c>
      <c r="L13" s="11">
        <v>637</v>
      </c>
      <c r="M13" s="64"/>
      <c r="N13" s="64"/>
      <c r="O13" s="64"/>
      <c r="P13" s="64"/>
      <c r="Q13" s="212">
        <f t="shared" si="1"/>
        <v>1.794777777777778</v>
      </c>
    </row>
    <row r="14" spans="1:19" x14ac:dyDescent="0.2">
      <c r="A14" s="5" t="s">
        <v>135</v>
      </c>
      <c r="B14" s="6" t="s">
        <v>13</v>
      </c>
      <c r="C14" s="7">
        <v>13</v>
      </c>
      <c r="D14" s="7" t="s">
        <v>51</v>
      </c>
      <c r="E14" s="8">
        <v>12.9224</v>
      </c>
      <c r="F14" s="9">
        <v>613</v>
      </c>
      <c r="G14" s="217">
        <v>0.02</v>
      </c>
      <c r="H14" s="73">
        <f t="shared" si="0"/>
        <v>1.547700117625209E-3</v>
      </c>
      <c r="I14" s="202">
        <v>80</v>
      </c>
      <c r="J14" s="11">
        <v>1104</v>
      </c>
      <c r="K14" s="11">
        <v>613</v>
      </c>
      <c r="L14" s="189">
        <v>491</v>
      </c>
      <c r="N14" s="87"/>
      <c r="Q14" s="213">
        <f t="shared" si="1"/>
        <v>8.0764999999999993</v>
      </c>
      <c r="R14" s="214" t="s">
        <v>186</v>
      </c>
    </row>
    <row r="15" spans="1:19" x14ac:dyDescent="0.2">
      <c r="A15" s="89" t="s">
        <v>48</v>
      </c>
      <c r="B15" s="75" t="s">
        <v>42</v>
      </c>
      <c r="C15" s="91">
        <v>14</v>
      </c>
      <c r="D15" s="91" t="s">
        <v>49</v>
      </c>
      <c r="E15" s="71">
        <v>14.7096</v>
      </c>
      <c r="F15" s="97">
        <v>17757</v>
      </c>
      <c r="G15" s="71">
        <v>0.8</v>
      </c>
      <c r="H15" s="93">
        <f t="shared" si="0"/>
        <v>5.4386251155707839E-2</v>
      </c>
      <c r="I15" s="204">
        <v>99</v>
      </c>
      <c r="J15" s="76">
        <v>39084</v>
      </c>
      <c r="K15" s="76">
        <v>35514</v>
      </c>
      <c r="L15" s="188">
        <v>3570</v>
      </c>
      <c r="M15" s="78">
        <f>AVERAGE(J15:J18)</f>
        <v>30825</v>
      </c>
      <c r="N15" s="16">
        <f>M15-O15</f>
        <v>25646.75</v>
      </c>
      <c r="O15" s="78">
        <f>AVERAGE(L15:L18)</f>
        <v>5178.25</v>
      </c>
      <c r="P15" s="64"/>
      <c r="Q15" s="212">
        <f t="shared" si="1"/>
        <v>0.18572727272727271</v>
      </c>
      <c r="R15" s="16"/>
    </row>
    <row r="16" spans="1:19" x14ac:dyDescent="0.2">
      <c r="A16" s="5" t="s">
        <v>50</v>
      </c>
      <c r="B16" s="6" t="s">
        <v>20</v>
      </c>
      <c r="C16" s="7">
        <v>14</v>
      </c>
      <c r="D16" s="7" t="s">
        <v>49</v>
      </c>
      <c r="E16" s="8">
        <v>14.7096</v>
      </c>
      <c r="F16" s="9">
        <v>39408</v>
      </c>
      <c r="G16" s="10">
        <v>0.15</v>
      </c>
      <c r="H16" s="73">
        <f t="shared" si="0"/>
        <v>1.0197422091695219E-2</v>
      </c>
      <c r="I16" s="202">
        <v>99</v>
      </c>
      <c r="J16" s="11">
        <v>48836</v>
      </c>
      <c r="K16" s="11">
        <v>39419</v>
      </c>
      <c r="L16" s="11">
        <v>9417</v>
      </c>
      <c r="M16" s="64"/>
      <c r="N16" s="64"/>
      <c r="O16" s="64"/>
      <c r="P16" s="64"/>
      <c r="Q16" s="212">
        <f t="shared" si="1"/>
        <v>0.99054545454545451</v>
      </c>
    </row>
    <row r="17" spans="1:18" x14ac:dyDescent="0.2">
      <c r="A17" s="5" t="s">
        <v>54</v>
      </c>
      <c r="B17" s="6" t="s">
        <v>15</v>
      </c>
      <c r="C17" s="7">
        <v>14</v>
      </c>
      <c r="D17" s="7" t="s">
        <v>49</v>
      </c>
      <c r="E17" s="8">
        <v>14.7096</v>
      </c>
      <c r="F17" s="9">
        <v>3807</v>
      </c>
      <c r="G17" s="10">
        <v>0.05</v>
      </c>
      <c r="H17" s="73">
        <f t="shared" si="0"/>
        <v>3.3991406972317399E-3</v>
      </c>
      <c r="I17" s="202">
        <v>99</v>
      </c>
      <c r="J17" s="11">
        <v>4770</v>
      </c>
      <c r="K17" s="11">
        <v>3807</v>
      </c>
      <c r="L17" s="189">
        <v>963</v>
      </c>
      <c r="Q17" s="212">
        <f t="shared" si="1"/>
        <v>2.9716363636363634</v>
      </c>
    </row>
    <row r="18" spans="1:18" x14ac:dyDescent="0.2">
      <c r="A18" s="50" t="s">
        <v>122</v>
      </c>
      <c r="B18" s="51" t="s">
        <v>42</v>
      </c>
      <c r="C18" s="52">
        <v>14</v>
      </c>
      <c r="D18" s="101" t="s">
        <v>49</v>
      </c>
      <c r="E18" s="53">
        <v>14.7096</v>
      </c>
      <c r="F18" s="85">
        <v>23845</v>
      </c>
      <c r="G18" s="55">
        <v>0.21</v>
      </c>
      <c r="H18" s="62">
        <f t="shared" si="0"/>
        <v>1.4276390928373307E-2</v>
      </c>
      <c r="I18" s="201">
        <v>99</v>
      </c>
      <c r="J18" s="56">
        <v>30610</v>
      </c>
      <c r="K18" s="56">
        <v>23847</v>
      </c>
      <c r="L18" s="190">
        <v>6763</v>
      </c>
      <c r="M18" s="127"/>
      <c r="N18" s="87"/>
      <c r="O18" s="87"/>
      <c r="Q18" s="212">
        <f t="shared" si="1"/>
        <v>0.70753246753246757</v>
      </c>
    </row>
    <row r="19" spans="1:18" x14ac:dyDescent="0.2">
      <c r="A19" s="5" t="s">
        <v>58</v>
      </c>
      <c r="B19" s="6" t="s">
        <v>20</v>
      </c>
      <c r="C19" s="15">
        <v>15</v>
      </c>
      <c r="D19" s="7" t="s">
        <v>60</v>
      </c>
      <c r="E19" s="8">
        <v>3.9279999999999999</v>
      </c>
      <c r="F19" s="9">
        <v>26563</v>
      </c>
      <c r="G19" s="10">
        <v>0.18</v>
      </c>
      <c r="H19" s="73">
        <f t="shared" si="0"/>
        <v>4.5824847250509164E-2</v>
      </c>
      <c r="I19" s="202">
        <v>32</v>
      </c>
      <c r="J19" s="11">
        <v>31615</v>
      </c>
      <c r="K19" s="11">
        <v>26565</v>
      </c>
      <c r="L19" s="189">
        <v>5050</v>
      </c>
      <c r="M19" s="24">
        <f>J19</f>
        <v>31615</v>
      </c>
      <c r="N19" s="225">
        <f>M19-O19</f>
        <v>26565</v>
      </c>
      <c r="O19" s="24">
        <f>L19</f>
        <v>5050</v>
      </c>
      <c r="P19" s="24"/>
      <c r="Q19" s="212">
        <f t="shared" si="1"/>
        <v>0.68194444444444446</v>
      </c>
    </row>
    <row r="20" spans="1:18" x14ac:dyDescent="0.2">
      <c r="A20" s="66" t="s">
        <v>58</v>
      </c>
      <c r="B20" s="67" t="s">
        <v>56</v>
      </c>
      <c r="C20" s="91">
        <v>19</v>
      </c>
      <c r="D20" s="68" t="s">
        <v>59</v>
      </c>
      <c r="E20" s="69">
        <v>5.1087999999999996</v>
      </c>
      <c r="F20" s="70">
        <v>9092</v>
      </c>
      <c r="G20" s="71">
        <v>0.05</v>
      </c>
      <c r="H20" s="93">
        <f t="shared" si="0"/>
        <v>9.7870341371750717E-3</v>
      </c>
      <c r="I20" s="203">
        <v>62</v>
      </c>
      <c r="J20" s="76">
        <v>10123</v>
      </c>
      <c r="K20" s="76">
        <v>9093</v>
      </c>
      <c r="L20" s="188">
        <v>1030</v>
      </c>
      <c r="M20" s="78">
        <f>AVERAGE(J20:J22)</f>
        <v>5478.333333333333</v>
      </c>
      <c r="N20" s="16">
        <f>M20-O20</f>
        <v>4810.333333333333</v>
      </c>
      <c r="O20" s="78">
        <f>AVERAGE(L20:L22)</f>
        <v>668</v>
      </c>
      <c r="P20" s="64"/>
      <c r="Q20" s="212">
        <f t="shared" si="1"/>
        <v>1.6479999999999997</v>
      </c>
      <c r="R20" s="16"/>
    </row>
    <row r="21" spans="1:18" x14ac:dyDescent="0.2">
      <c r="A21" s="5" t="s">
        <v>58</v>
      </c>
      <c r="B21" s="6" t="s">
        <v>42</v>
      </c>
      <c r="C21" s="15">
        <v>19</v>
      </c>
      <c r="D21" s="7" t="s">
        <v>59</v>
      </c>
      <c r="E21" s="8">
        <v>5.1087999999999996</v>
      </c>
      <c r="F21" s="9">
        <v>3435</v>
      </c>
      <c r="G21" s="217">
        <v>0.02</v>
      </c>
      <c r="H21" s="73">
        <f t="shared" si="0"/>
        <v>3.9148136548700285E-3</v>
      </c>
      <c r="I21" s="202">
        <v>62</v>
      </c>
      <c r="J21" s="11">
        <v>4003</v>
      </c>
      <c r="K21" s="11">
        <v>3435</v>
      </c>
      <c r="L21" s="11">
        <v>568</v>
      </c>
      <c r="M21" s="64"/>
      <c r="N21" s="64"/>
      <c r="O21" s="64"/>
      <c r="P21" s="64"/>
      <c r="Q21" s="212">
        <f t="shared" si="1"/>
        <v>4.1199999999999992</v>
      </c>
    </row>
    <row r="22" spans="1:18" x14ac:dyDescent="0.2">
      <c r="A22" s="50" t="s">
        <v>58</v>
      </c>
      <c r="B22" s="51" t="s">
        <v>15</v>
      </c>
      <c r="C22" s="102">
        <v>19</v>
      </c>
      <c r="D22" s="52" t="s">
        <v>59</v>
      </c>
      <c r="E22" s="53">
        <v>5.1087999999999996</v>
      </c>
      <c r="F22" s="54">
        <v>1903</v>
      </c>
      <c r="G22" s="219">
        <v>0.01</v>
      </c>
      <c r="H22" s="223">
        <f t="shared" si="0"/>
        <v>1.9574068274350142E-3</v>
      </c>
      <c r="I22" s="201">
        <v>62</v>
      </c>
      <c r="J22" s="56">
        <v>2309</v>
      </c>
      <c r="K22" s="56">
        <v>1903</v>
      </c>
      <c r="L22" s="190">
        <v>406</v>
      </c>
      <c r="M22" s="127"/>
      <c r="N22" s="87"/>
      <c r="O22" s="87"/>
      <c r="Q22" s="212">
        <f t="shared" si="1"/>
        <v>8.2399999999999984</v>
      </c>
    </row>
    <row r="23" spans="1:18" x14ac:dyDescent="0.2">
      <c r="A23" s="14" t="s">
        <v>71</v>
      </c>
      <c r="B23" t="s">
        <v>20</v>
      </c>
      <c r="C23" s="15">
        <v>25</v>
      </c>
      <c r="D23" s="15" t="s">
        <v>73</v>
      </c>
      <c r="E23" s="10">
        <v>11.4328</v>
      </c>
      <c r="F23" s="16">
        <v>4664</v>
      </c>
      <c r="G23" s="10">
        <v>7.0000000000000007E-2</v>
      </c>
      <c r="H23" s="93">
        <f t="shared" si="0"/>
        <v>6.1227345882023656E-3</v>
      </c>
      <c r="I23" s="202">
        <v>36</v>
      </c>
      <c r="J23" s="11">
        <v>12268</v>
      </c>
      <c r="K23" s="11">
        <v>4665</v>
      </c>
      <c r="L23" s="189">
        <v>7603</v>
      </c>
      <c r="M23" s="228">
        <f>J23</f>
        <v>12268</v>
      </c>
      <c r="N23" s="225">
        <f t="shared" ref="N23:N24" si="2">M23-O23</f>
        <v>4665</v>
      </c>
      <c r="O23" s="229">
        <f>L23</f>
        <v>7603</v>
      </c>
      <c r="P23" s="24"/>
      <c r="Q23" s="212">
        <f t="shared" si="1"/>
        <v>4.5368253968253969</v>
      </c>
      <c r="R23" s="16" t="s">
        <v>188</v>
      </c>
    </row>
    <row r="24" spans="1:18" x14ac:dyDescent="0.2">
      <c r="A24" s="5" t="s">
        <v>52</v>
      </c>
      <c r="B24" s="6" t="s">
        <v>20</v>
      </c>
      <c r="C24" s="102">
        <v>26</v>
      </c>
      <c r="D24" s="7" t="s">
        <v>53</v>
      </c>
      <c r="E24" s="8">
        <v>2.6776</v>
      </c>
      <c r="F24" s="9">
        <v>33127</v>
      </c>
      <c r="G24" s="10">
        <v>0.13</v>
      </c>
      <c r="H24" s="62">
        <f t="shared" si="0"/>
        <v>4.8550941141320587E-2</v>
      </c>
      <c r="I24" s="201">
        <v>51</v>
      </c>
      <c r="J24" s="11">
        <v>42187</v>
      </c>
      <c r="K24" s="11">
        <v>33133</v>
      </c>
      <c r="L24" s="189">
        <v>9054</v>
      </c>
      <c r="M24" s="24">
        <f>J24</f>
        <v>42187</v>
      </c>
      <c r="N24" s="227">
        <f t="shared" si="2"/>
        <v>33133</v>
      </c>
      <c r="O24" s="24">
        <f>L24</f>
        <v>9054</v>
      </c>
      <c r="Q24" s="212">
        <f t="shared" si="1"/>
        <v>0.40386123680241326</v>
      </c>
      <c r="R24" s="16" t="s">
        <v>188</v>
      </c>
    </row>
    <row r="25" spans="1:18" x14ac:dyDescent="0.2">
      <c r="A25" s="66" t="s">
        <v>61</v>
      </c>
      <c r="B25" s="67" t="s">
        <v>42</v>
      </c>
      <c r="C25" s="15">
        <v>29</v>
      </c>
      <c r="D25" s="68" t="s">
        <v>64</v>
      </c>
      <c r="E25" s="69">
        <v>21.120799999999999</v>
      </c>
      <c r="F25" s="70">
        <v>6171</v>
      </c>
      <c r="G25" s="71">
        <v>0.08</v>
      </c>
      <c r="H25" s="93">
        <f t="shared" si="0"/>
        <v>3.7877353130563239E-3</v>
      </c>
      <c r="I25" s="202">
        <v>44</v>
      </c>
      <c r="J25" s="76">
        <v>8362</v>
      </c>
      <c r="K25" s="76">
        <v>6174</v>
      </c>
      <c r="L25" s="188">
        <v>2188</v>
      </c>
      <c r="M25" s="78">
        <f>AVERAGE(J25:J26)</f>
        <v>13674</v>
      </c>
      <c r="N25" s="16">
        <f>M25-O25</f>
        <v>10571.5</v>
      </c>
      <c r="O25" s="78">
        <f>AVERAGE(L25:L26)</f>
        <v>3102.5</v>
      </c>
      <c r="P25" s="64"/>
      <c r="Q25" s="212">
        <f t="shared" si="1"/>
        <v>6.0002272727272725</v>
      </c>
    </row>
    <row r="26" spans="1:18" x14ac:dyDescent="0.2">
      <c r="A26" s="50" t="s">
        <v>121</v>
      </c>
      <c r="B26" s="51" t="s">
        <v>20</v>
      </c>
      <c r="C26" s="15">
        <v>29</v>
      </c>
      <c r="D26" s="52" t="s">
        <v>64</v>
      </c>
      <c r="E26" s="53">
        <v>21.120799999999999</v>
      </c>
      <c r="F26" s="54">
        <v>14969</v>
      </c>
      <c r="G26" s="219">
        <v>0.02</v>
      </c>
      <c r="H26" s="223">
        <f t="shared" si="0"/>
        <v>9.4693382826408097E-4</v>
      </c>
      <c r="I26" s="202">
        <v>44</v>
      </c>
      <c r="J26" s="56">
        <v>18986</v>
      </c>
      <c r="K26" s="56">
        <v>14969</v>
      </c>
      <c r="L26" s="56">
        <v>4017</v>
      </c>
      <c r="M26" s="64"/>
      <c r="N26" s="96"/>
      <c r="O26" s="64"/>
      <c r="P26" s="64"/>
      <c r="Q26" s="213">
        <f t="shared" si="1"/>
        <v>24.00090909090909</v>
      </c>
      <c r="R26" s="214" t="s">
        <v>154</v>
      </c>
    </row>
    <row r="27" spans="1:18" x14ac:dyDescent="0.2">
      <c r="A27" s="66" t="s">
        <v>19</v>
      </c>
      <c r="B27" s="67" t="s">
        <v>20</v>
      </c>
      <c r="C27" s="91">
        <v>30</v>
      </c>
      <c r="D27" s="68" t="s">
        <v>21</v>
      </c>
      <c r="E27" s="69">
        <v>22.086400000000001</v>
      </c>
      <c r="F27" s="70">
        <v>27016</v>
      </c>
      <c r="G27" s="71">
        <v>0.3</v>
      </c>
      <c r="H27" s="93">
        <f t="shared" si="0"/>
        <v>1.3583019414662416E-2</v>
      </c>
      <c r="I27" s="203">
        <v>40</v>
      </c>
      <c r="J27" s="76">
        <v>37560</v>
      </c>
      <c r="K27" s="76">
        <v>27039</v>
      </c>
      <c r="L27" s="188">
        <v>10521</v>
      </c>
      <c r="M27" s="78">
        <f>AVERAGE(J27:J29)</f>
        <v>14268</v>
      </c>
      <c r="N27" s="16">
        <f>M27-O27</f>
        <v>9956.3333333333321</v>
      </c>
      <c r="O27" s="78">
        <f>AVERAGE(L27:L29)</f>
        <v>4311.666666666667</v>
      </c>
      <c r="P27" s="64"/>
      <c r="Q27" s="212">
        <f t="shared" si="1"/>
        <v>1.8405333333333334</v>
      </c>
    </row>
    <row r="28" spans="1:18" x14ac:dyDescent="0.2">
      <c r="A28" s="5" t="s">
        <v>36</v>
      </c>
      <c r="B28" s="6" t="s">
        <v>13</v>
      </c>
      <c r="C28" s="15">
        <v>30</v>
      </c>
      <c r="D28" s="7" t="s">
        <v>21</v>
      </c>
      <c r="E28" s="8">
        <v>22.086400000000001</v>
      </c>
      <c r="F28" s="9">
        <v>539</v>
      </c>
      <c r="G28" s="217">
        <v>0.03</v>
      </c>
      <c r="H28" s="224">
        <f t="shared" si="0"/>
        <v>1.3583019414662415E-3</v>
      </c>
      <c r="I28" s="202">
        <v>40</v>
      </c>
      <c r="J28" s="11">
        <v>1283</v>
      </c>
      <c r="K28" s="11">
        <v>539</v>
      </c>
      <c r="L28" s="11">
        <v>744</v>
      </c>
      <c r="M28" s="64"/>
      <c r="N28" s="64"/>
      <c r="O28" s="64"/>
      <c r="P28" s="64"/>
      <c r="Q28" s="212">
        <f t="shared" si="1"/>
        <v>18.405333333333335</v>
      </c>
    </row>
    <row r="29" spans="1:18" x14ac:dyDescent="0.2">
      <c r="A29" s="50" t="s">
        <v>61</v>
      </c>
      <c r="B29" s="51" t="s">
        <v>63</v>
      </c>
      <c r="C29" s="102">
        <v>30</v>
      </c>
      <c r="D29" s="52" t="s">
        <v>21</v>
      </c>
      <c r="E29" s="53">
        <v>22.086400000000001</v>
      </c>
      <c r="F29" s="54">
        <v>2291</v>
      </c>
      <c r="G29" s="55">
        <v>0.11</v>
      </c>
      <c r="H29" s="62">
        <f t="shared" si="0"/>
        <v>4.9804404520428858E-3</v>
      </c>
      <c r="I29" s="201">
        <v>40</v>
      </c>
      <c r="J29" s="56">
        <v>3961</v>
      </c>
      <c r="K29" s="56">
        <v>2291</v>
      </c>
      <c r="L29" s="190">
        <v>1670</v>
      </c>
      <c r="N29" s="226"/>
      <c r="Q29" s="212">
        <f t="shared" si="1"/>
        <v>5.0196363636363639</v>
      </c>
    </row>
    <row r="30" spans="1:18" x14ac:dyDescent="0.2">
      <c r="A30" s="5" t="s">
        <v>125</v>
      </c>
      <c r="B30" s="6" t="s">
        <v>56</v>
      </c>
      <c r="C30" s="15">
        <v>31</v>
      </c>
      <c r="D30" s="7" t="s">
        <v>126</v>
      </c>
      <c r="E30" s="8">
        <v>5.2927999999999997</v>
      </c>
      <c r="F30" s="9">
        <v>24235</v>
      </c>
      <c r="G30" s="10">
        <v>0.16</v>
      </c>
      <c r="H30" s="93">
        <f t="shared" si="0"/>
        <v>3.0229746070133012E-2</v>
      </c>
      <c r="I30" s="205">
        <v>85</v>
      </c>
      <c r="J30" s="11">
        <v>26386</v>
      </c>
      <c r="K30" s="11">
        <v>24236</v>
      </c>
      <c r="L30" s="189">
        <v>2150</v>
      </c>
      <c r="M30" s="24">
        <f>J30</f>
        <v>26386</v>
      </c>
      <c r="N30" s="227">
        <f>M30-O30</f>
        <v>24236</v>
      </c>
      <c r="O30" s="24">
        <f>L30</f>
        <v>2150</v>
      </c>
      <c r="P30" s="24"/>
      <c r="Q30" s="212">
        <f t="shared" si="1"/>
        <v>0.38917647058823529</v>
      </c>
    </row>
    <row r="31" spans="1:18" x14ac:dyDescent="0.2">
      <c r="A31" s="66" t="s">
        <v>125</v>
      </c>
      <c r="B31" s="67" t="s">
        <v>20</v>
      </c>
      <c r="C31" s="15">
        <v>32</v>
      </c>
      <c r="D31" s="68" t="s">
        <v>127</v>
      </c>
      <c r="E31" s="69">
        <v>3.2864</v>
      </c>
      <c r="F31" s="70">
        <v>6324</v>
      </c>
      <c r="G31" s="221">
        <v>0.01</v>
      </c>
      <c r="H31" s="222">
        <f t="shared" si="0"/>
        <v>3.0428432327166506E-3</v>
      </c>
      <c r="I31" s="203">
        <v>63</v>
      </c>
      <c r="J31" s="76">
        <v>12038</v>
      </c>
      <c r="K31" s="76">
        <v>6324</v>
      </c>
      <c r="L31" s="188">
        <v>5714</v>
      </c>
      <c r="M31" s="78">
        <f>AVERAGE(J31:J32)</f>
        <v>19646</v>
      </c>
      <c r="N31" s="16">
        <f>M31-O31</f>
        <v>15171</v>
      </c>
      <c r="O31" s="78">
        <f>AVERAGE(L31:L32)</f>
        <v>4475</v>
      </c>
      <c r="P31" s="64"/>
      <c r="Q31" s="212">
        <f t="shared" si="1"/>
        <v>5.2165079365079361</v>
      </c>
    </row>
    <row r="32" spans="1:18" x14ac:dyDescent="0.2">
      <c r="A32" s="50" t="s">
        <v>128</v>
      </c>
      <c r="B32" s="51" t="s">
        <v>20</v>
      </c>
      <c r="C32" s="15">
        <v>32</v>
      </c>
      <c r="D32" s="52" t="s">
        <v>127</v>
      </c>
      <c r="E32" s="53">
        <v>3.2864</v>
      </c>
      <c r="F32" s="54">
        <v>24013</v>
      </c>
      <c r="G32" s="55">
        <v>0.1</v>
      </c>
      <c r="H32" s="62">
        <f t="shared" si="0"/>
        <v>3.0428432327166507E-2</v>
      </c>
      <c r="I32" s="201">
        <v>63</v>
      </c>
      <c r="J32" s="56">
        <v>27254</v>
      </c>
      <c r="K32" s="56">
        <v>24018</v>
      </c>
      <c r="L32" s="56">
        <v>3236</v>
      </c>
      <c r="M32" s="64"/>
      <c r="N32" s="96"/>
      <c r="O32" s="64"/>
      <c r="P32" s="64"/>
      <c r="Q32" s="212">
        <f t="shared" si="1"/>
        <v>0.52165079365079359</v>
      </c>
    </row>
    <row r="33" spans="1:18" x14ac:dyDescent="0.2">
      <c r="A33" s="89" t="s">
        <v>77</v>
      </c>
      <c r="B33" s="75" t="s">
        <v>20</v>
      </c>
      <c r="C33" s="91">
        <v>34</v>
      </c>
      <c r="D33" s="91" t="s">
        <v>80</v>
      </c>
      <c r="E33" s="71">
        <v>16.620799999999999</v>
      </c>
      <c r="F33" s="97">
        <v>22724</v>
      </c>
      <c r="G33" s="71">
        <v>0.26</v>
      </c>
      <c r="H33" s="93">
        <f t="shared" si="0"/>
        <v>1.564304967269927E-2</v>
      </c>
      <c r="I33" s="206">
        <v>94</v>
      </c>
      <c r="J33" s="76">
        <v>30801</v>
      </c>
      <c r="K33" s="76">
        <v>22726</v>
      </c>
      <c r="L33" s="188">
        <v>8075</v>
      </c>
      <c r="M33" s="78">
        <f>AVERAGE(J33:J37)</f>
        <v>14822.2</v>
      </c>
      <c r="N33" s="16">
        <f>M33-O33</f>
        <v>11313.6</v>
      </c>
      <c r="O33" s="78">
        <f>AVERAGE(L33:L37)</f>
        <v>3508.6</v>
      </c>
      <c r="P33" s="64"/>
      <c r="Q33" s="212">
        <f t="shared" si="1"/>
        <v>0.68006546644844512</v>
      </c>
    </row>
    <row r="34" spans="1:18" x14ac:dyDescent="0.2">
      <c r="A34" s="5" t="s">
        <v>111</v>
      </c>
      <c r="B34" s="6" t="s">
        <v>15</v>
      </c>
      <c r="C34" s="15">
        <v>34</v>
      </c>
      <c r="D34" s="7" t="s">
        <v>80</v>
      </c>
      <c r="E34" s="8">
        <v>16.620799999999999</v>
      </c>
      <c r="F34" s="9">
        <v>1778</v>
      </c>
      <c r="G34" s="10">
        <v>0.64</v>
      </c>
      <c r="H34" s="73">
        <f t="shared" si="0"/>
        <v>3.8505968425105896E-2</v>
      </c>
      <c r="I34" s="202">
        <v>94</v>
      </c>
      <c r="J34" s="11">
        <v>3080</v>
      </c>
      <c r="K34" s="11">
        <v>1780</v>
      </c>
      <c r="L34" s="11">
        <v>1300</v>
      </c>
      <c r="M34" s="64"/>
      <c r="N34" s="64"/>
      <c r="O34" s="64"/>
      <c r="P34" s="64"/>
      <c r="Q34" s="212">
        <f t="shared" si="1"/>
        <v>0.27627659574468083</v>
      </c>
    </row>
    <row r="35" spans="1:18" x14ac:dyDescent="0.2">
      <c r="A35" s="5" t="s">
        <v>112</v>
      </c>
      <c r="B35" s="6" t="s">
        <v>42</v>
      </c>
      <c r="C35" s="15">
        <v>34</v>
      </c>
      <c r="D35" s="7" t="s">
        <v>80</v>
      </c>
      <c r="E35" s="8">
        <v>16.620799999999999</v>
      </c>
      <c r="F35" s="9">
        <v>11082</v>
      </c>
      <c r="G35" s="10">
        <v>0.68</v>
      </c>
      <c r="H35" s="73">
        <f t="shared" si="0"/>
        <v>4.0912591451675015E-2</v>
      </c>
      <c r="I35" s="202">
        <v>94</v>
      </c>
      <c r="J35" s="11">
        <v>27382</v>
      </c>
      <c r="K35" s="11">
        <v>22172</v>
      </c>
      <c r="L35" s="11">
        <v>5210</v>
      </c>
      <c r="Q35" s="212">
        <f t="shared" si="1"/>
        <v>0.26002503128911136</v>
      </c>
    </row>
    <row r="36" spans="1:18" x14ac:dyDescent="0.2">
      <c r="A36" s="5" t="s">
        <v>112</v>
      </c>
      <c r="B36" s="6" t="s">
        <v>13</v>
      </c>
      <c r="C36" s="15">
        <v>34</v>
      </c>
      <c r="D36" s="7" t="s">
        <v>80</v>
      </c>
      <c r="E36" s="8">
        <v>16.620799999999999</v>
      </c>
      <c r="F36" s="9">
        <v>1527</v>
      </c>
      <c r="G36" s="10">
        <v>0.94</v>
      </c>
      <c r="H36" s="73">
        <f t="shared" si="0"/>
        <v>5.6555641124374278E-2</v>
      </c>
      <c r="I36" s="202">
        <v>94</v>
      </c>
      <c r="J36" s="11">
        <v>4434</v>
      </c>
      <c r="K36" s="11">
        <v>3054</v>
      </c>
      <c r="L36" s="189">
        <v>1380</v>
      </c>
      <c r="Q36" s="212">
        <f t="shared" si="1"/>
        <v>0.18810321412403802</v>
      </c>
    </row>
    <row r="37" spans="1:18" x14ac:dyDescent="0.2">
      <c r="A37" s="50" t="s">
        <v>125</v>
      </c>
      <c r="B37" s="51" t="s">
        <v>42</v>
      </c>
      <c r="C37" s="102">
        <v>34</v>
      </c>
      <c r="D37" s="52" t="s">
        <v>80</v>
      </c>
      <c r="E37" s="53">
        <v>16.620799999999999</v>
      </c>
      <c r="F37" s="54">
        <v>6836</v>
      </c>
      <c r="G37" s="55">
        <v>0.05</v>
      </c>
      <c r="H37" s="73">
        <f t="shared" si="0"/>
        <v>3.0082787832113982E-3</v>
      </c>
      <c r="I37" s="201">
        <v>94</v>
      </c>
      <c r="J37" s="56">
        <v>8414</v>
      </c>
      <c r="K37" s="56">
        <v>6836</v>
      </c>
      <c r="L37" s="190">
        <v>1578</v>
      </c>
      <c r="N37" s="87"/>
      <c r="Q37" s="215">
        <f t="shared" si="1"/>
        <v>3.5363404255319146</v>
      </c>
    </row>
    <row r="38" spans="1:18" x14ac:dyDescent="0.2">
      <c r="A38" s="66" t="s">
        <v>33</v>
      </c>
      <c r="B38" s="67" t="s">
        <v>15</v>
      </c>
      <c r="C38" s="15">
        <v>37</v>
      </c>
      <c r="D38" s="68" t="s">
        <v>35</v>
      </c>
      <c r="E38" s="69">
        <v>33.990400000000001</v>
      </c>
      <c r="F38" s="70">
        <v>900</v>
      </c>
      <c r="G38" s="71">
        <v>0.1</v>
      </c>
      <c r="H38" s="93">
        <f t="shared" si="0"/>
        <v>2.9420071549614009E-3</v>
      </c>
      <c r="I38" s="202">
        <v>53</v>
      </c>
      <c r="J38" s="76">
        <v>2330</v>
      </c>
      <c r="K38" s="76">
        <v>900</v>
      </c>
      <c r="L38" s="188">
        <v>1430</v>
      </c>
      <c r="M38" s="78">
        <f>AVERAGE(J38:J42)</f>
        <v>9219.4</v>
      </c>
      <c r="N38" s="16">
        <f>M38-O38</f>
        <v>4356.5999999999995</v>
      </c>
      <c r="O38" s="78">
        <f>AVERAGE(L38:L42)</f>
        <v>4862.8</v>
      </c>
      <c r="P38" s="64"/>
      <c r="Q38" s="212">
        <f t="shared" si="1"/>
        <v>6.413283018867924</v>
      </c>
    </row>
    <row r="39" spans="1:18" x14ac:dyDescent="0.2">
      <c r="A39" s="5" t="s">
        <v>36</v>
      </c>
      <c r="B39" s="6" t="s">
        <v>15</v>
      </c>
      <c r="C39" s="15">
        <v>37</v>
      </c>
      <c r="D39" s="7" t="s">
        <v>35</v>
      </c>
      <c r="E39" s="8">
        <v>33.990400000000001</v>
      </c>
      <c r="F39" s="9">
        <v>3423</v>
      </c>
      <c r="G39" s="10">
        <v>0.16</v>
      </c>
      <c r="H39" s="73">
        <f t="shared" si="0"/>
        <v>4.7072114479382414E-3</v>
      </c>
      <c r="I39" s="202">
        <v>53</v>
      </c>
      <c r="J39" s="11">
        <v>5796</v>
      </c>
      <c r="K39" s="11">
        <v>3423</v>
      </c>
      <c r="L39" s="11">
        <v>2373</v>
      </c>
      <c r="M39" s="64"/>
      <c r="N39" s="64"/>
      <c r="O39" s="64"/>
      <c r="P39" s="64"/>
      <c r="Q39" s="212">
        <f t="shared" si="1"/>
        <v>4.0083018867924531</v>
      </c>
    </row>
    <row r="40" spans="1:18" x14ac:dyDescent="0.2">
      <c r="A40" s="140" t="s">
        <v>65</v>
      </c>
      <c r="B40" s="141" t="s">
        <v>20</v>
      </c>
      <c r="C40" s="15">
        <v>37</v>
      </c>
      <c r="D40" s="7" t="s">
        <v>35</v>
      </c>
      <c r="E40" s="8">
        <v>33.990400000000001</v>
      </c>
      <c r="F40" s="9">
        <v>6448</v>
      </c>
      <c r="G40" s="217">
        <v>0.01</v>
      </c>
      <c r="H40" s="218">
        <f t="shared" si="0"/>
        <v>2.9420071549614009E-4</v>
      </c>
      <c r="I40" s="202">
        <v>53</v>
      </c>
      <c r="J40" s="11">
        <v>15545</v>
      </c>
      <c r="K40" s="11">
        <v>6449</v>
      </c>
      <c r="L40" s="189">
        <v>9096</v>
      </c>
      <c r="Q40" s="213">
        <f t="shared" si="1"/>
        <v>64.13283018867925</v>
      </c>
      <c r="R40" s="214" t="s">
        <v>154</v>
      </c>
    </row>
    <row r="41" spans="1:18" x14ac:dyDescent="0.2">
      <c r="A41" s="5" t="s">
        <v>121</v>
      </c>
      <c r="B41" s="6" t="s">
        <v>42</v>
      </c>
      <c r="C41" s="15">
        <v>37</v>
      </c>
      <c r="D41" s="7" t="s">
        <v>35</v>
      </c>
      <c r="E41" s="8">
        <v>33.990400000000001</v>
      </c>
      <c r="F41" s="9">
        <v>10286</v>
      </c>
      <c r="G41" s="10">
        <v>0.12</v>
      </c>
      <c r="H41" s="73">
        <f t="shared" si="0"/>
        <v>3.5304085859536806E-3</v>
      </c>
      <c r="I41" s="202">
        <v>53</v>
      </c>
      <c r="J41" s="11">
        <v>20235</v>
      </c>
      <c r="K41" s="11">
        <v>10288</v>
      </c>
      <c r="L41" s="189">
        <v>9947</v>
      </c>
      <c r="Q41" s="212">
        <f t="shared" si="1"/>
        <v>5.3444025157232709</v>
      </c>
    </row>
    <row r="42" spans="1:18" x14ac:dyDescent="0.2">
      <c r="A42" s="50" t="s">
        <v>121</v>
      </c>
      <c r="B42" s="51" t="s">
        <v>13</v>
      </c>
      <c r="C42" s="102">
        <v>37</v>
      </c>
      <c r="D42" s="52" t="s">
        <v>35</v>
      </c>
      <c r="E42" s="53">
        <v>33.990400000000001</v>
      </c>
      <c r="F42" s="54">
        <v>723</v>
      </c>
      <c r="G42" s="219">
        <v>0.01</v>
      </c>
      <c r="H42" s="220">
        <f t="shared" si="0"/>
        <v>2.9420071549614009E-4</v>
      </c>
      <c r="I42" s="201">
        <v>53</v>
      </c>
      <c r="J42" s="56">
        <v>2191</v>
      </c>
      <c r="K42" s="56">
        <v>723</v>
      </c>
      <c r="L42" s="190">
        <v>1468</v>
      </c>
      <c r="M42" s="127"/>
      <c r="N42" s="87"/>
      <c r="O42" s="87"/>
      <c r="P42" s="87"/>
      <c r="Q42" s="216">
        <f t="shared" si="1"/>
        <v>64.13283018867925</v>
      </c>
      <c r="R42" s="214" t="s">
        <v>154</v>
      </c>
    </row>
    <row r="43" spans="1:18" x14ac:dyDescent="0.2">
      <c r="A43" s="14" t="s">
        <v>37</v>
      </c>
      <c r="B43" t="s">
        <v>15</v>
      </c>
      <c r="C43" s="15">
        <v>38</v>
      </c>
      <c r="D43" s="15" t="s">
        <v>38</v>
      </c>
      <c r="E43" s="10">
        <v>3.5815999999999999</v>
      </c>
      <c r="F43" s="16">
        <v>2354</v>
      </c>
      <c r="G43" s="10">
        <v>0.05</v>
      </c>
      <c r="H43" s="93">
        <f t="shared" si="0"/>
        <v>1.3960241232968507E-2</v>
      </c>
      <c r="I43" s="202">
        <v>37</v>
      </c>
      <c r="J43" s="11">
        <v>2926</v>
      </c>
      <c r="K43" s="11">
        <v>2354</v>
      </c>
      <c r="L43" s="189">
        <v>572</v>
      </c>
      <c r="M43" s="24">
        <f>J43</f>
        <v>2926</v>
      </c>
      <c r="N43" s="225">
        <f>M43-O43</f>
        <v>2354</v>
      </c>
      <c r="O43" s="24">
        <f>L43</f>
        <v>572</v>
      </c>
      <c r="P43" s="24"/>
      <c r="Q43" s="212">
        <f t="shared" si="1"/>
        <v>1.9359999999999999</v>
      </c>
    </row>
    <row r="44" spans="1:18" x14ac:dyDescent="0.2">
      <c r="A44" s="89" t="s">
        <v>30</v>
      </c>
      <c r="B44" s="75" t="s">
        <v>15</v>
      </c>
      <c r="C44" s="91">
        <v>39</v>
      </c>
      <c r="D44" s="91" t="s">
        <v>31</v>
      </c>
      <c r="E44" s="71">
        <v>14.5136</v>
      </c>
      <c r="F44" s="97">
        <v>2312</v>
      </c>
      <c r="G44" s="71">
        <v>0.36</v>
      </c>
      <c r="H44" s="93">
        <f t="shared" si="0"/>
        <v>2.4804321464006171E-2</v>
      </c>
      <c r="I44" s="203">
        <v>42</v>
      </c>
      <c r="J44" s="76">
        <v>3148</v>
      </c>
      <c r="K44" s="76">
        <v>2312</v>
      </c>
      <c r="L44" s="188">
        <v>836</v>
      </c>
      <c r="M44" s="78">
        <f>AVERAGE(J44:J47)</f>
        <v>3071</v>
      </c>
      <c r="N44" s="16">
        <f>M44-O44</f>
        <v>2019</v>
      </c>
      <c r="O44" s="78">
        <f>AVERAGE(L44:L47)</f>
        <v>1052</v>
      </c>
      <c r="P44" s="64"/>
      <c r="Q44" s="212">
        <f t="shared" si="1"/>
        <v>0.95989417989418002</v>
      </c>
    </row>
    <row r="45" spans="1:18" x14ac:dyDescent="0.2">
      <c r="A45" s="5" t="s">
        <v>32</v>
      </c>
      <c r="B45" s="6" t="s">
        <v>13</v>
      </c>
      <c r="C45" s="15">
        <v>39</v>
      </c>
      <c r="D45" s="7" t="s">
        <v>31</v>
      </c>
      <c r="E45" s="8">
        <v>14.5136</v>
      </c>
      <c r="F45" s="9">
        <v>4197</v>
      </c>
      <c r="G45" s="10">
        <v>0.11</v>
      </c>
      <c r="H45" s="73">
        <f t="shared" si="0"/>
        <v>7.5790982251129971E-3</v>
      </c>
      <c r="I45" s="202">
        <v>42</v>
      </c>
      <c r="J45" s="11">
        <v>5578</v>
      </c>
      <c r="K45" s="11">
        <v>4197</v>
      </c>
      <c r="L45" s="11">
        <v>1381</v>
      </c>
      <c r="M45" s="64"/>
      <c r="N45" s="64"/>
      <c r="O45" s="64"/>
      <c r="P45" s="64"/>
      <c r="Q45" s="212">
        <f t="shared" si="1"/>
        <v>3.1414718614718615</v>
      </c>
    </row>
    <row r="46" spans="1:18" x14ac:dyDescent="0.2">
      <c r="A46" s="5" t="s">
        <v>37</v>
      </c>
      <c r="B46" s="6" t="s">
        <v>13</v>
      </c>
      <c r="C46" s="15">
        <v>39</v>
      </c>
      <c r="D46" s="7" t="s">
        <v>31</v>
      </c>
      <c r="E46" s="8">
        <v>14.5136</v>
      </c>
      <c r="F46" s="9">
        <v>950</v>
      </c>
      <c r="G46" s="10">
        <v>0.1</v>
      </c>
      <c r="H46" s="73">
        <f t="shared" si="0"/>
        <v>6.8900892955572708E-3</v>
      </c>
      <c r="I46" s="202">
        <v>42</v>
      </c>
      <c r="J46" s="11">
        <v>2042</v>
      </c>
      <c r="K46" s="11">
        <v>950</v>
      </c>
      <c r="L46" s="189">
        <v>1092</v>
      </c>
      <c r="Q46" s="212">
        <f t="shared" si="1"/>
        <v>3.4556190476190478</v>
      </c>
    </row>
    <row r="47" spans="1:18" x14ac:dyDescent="0.2">
      <c r="A47" s="50" t="s">
        <v>45</v>
      </c>
      <c r="B47" s="51" t="s">
        <v>15</v>
      </c>
      <c r="C47" s="102">
        <v>39</v>
      </c>
      <c r="D47" s="52" t="s">
        <v>31</v>
      </c>
      <c r="E47" s="53">
        <v>14.5136</v>
      </c>
      <c r="F47" s="54">
        <v>617</v>
      </c>
      <c r="G47" s="55">
        <v>0.06</v>
      </c>
      <c r="H47" s="73">
        <f t="shared" si="0"/>
        <v>4.1340535773343621E-3</v>
      </c>
      <c r="I47" s="201">
        <v>42</v>
      </c>
      <c r="J47" s="56">
        <v>1516</v>
      </c>
      <c r="K47" s="56">
        <v>617</v>
      </c>
      <c r="L47" s="190">
        <v>899</v>
      </c>
      <c r="N47" s="87"/>
      <c r="Q47" s="212">
        <f t="shared" si="1"/>
        <v>5.7593650793650797</v>
      </c>
    </row>
    <row r="48" spans="1:18" x14ac:dyDescent="0.2">
      <c r="A48" s="89" t="s">
        <v>12</v>
      </c>
      <c r="B48" s="75" t="s">
        <v>15</v>
      </c>
      <c r="C48" s="91">
        <v>40</v>
      </c>
      <c r="D48" s="91" t="s">
        <v>16</v>
      </c>
      <c r="E48" s="71">
        <v>10.9048</v>
      </c>
      <c r="F48" s="97">
        <v>2105</v>
      </c>
      <c r="G48" s="71">
        <v>0.09</v>
      </c>
      <c r="H48" s="93">
        <f t="shared" si="0"/>
        <v>8.2532462768689016E-3</v>
      </c>
      <c r="I48" s="206">
        <v>92</v>
      </c>
      <c r="J48" s="76">
        <v>2880</v>
      </c>
      <c r="K48" s="76">
        <v>2106</v>
      </c>
      <c r="L48" s="188">
        <v>774</v>
      </c>
      <c r="M48" s="78">
        <f>AVERAGE(J48:J53)</f>
        <v>4507.333333333333</v>
      </c>
      <c r="N48" s="16">
        <f>M48-O48</f>
        <v>3444.1666666666661</v>
      </c>
      <c r="O48" s="78">
        <f>AVERAGE(L48:L53)</f>
        <v>1063.1666666666667</v>
      </c>
      <c r="P48" s="64"/>
      <c r="Q48" s="212">
        <f t="shared" si="1"/>
        <v>1.3170048309178743</v>
      </c>
    </row>
    <row r="49" spans="1:18" x14ac:dyDescent="0.2">
      <c r="A49" s="5" t="s">
        <v>27</v>
      </c>
      <c r="B49" s="6" t="s">
        <v>13</v>
      </c>
      <c r="C49" s="15">
        <v>40</v>
      </c>
      <c r="D49" s="7" t="s">
        <v>16</v>
      </c>
      <c r="E49" s="8">
        <v>10.9048</v>
      </c>
      <c r="F49" s="9">
        <v>2795</v>
      </c>
      <c r="G49" s="10">
        <v>0.26</v>
      </c>
      <c r="H49" s="73">
        <f t="shared" si="0"/>
        <v>2.3842711466510163E-2</v>
      </c>
      <c r="I49" s="202">
        <v>92</v>
      </c>
      <c r="J49" s="11">
        <v>4933</v>
      </c>
      <c r="K49" s="11">
        <v>2796</v>
      </c>
      <c r="L49" s="11">
        <v>2137</v>
      </c>
      <c r="M49" s="64"/>
      <c r="N49" s="64"/>
      <c r="O49" s="64"/>
      <c r="P49" s="64"/>
      <c r="Q49" s="212">
        <f t="shared" si="1"/>
        <v>0.455886287625418</v>
      </c>
    </row>
    <row r="50" spans="1:18" x14ac:dyDescent="0.2">
      <c r="A50" s="5" t="s">
        <v>39</v>
      </c>
      <c r="B50" s="6" t="s">
        <v>15</v>
      </c>
      <c r="C50" s="15">
        <v>40</v>
      </c>
      <c r="D50" s="7" t="s">
        <v>16</v>
      </c>
      <c r="E50" s="8">
        <v>10.9048</v>
      </c>
      <c r="F50" s="9">
        <v>1727</v>
      </c>
      <c r="G50" s="10">
        <v>0.08</v>
      </c>
      <c r="H50" s="73">
        <f t="shared" si="0"/>
        <v>7.3362189127723571E-3</v>
      </c>
      <c r="I50" s="202">
        <v>92</v>
      </c>
      <c r="J50" s="11">
        <v>2927</v>
      </c>
      <c r="K50" s="11">
        <v>1728</v>
      </c>
      <c r="L50" s="189">
        <v>1199</v>
      </c>
      <c r="Q50" s="212">
        <f t="shared" si="1"/>
        <v>1.4816304347826086</v>
      </c>
    </row>
    <row r="51" spans="1:18" x14ac:dyDescent="0.2">
      <c r="A51" s="5" t="s">
        <v>47</v>
      </c>
      <c r="B51" s="6" t="s">
        <v>13</v>
      </c>
      <c r="C51" s="15">
        <v>40</v>
      </c>
      <c r="D51" s="7" t="s">
        <v>16</v>
      </c>
      <c r="E51" s="8">
        <v>10.9048</v>
      </c>
      <c r="F51" s="9">
        <v>749</v>
      </c>
      <c r="G51" s="10">
        <v>0.11</v>
      </c>
      <c r="H51" s="73">
        <f t="shared" si="0"/>
        <v>1.0087301005061991E-2</v>
      </c>
      <c r="I51" s="202">
        <v>92</v>
      </c>
      <c r="J51" s="11">
        <v>1090</v>
      </c>
      <c r="K51" s="11">
        <v>749</v>
      </c>
      <c r="L51" s="189">
        <v>341</v>
      </c>
      <c r="Q51" s="212">
        <f t="shared" si="1"/>
        <v>1.0775494071146245</v>
      </c>
    </row>
    <row r="52" spans="1:18" x14ac:dyDescent="0.2">
      <c r="A52" s="5" t="s">
        <v>128</v>
      </c>
      <c r="B52" s="6" t="s">
        <v>56</v>
      </c>
      <c r="C52" s="15">
        <v>40</v>
      </c>
      <c r="D52" s="7" t="s">
        <v>16</v>
      </c>
      <c r="E52" s="8">
        <v>10.9048</v>
      </c>
      <c r="F52" s="35">
        <v>11938</v>
      </c>
      <c r="G52" s="10">
        <v>0.1</v>
      </c>
      <c r="H52" s="73">
        <f t="shared" si="0"/>
        <v>9.170273640965447E-3</v>
      </c>
      <c r="I52" s="202">
        <v>92</v>
      </c>
      <c r="J52" s="11">
        <v>13722</v>
      </c>
      <c r="K52" s="11">
        <v>11942</v>
      </c>
      <c r="L52" s="189">
        <v>1780</v>
      </c>
      <c r="Q52" s="212">
        <f t="shared" si="1"/>
        <v>1.1853043478260867</v>
      </c>
    </row>
    <row r="53" spans="1:18" x14ac:dyDescent="0.2">
      <c r="A53" s="50" t="s">
        <v>140</v>
      </c>
      <c r="B53" s="51" t="s">
        <v>15</v>
      </c>
      <c r="C53" s="102">
        <v>40</v>
      </c>
      <c r="D53" s="52" t="s">
        <v>16</v>
      </c>
      <c r="E53" s="53">
        <v>10.9048</v>
      </c>
      <c r="F53" s="54">
        <v>672</v>
      </c>
      <c r="G53" s="55">
        <v>0.12</v>
      </c>
      <c r="H53" s="73">
        <f t="shared" si="0"/>
        <v>1.1004328369158536E-2</v>
      </c>
      <c r="I53" s="201">
        <v>92</v>
      </c>
      <c r="J53" s="56">
        <v>1492</v>
      </c>
      <c r="K53" s="56">
        <v>1344</v>
      </c>
      <c r="L53" s="190">
        <v>148</v>
      </c>
      <c r="Q53" s="212">
        <f t="shared" si="1"/>
        <v>0.98775362318840576</v>
      </c>
    </row>
    <row r="54" spans="1:18" x14ac:dyDescent="0.2">
      <c r="A54" s="89" t="s">
        <v>33</v>
      </c>
      <c r="B54" s="75" t="s">
        <v>13</v>
      </c>
      <c r="C54" s="15">
        <v>41</v>
      </c>
      <c r="D54" s="91" t="s">
        <v>34</v>
      </c>
      <c r="E54" s="71">
        <v>13.488</v>
      </c>
      <c r="F54" s="97">
        <v>1277</v>
      </c>
      <c r="G54" s="71">
        <v>0.01</v>
      </c>
      <c r="H54" s="222">
        <f t="shared" si="0"/>
        <v>7.4139976275207592E-4</v>
      </c>
      <c r="I54" s="202">
        <v>48</v>
      </c>
      <c r="J54" s="76">
        <v>2784</v>
      </c>
      <c r="K54" s="76">
        <v>1277</v>
      </c>
      <c r="L54" s="188">
        <v>1507</v>
      </c>
      <c r="M54" s="78">
        <f>AVERAGE(J54:J57)</f>
        <v>7909.25</v>
      </c>
      <c r="N54" s="230">
        <f>M54-O54</f>
        <v>4642</v>
      </c>
      <c r="O54" s="78">
        <f>AVERAGE(L54:L57)</f>
        <v>3267.25</v>
      </c>
      <c r="P54" s="64"/>
      <c r="Q54" s="213">
        <f t="shared" si="1"/>
        <v>28.099999999999998</v>
      </c>
      <c r="R54" s="214" t="s">
        <v>154</v>
      </c>
    </row>
    <row r="55" spans="1:18" x14ac:dyDescent="0.2">
      <c r="A55" s="5" t="s">
        <v>55</v>
      </c>
      <c r="B55" s="6" t="s">
        <v>56</v>
      </c>
      <c r="C55" s="7">
        <v>41</v>
      </c>
      <c r="D55" s="7" t="s">
        <v>34</v>
      </c>
      <c r="E55" s="8">
        <v>13.488</v>
      </c>
      <c r="F55" s="9">
        <v>2886</v>
      </c>
      <c r="G55" s="10">
        <v>0.2</v>
      </c>
      <c r="H55" s="73">
        <f t="shared" si="0"/>
        <v>1.4827995255041519E-2</v>
      </c>
      <c r="I55" s="202">
        <v>48</v>
      </c>
      <c r="J55" s="11">
        <v>6060</v>
      </c>
      <c r="K55" s="11">
        <v>2886</v>
      </c>
      <c r="L55" s="11">
        <v>3174</v>
      </c>
      <c r="M55" s="64"/>
      <c r="N55" s="64"/>
      <c r="O55" s="64"/>
      <c r="P55" s="64"/>
      <c r="Q55" s="212">
        <f t="shared" si="1"/>
        <v>1.4049999999999998</v>
      </c>
    </row>
    <row r="56" spans="1:18" x14ac:dyDescent="0.2">
      <c r="A56" s="5" t="s">
        <v>61</v>
      </c>
      <c r="B56" s="6" t="s">
        <v>20</v>
      </c>
      <c r="C56" s="7">
        <v>41</v>
      </c>
      <c r="D56" s="7" t="s">
        <v>34</v>
      </c>
      <c r="E56" s="8">
        <v>13.488</v>
      </c>
      <c r="F56" s="9">
        <v>2433</v>
      </c>
      <c r="G56" s="10">
        <v>0.04</v>
      </c>
      <c r="H56" s="224">
        <f t="shared" si="0"/>
        <v>2.9655990510083037E-3</v>
      </c>
      <c r="I56" s="202">
        <v>48</v>
      </c>
      <c r="J56" s="11">
        <v>6873</v>
      </c>
      <c r="K56" s="11">
        <v>2433</v>
      </c>
      <c r="L56" s="189">
        <v>4440</v>
      </c>
      <c r="Q56" s="212">
        <f t="shared" si="1"/>
        <v>7.0249999999999995</v>
      </c>
    </row>
    <row r="57" spans="1:18" x14ac:dyDescent="0.2">
      <c r="A57" s="50" t="s">
        <v>140</v>
      </c>
      <c r="B57" s="51" t="s">
        <v>42</v>
      </c>
      <c r="C57" s="52">
        <v>41</v>
      </c>
      <c r="D57" s="52" t="s">
        <v>34</v>
      </c>
      <c r="E57" s="53">
        <v>13.488</v>
      </c>
      <c r="F57" s="54">
        <v>5985</v>
      </c>
      <c r="G57" s="55">
        <v>0.8</v>
      </c>
      <c r="H57" s="73">
        <f t="shared" si="0"/>
        <v>5.9311981020166077E-2</v>
      </c>
      <c r="I57" s="202">
        <v>48</v>
      </c>
      <c r="J57" s="56">
        <v>15920</v>
      </c>
      <c r="K57" s="56">
        <v>11972</v>
      </c>
      <c r="L57" s="190">
        <v>3948</v>
      </c>
      <c r="Q57" s="212">
        <f t="shared" si="1"/>
        <v>0.35124999999999995</v>
      </c>
    </row>
    <row r="58" spans="1:18" x14ac:dyDescent="0.2">
      <c r="A58" s="89" t="s">
        <v>12</v>
      </c>
      <c r="B58" s="75" t="s">
        <v>13</v>
      </c>
      <c r="C58" s="91">
        <v>42</v>
      </c>
      <c r="D58" s="91" t="s">
        <v>14</v>
      </c>
      <c r="E58" s="71">
        <v>10.6912</v>
      </c>
      <c r="F58" s="70">
        <v>6288</v>
      </c>
      <c r="G58" s="71">
        <v>0.26</v>
      </c>
      <c r="H58" s="93">
        <f t="shared" si="0"/>
        <v>2.4319066147859923E-2</v>
      </c>
      <c r="I58" s="203">
        <v>76</v>
      </c>
      <c r="J58" s="76">
        <v>8765</v>
      </c>
      <c r="K58" s="76">
        <v>6288</v>
      </c>
      <c r="L58" s="188">
        <v>2477</v>
      </c>
      <c r="M58" s="78">
        <f>AVERAGE(J58:J62)</f>
        <v>3364.4</v>
      </c>
      <c r="N58" s="230">
        <f>M58-O58</f>
        <v>2337.4</v>
      </c>
      <c r="O58" s="78">
        <f>AVERAGE(L58:L62)</f>
        <v>1027</v>
      </c>
      <c r="P58" s="64"/>
      <c r="Q58" s="212">
        <f t="shared" si="1"/>
        <v>0.54105263157894734</v>
      </c>
    </row>
    <row r="59" spans="1:18" x14ac:dyDescent="0.2">
      <c r="A59" s="5" t="s">
        <v>27</v>
      </c>
      <c r="B59" s="6" t="s">
        <v>15</v>
      </c>
      <c r="C59" s="15">
        <v>42</v>
      </c>
      <c r="D59" s="7" t="s">
        <v>14</v>
      </c>
      <c r="E59" s="8">
        <v>10.6912</v>
      </c>
      <c r="F59" s="9">
        <v>1122</v>
      </c>
      <c r="G59" s="10">
        <v>0.27</v>
      </c>
      <c r="H59" s="73">
        <f t="shared" si="0"/>
        <v>2.5254414845854535E-2</v>
      </c>
      <c r="I59" s="202">
        <v>76</v>
      </c>
      <c r="J59" s="11">
        <v>1554</v>
      </c>
      <c r="K59" s="11">
        <v>1122</v>
      </c>
      <c r="L59" s="189">
        <v>432</v>
      </c>
      <c r="M59" s="99"/>
      <c r="N59" s="64"/>
      <c r="O59" s="64"/>
      <c r="P59" s="64"/>
      <c r="Q59" s="212">
        <f t="shared" si="1"/>
        <v>0.52101364522417148</v>
      </c>
    </row>
    <row r="60" spans="1:18" x14ac:dyDescent="0.2">
      <c r="A60" s="5" t="s">
        <v>30</v>
      </c>
      <c r="B60" s="6" t="s">
        <v>13</v>
      </c>
      <c r="C60" s="15">
        <v>42</v>
      </c>
      <c r="D60" s="7" t="s">
        <v>14</v>
      </c>
      <c r="E60" s="8">
        <v>10.6912</v>
      </c>
      <c r="F60" s="9">
        <v>1514</v>
      </c>
      <c r="G60" s="10">
        <v>0.16</v>
      </c>
      <c r="H60" s="73">
        <f t="shared" si="0"/>
        <v>1.4965579167913799E-2</v>
      </c>
      <c r="I60" s="202">
        <v>76</v>
      </c>
      <c r="J60" s="11">
        <v>2334</v>
      </c>
      <c r="K60" s="11">
        <v>1514</v>
      </c>
      <c r="L60" s="11">
        <v>820</v>
      </c>
      <c r="Q60" s="212">
        <f t="shared" si="1"/>
        <v>0.87921052631578944</v>
      </c>
    </row>
    <row r="61" spans="1:18" x14ac:dyDescent="0.2">
      <c r="A61" s="5" t="s">
        <v>32</v>
      </c>
      <c r="B61" s="6" t="s">
        <v>15</v>
      </c>
      <c r="C61" s="15">
        <v>42</v>
      </c>
      <c r="D61" s="7" t="s">
        <v>14</v>
      </c>
      <c r="E61" s="8">
        <v>10.6912</v>
      </c>
      <c r="F61" s="9">
        <v>2048</v>
      </c>
      <c r="G61" s="10">
        <v>0.05</v>
      </c>
      <c r="H61" s="73">
        <f t="shared" si="0"/>
        <v>4.6767434899730618E-3</v>
      </c>
      <c r="I61" s="202">
        <v>76</v>
      </c>
      <c r="J61" s="11">
        <v>2890</v>
      </c>
      <c r="K61" s="11">
        <v>2048</v>
      </c>
      <c r="L61" s="189">
        <v>842</v>
      </c>
      <c r="Q61" s="212">
        <f t="shared" si="1"/>
        <v>2.8134736842105261</v>
      </c>
    </row>
    <row r="62" spans="1:18" x14ac:dyDescent="0.2">
      <c r="A62" s="50" t="s">
        <v>39</v>
      </c>
      <c r="B62" s="51" t="s">
        <v>13</v>
      </c>
      <c r="C62" s="102">
        <v>42</v>
      </c>
      <c r="D62" s="52" t="s">
        <v>14</v>
      </c>
      <c r="E62" s="53">
        <v>10.6912</v>
      </c>
      <c r="F62" s="54">
        <v>715</v>
      </c>
      <c r="G62" s="55">
        <v>0.12</v>
      </c>
      <c r="H62" s="73">
        <f t="shared" si="0"/>
        <v>1.1224184375935349E-2</v>
      </c>
      <c r="I62" s="201">
        <v>76</v>
      </c>
      <c r="J62" s="56">
        <v>1279</v>
      </c>
      <c r="K62" s="56">
        <v>715</v>
      </c>
      <c r="L62" s="190">
        <v>564</v>
      </c>
      <c r="Q62" s="212">
        <f t="shared" si="1"/>
        <v>1.1722807017543859</v>
      </c>
    </row>
    <row r="63" spans="1:18" x14ac:dyDescent="0.2">
      <c r="A63" s="89" t="s">
        <v>23</v>
      </c>
      <c r="B63" s="75" t="s">
        <v>15</v>
      </c>
      <c r="C63" s="15">
        <v>45</v>
      </c>
      <c r="D63" s="91" t="s">
        <v>25</v>
      </c>
      <c r="E63" s="71">
        <v>12.9672</v>
      </c>
      <c r="F63" s="97">
        <v>1359</v>
      </c>
      <c r="G63" s="71">
        <v>0.22</v>
      </c>
      <c r="H63" s="93">
        <f t="shared" si="0"/>
        <v>1.6965883151335678E-2</v>
      </c>
      <c r="I63" s="202">
        <v>71</v>
      </c>
      <c r="J63" s="76">
        <v>2399</v>
      </c>
      <c r="K63" s="76">
        <v>1359</v>
      </c>
      <c r="L63" s="188">
        <v>1040</v>
      </c>
      <c r="M63" s="78">
        <f>AVERAGE(J63:J65)</f>
        <v>3019</v>
      </c>
      <c r="N63" s="230">
        <f>M63-O63</f>
        <v>1528</v>
      </c>
      <c r="O63" s="78">
        <f>AVERAGE(L63:L65)</f>
        <v>1491</v>
      </c>
      <c r="P63" s="64"/>
      <c r="Q63" s="212">
        <f t="shared" si="1"/>
        <v>0.83016645326504479</v>
      </c>
    </row>
    <row r="64" spans="1:18" x14ac:dyDescent="0.2">
      <c r="A64" s="5" t="s">
        <v>109</v>
      </c>
      <c r="B64" s="6" t="s">
        <v>15</v>
      </c>
      <c r="C64" s="15">
        <v>45</v>
      </c>
      <c r="D64" s="7" t="s">
        <v>25</v>
      </c>
      <c r="E64" s="8">
        <v>12.9672</v>
      </c>
      <c r="F64" s="9">
        <v>877</v>
      </c>
      <c r="G64" s="10">
        <v>0.13</v>
      </c>
      <c r="H64" s="73">
        <f t="shared" si="0"/>
        <v>1.0025294589425629E-2</v>
      </c>
      <c r="I64" s="202">
        <v>71</v>
      </c>
      <c r="J64" s="11">
        <v>1629</v>
      </c>
      <c r="K64" s="11">
        <v>877</v>
      </c>
      <c r="L64" s="11">
        <v>752</v>
      </c>
      <c r="M64" s="64"/>
      <c r="N64" s="64"/>
      <c r="O64" s="64"/>
      <c r="P64" s="64"/>
      <c r="Q64" s="212">
        <f t="shared" si="1"/>
        <v>1.4048970747562297</v>
      </c>
    </row>
    <row r="65" spans="1:17" x14ac:dyDescent="0.2">
      <c r="A65" s="50" t="s">
        <v>125</v>
      </c>
      <c r="B65" s="51" t="s">
        <v>63</v>
      </c>
      <c r="C65" s="15">
        <v>45</v>
      </c>
      <c r="D65" s="52" t="s">
        <v>25</v>
      </c>
      <c r="E65" s="53">
        <v>12.9672</v>
      </c>
      <c r="F65" s="54">
        <v>2348</v>
      </c>
      <c r="G65" s="55">
        <v>0.04</v>
      </c>
      <c r="H65" s="62">
        <f t="shared" si="0"/>
        <v>3.0847060275155779E-3</v>
      </c>
      <c r="I65" s="202">
        <v>71</v>
      </c>
      <c r="J65" s="56">
        <v>5029</v>
      </c>
      <c r="K65" s="56">
        <v>2348</v>
      </c>
      <c r="L65" s="190">
        <v>2681</v>
      </c>
      <c r="Q65" s="212">
        <f t="shared" si="1"/>
        <v>4.5659154929577461</v>
      </c>
    </row>
    <row r="66" spans="1:17" x14ac:dyDescent="0.2">
      <c r="A66" s="89" t="s">
        <v>23</v>
      </c>
      <c r="B66" s="75" t="s">
        <v>13</v>
      </c>
      <c r="C66" s="91">
        <v>46</v>
      </c>
      <c r="D66" s="91" t="s">
        <v>24</v>
      </c>
      <c r="E66" s="71">
        <v>14.117599999999999</v>
      </c>
      <c r="F66" s="97">
        <v>2784</v>
      </c>
      <c r="G66" s="71">
        <v>0.21</v>
      </c>
      <c r="H66" s="93">
        <f t="shared" si="0"/>
        <v>1.4875049583498612E-2</v>
      </c>
      <c r="I66" s="206">
        <v>88</v>
      </c>
      <c r="J66" s="76">
        <v>4965</v>
      </c>
      <c r="K66" s="76">
        <v>2784</v>
      </c>
      <c r="L66" s="188">
        <v>2181</v>
      </c>
      <c r="M66" s="78">
        <f>AVERAGE(J66:J70)</f>
        <v>16358.4</v>
      </c>
      <c r="N66" s="230">
        <f>M66-O66</f>
        <v>12144.4</v>
      </c>
      <c r="O66" s="78">
        <f>AVERAGE(L66:L70)</f>
        <v>4214</v>
      </c>
      <c r="P66" s="64"/>
      <c r="Q66" s="212">
        <f t="shared" si="1"/>
        <v>0.76393939393939392</v>
      </c>
    </row>
    <row r="67" spans="1:17" x14ac:dyDescent="0.2">
      <c r="A67" s="5" t="s">
        <v>47</v>
      </c>
      <c r="B67" s="6" t="s">
        <v>15</v>
      </c>
      <c r="C67" s="15">
        <v>46</v>
      </c>
      <c r="D67" s="7" t="s">
        <v>24</v>
      </c>
      <c r="E67" s="8">
        <v>14.117599999999999</v>
      </c>
      <c r="F67" s="9">
        <v>2657</v>
      </c>
      <c r="G67" s="10">
        <v>0.13</v>
      </c>
      <c r="H67" s="73">
        <f t="shared" ref="H67:H130" si="3">G67/E67</f>
        <v>9.2083640278800942E-3</v>
      </c>
      <c r="I67" s="202">
        <v>88</v>
      </c>
      <c r="J67" s="11">
        <v>4612</v>
      </c>
      <c r="K67" s="11">
        <v>2657</v>
      </c>
      <c r="L67" s="11">
        <v>1955</v>
      </c>
      <c r="M67" s="64"/>
      <c r="N67" s="64"/>
      <c r="O67" s="64"/>
      <c r="P67" s="64"/>
      <c r="Q67" s="212">
        <f t="shared" ref="Q67:Q130" si="4">(E67/I67)/G67</f>
        <v>1.234055944055944</v>
      </c>
    </row>
    <row r="68" spans="1:17" x14ac:dyDescent="0.2">
      <c r="A68" s="5" t="s">
        <v>113</v>
      </c>
      <c r="B68" s="6" t="s">
        <v>15</v>
      </c>
      <c r="C68" s="15">
        <v>46</v>
      </c>
      <c r="D68" s="7" t="s">
        <v>24</v>
      </c>
      <c r="E68" s="8">
        <v>14.117599999999999</v>
      </c>
      <c r="F68" s="9">
        <v>2136</v>
      </c>
      <c r="G68" s="10">
        <v>0.04</v>
      </c>
      <c r="H68" s="73">
        <f t="shared" si="3"/>
        <v>2.8333427778092597E-3</v>
      </c>
      <c r="I68" s="202">
        <v>88</v>
      </c>
      <c r="J68" s="11">
        <v>6292</v>
      </c>
      <c r="K68" s="11">
        <v>4272</v>
      </c>
      <c r="L68" s="189">
        <v>2020</v>
      </c>
      <c r="Q68" s="212">
        <f t="shared" si="4"/>
        <v>4.0106818181818182</v>
      </c>
    </row>
    <row r="69" spans="1:17" x14ac:dyDescent="0.2">
      <c r="A69" s="5" t="s">
        <v>114</v>
      </c>
      <c r="B69" s="6" t="s">
        <v>20</v>
      </c>
      <c r="C69" s="15">
        <v>46</v>
      </c>
      <c r="D69" s="7" t="s">
        <v>24</v>
      </c>
      <c r="E69" s="8">
        <v>14.117599999999999</v>
      </c>
      <c r="F69" s="9">
        <v>13575</v>
      </c>
      <c r="G69" s="10">
        <v>0.31</v>
      </c>
      <c r="H69" s="73">
        <f t="shared" si="3"/>
        <v>2.1958406528021761E-2</v>
      </c>
      <c r="I69" s="202">
        <v>88</v>
      </c>
      <c r="J69" s="11">
        <v>17897</v>
      </c>
      <c r="K69" s="11">
        <v>13575</v>
      </c>
      <c r="L69" s="189">
        <v>4322</v>
      </c>
      <c r="Q69" s="212">
        <f t="shared" si="4"/>
        <v>0.51750733137829907</v>
      </c>
    </row>
    <row r="70" spans="1:17" x14ac:dyDescent="0.2">
      <c r="A70" s="50" t="s">
        <v>140</v>
      </c>
      <c r="B70" s="51" t="s">
        <v>20</v>
      </c>
      <c r="C70" s="102">
        <v>46</v>
      </c>
      <c r="D70" s="52" t="s">
        <v>24</v>
      </c>
      <c r="E70" s="53">
        <v>14.117599999999999</v>
      </c>
      <c r="F70" s="54">
        <v>18710</v>
      </c>
      <c r="G70" s="55">
        <v>0.14000000000000001</v>
      </c>
      <c r="H70" s="62">
        <f t="shared" si="3"/>
        <v>9.9166997223324085E-3</v>
      </c>
      <c r="I70" s="201">
        <v>88</v>
      </c>
      <c r="J70" s="56">
        <v>48026</v>
      </c>
      <c r="K70" s="56">
        <v>37434</v>
      </c>
      <c r="L70" s="190">
        <v>10592</v>
      </c>
      <c r="Q70" s="212">
        <f t="shared" si="4"/>
        <v>1.1459090909090908</v>
      </c>
    </row>
    <row r="71" spans="1:17" x14ac:dyDescent="0.2">
      <c r="A71" s="89" t="s">
        <v>55</v>
      </c>
      <c r="B71" s="75" t="s">
        <v>20</v>
      </c>
      <c r="C71" s="91">
        <v>47</v>
      </c>
      <c r="D71" s="91" t="s">
        <v>57</v>
      </c>
      <c r="E71" s="71">
        <v>17.829599999999999</v>
      </c>
      <c r="F71" s="70">
        <v>24275</v>
      </c>
      <c r="G71" s="71">
        <v>0.17</v>
      </c>
      <c r="H71" s="93">
        <f t="shared" si="3"/>
        <v>9.5347063310450043E-3</v>
      </c>
      <c r="I71" s="206">
        <v>98</v>
      </c>
      <c r="J71" s="76">
        <v>40628</v>
      </c>
      <c r="K71" s="76">
        <v>24282</v>
      </c>
      <c r="L71" s="188">
        <v>16346</v>
      </c>
      <c r="M71" s="78">
        <f>AVERAGE(J71:J76)</f>
        <v>22331.833333333332</v>
      </c>
      <c r="N71" s="230">
        <f>M71-O71</f>
        <v>14241.5</v>
      </c>
      <c r="O71" s="78">
        <f>AVERAGE(L71:L76)</f>
        <v>8090.333333333333</v>
      </c>
      <c r="P71" s="64"/>
      <c r="Q71" s="212">
        <f t="shared" si="4"/>
        <v>1.070204081632653</v>
      </c>
    </row>
    <row r="72" spans="1:17" x14ac:dyDescent="0.2">
      <c r="A72" s="5" t="s">
        <v>55</v>
      </c>
      <c r="B72" s="6" t="s">
        <v>42</v>
      </c>
      <c r="C72" s="15">
        <v>47</v>
      </c>
      <c r="D72" s="7" t="s">
        <v>57</v>
      </c>
      <c r="E72" s="8">
        <v>17.829599999999999</v>
      </c>
      <c r="F72" s="9">
        <v>23502</v>
      </c>
      <c r="G72" s="10">
        <v>0.4</v>
      </c>
      <c r="H72" s="73">
        <f t="shared" si="3"/>
        <v>2.2434603131870599E-2</v>
      </c>
      <c r="I72" s="202">
        <v>98</v>
      </c>
      <c r="J72" s="11">
        <v>33785</v>
      </c>
      <c r="K72" s="11">
        <v>23529</v>
      </c>
      <c r="L72" s="11">
        <v>10256</v>
      </c>
      <c r="M72" s="64"/>
      <c r="N72" s="64"/>
      <c r="O72" s="64"/>
      <c r="P72" s="64"/>
      <c r="Q72" s="212">
        <f t="shared" si="4"/>
        <v>0.45483673469387753</v>
      </c>
    </row>
    <row r="73" spans="1:17" x14ac:dyDescent="0.2">
      <c r="A73" s="5" t="s">
        <v>112</v>
      </c>
      <c r="B73" s="6" t="s">
        <v>20</v>
      </c>
      <c r="C73" s="15">
        <v>47</v>
      </c>
      <c r="D73" s="7" t="s">
        <v>57</v>
      </c>
      <c r="E73" s="8">
        <v>17.829599999999999</v>
      </c>
      <c r="F73" s="9">
        <v>5438</v>
      </c>
      <c r="G73" s="10">
        <v>0.5</v>
      </c>
      <c r="H73" s="73">
        <f t="shared" si="3"/>
        <v>2.8043253914838247E-2</v>
      </c>
      <c r="I73" s="202">
        <v>98</v>
      </c>
      <c r="J73" s="11">
        <v>20342</v>
      </c>
      <c r="K73" s="11">
        <v>10896</v>
      </c>
      <c r="L73" s="189">
        <v>9446</v>
      </c>
      <c r="Q73" s="212">
        <f t="shared" si="4"/>
        <v>0.36386938775510203</v>
      </c>
    </row>
    <row r="74" spans="1:17" x14ac:dyDescent="0.2">
      <c r="A74" s="5" t="s">
        <v>113</v>
      </c>
      <c r="B74" s="6" t="s">
        <v>20</v>
      </c>
      <c r="C74" s="15">
        <v>47</v>
      </c>
      <c r="D74" s="7" t="s">
        <v>57</v>
      </c>
      <c r="E74" s="8">
        <v>17.829599999999999</v>
      </c>
      <c r="F74" s="9">
        <v>4091</v>
      </c>
      <c r="G74" s="10">
        <v>0.1</v>
      </c>
      <c r="H74" s="73">
        <f t="shared" si="3"/>
        <v>5.6086507829676497E-3</v>
      </c>
      <c r="I74" s="202">
        <v>98</v>
      </c>
      <c r="J74" s="11">
        <v>10284</v>
      </c>
      <c r="K74" s="11">
        <v>8182</v>
      </c>
      <c r="L74" s="189">
        <v>2102</v>
      </c>
      <c r="Q74" s="212">
        <f t="shared" si="4"/>
        <v>1.8193469387755101</v>
      </c>
    </row>
    <row r="75" spans="1:17" x14ac:dyDescent="0.2">
      <c r="A75" s="5" t="s">
        <v>113</v>
      </c>
      <c r="B75" s="6" t="s">
        <v>42</v>
      </c>
      <c r="C75" s="15">
        <v>47</v>
      </c>
      <c r="D75" s="7" t="s">
        <v>57</v>
      </c>
      <c r="E75" s="8">
        <v>17.829599999999999</v>
      </c>
      <c r="F75" s="35">
        <v>704</v>
      </c>
      <c r="G75" s="10">
        <v>0.46</v>
      </c>
      <c r="H75" s="73">
        <f t="shared" si="3"/>
        <v>2.5799793601651189E-2</v>
      </c>
      <c r="I75" s="202">
        <v>98</v>
      </c>
      <c r="J75" s="11">
        <v>2072</v>
      </c>
      <c r="K75" s="11">
        <v>1412</v>
      </c>
      <c r="L75" s="189">
        <v>660</v>
      </c>
      <c r="Q75" s="212">
        <f t="shared" si="4"/>
        <v>0.39551020408163262</v>
      </c>
    </row>
    <row r="76" spans="1:17" x14ac:dyDescent="0.2">
      <c r="A76" s="50" t="s">
        <v>134</v>
      </c>
      <c r="B76" s="51" t="s">
        <v>20</v>
      </c>
      <c r="C76" s="102">
        <v>47</v>
      </c>
      <c r="D76" s="52" t="s">
        <v>57</v>
      </c>
      <c r="E76" s="53">
        <v>17.829599999999999</v>
      </c>
      <c r="F76" s="54">
        <v>8574</v>
      </c>
      <c r="G76" s="55">
        <v>0.7</v>
      </c>
      <c r="H76" s="62">
        <f t="shared" si="3"/>
        <v>3.9260555480773542E-2</v>
      </c>
      <c r="I76" s="201">
        <v>98</v>
      </c>
      <c r="J76" s="56">
        <v>26880</v>
      </c>
      <c r="K76" s="56">
        <v>17148</v>
      </c>
      <c r="L76" s="190">
        <v>9732</v>
      </c>
      <c r="Q76" s="212">
        <f t="shared" si="4"/>
        <v>0.25990670553935863</v>
      </c>
    </row>
    <row r="77" spans="1:17" x14ac:dyDescent="0.2">
      <c r="A77" s="89" t="s">
        <v>45</v>
      </c>
      <c r="B77" s="75" t="s">
        <v>13</v>
      </c>
      <c r="C77" s="15">
        <v>44</v>
      </c>
      <c r="D77" s="91" t="s">
        <v>46</v>
      </c>
      <c r="E77" s="71">
        <v>3.9144000000000001</v>
      </c>
      <c r="F77" s="97">
        <v>610</v>
      </c>
      <c r="G77" s="71">
        <v>0.21</v>
      </c>
      <c r="H77" s="93">
        <f t="shared" si="3"/>
        <v>5.3648068669527892E-2</v>
      </c>
      <c r="I77" s="205">
        <v>89</v>
      </c>
      <c r="J77" s="76">
        <v>754</v>
      </c>
      <c r="K77" s="76">
        <v>610</v>
      </c>
      <c r="L77" s="188">
        <v>144</v>
      </c>
      <c r="M77" s="78">
        <f>AVERAGE(J77:J78)</f>
        <v>23315</v>
      </c>
      <c r="N77" s="230">
        <f>M77-O77</f>
        <v>22132</v>
      </c>
      <c r="O77" s="78">
        <f>AVERAGE(L77:L78)</f>
        <v>1183</v>
      </c>
      <c r="P77" s="64"/>
      <c r="Q77" s="212">
        <f t="shared" si="4"/>
        <v>0.20943820224719101</v>
      </c>
    </row>
    <row r="78" spans="1:17" x14ac:dyDescent="0.2">
      <c r="A78" s="50" t="s">
        <v>128</v>
      </c>
      <c r="B78" s="51" t="s">
        <v>42</v>
      </c>
      <c r="C78" s="15">
        <v>44</v>
      </c>
      <c r="D78" s="52" t="s">
        <v>46</v>
      </c>
      <c r="E78" s="53">
        <v>3.9144000000000001</v>
      </c>
      <c r="F78" s="54">
        <v>43632</v>
      </c>
      <c r="G78" s="55">
        <v>1.23</v>
      </c>
      <c r="H78" s="62">
        <f t="shared" si="3"/>
        <v>0.3142244022072348</v>
      </c>
      <c r="I78" s="201">
        <v>89</v>
      </c>
      <c r="J78" s="56">
        <v>45876</v>
      </c>
      <c r="K78" s="56">
        <v>43654</v>
      </c>
      <c r="L78" s="56">
        <v>2222</v>
      </c>
      <c r="M78" s="64"/>
      <c r="N78" s="64"/>
      <c r="O78" s="64"/>
      <c r="P78" s="64"/>
      <c r="Q78" s="212">
        <f t="shared" si="4"/>
        <v>3.5757741847081394E-2</v>
      </c>
    </row>
    <row r="79" spans="1:17" x14ac:dyDescent="0.2">
      <c r="A79" s="5" t="s">
        <v>109</v>
      </c>
      <c r="B79" s="6" t="s">
        <v>42</v>
      </c>
      <c r="C79" s="233">
        <v>48</v>
      </c>
      <c r="D79" s="7" t="s">
        <v>110</v>
      </c>
      <c r="E79" s="8">
        <v>7.7392000000000003</v>
      </c>
      <c r="F79" s="9">
        <v>11329</v>
      </c>
      <c r="G79" s="10">
        <v>1.94</v>
      </c>
      <c r="H79" s="73">
        <f t="shared" si="3"/>
        <v>0.25067190407277234</v>
      </c>
      <c r="I79" s="202">
        <v>59</v>
      </c>
      <c r="J79" s="11">
        <v>15680</v>
      </c>
      <c r="K79" s="11">
        <v>11337</v>
      </c>
      <c r="L79" s="189">
        <v>4343</v>
      </c>
      <c r="M79" s="228">
        <f>J79</f>
        <v>15680</v>
      </c>
      <c r="N79" s="231">
        <f>M79-O79</f>
        <v>11337</v>
      </c>
      <c r="O79" s="229">
        <f>L79</f>
        <v>4343</v>
      </c>
      <c r="P79" s="24"/>
      <c r="Q79" s="212">
        <f t="shared" si="4"/>
        <v>6.7614887296872275E-2</v>
      </c>
    </row>
    <row r="80" spans="1:17" x14ac:dyDescent="0.2">
      <c r="A80" s="66" t="s">
        <v>65</v>
      </c>
      <c r="B80" s="67" t="s">
        <v>56</v>
      </c>
      <c r="C80" s="91">
        <v>50</v>
      </c>
      <c r="D80" s="68" t="s">
        <v>66</v>
      </c>
      <c r="E80" s="69">
        <v>4.4504000000000001</v>
      </c>
      <c r="F80" s="70">
        <v>14178</v>
      </c>
      <c r="G80" s="71">
        <v>0.04</v>
      </c>
      <c r="H80" s="93">
        <f t="shared" si="3"/>
        <v>8.9879561387740427E-3</v>
      </c>
      <c r="I80" s="206">
        <v>86</v>
      </c>
      <c r="J80" s="76">
        <v>14579</v>
      </c>
      <c r="K80" s="76">
        <v>14182</v>
      </c>
      <c r="L80" s="188">
        <v>397</v>
      </c>
      <c r="M80" s="78">
        <f>AVERAGE(J80:J81)</f>
        <v>21259</v>
      </c>
      <c r="N80" s="230">
        <f>M80-O80</f>
        <v>19267</v>
      </c>
      <c r="O80" s="78">
        <f>AVERAGE(L80:L81)</f>
        <v>1992</v>
      </c>
      <c r="P80" s="64"/>
      <c r="Q80" s="212">
        <f t="shared" si="4"/>
        <v>1.2937209302325581</v>
      </c>
    </row>
    <row r="81" spans="1:17" x14ac:dyDescent="0.2">
      <c r="A81" s="50" t="s">
        <v>129</v>
      </c>
      <c r="B81" s="51" t="s">
        <v>20</v>
      </c>
      <c r="C81" s="102">
        <v>50</v>
      </c>
      <c r="D81" s="52" t="s">
        <v>66</v>
      </c>
      <c r="E81" s="53">
        <v>4.4504000000000001</v>
      </c>
      <c r="F81" s="54">
        <v>24346</v>
      </c>
      <c r="G81" s="55">
        <v>0.1</v>
      </c>
      <c r="H81" s="62">
        <f t="shared" si="3"/>
        <v>2.2469890346935108E-2</v>
      </c>
      <c r="I81" s="201">
        <v>86</v>
      </c>
      <c r="J81" s="56">
        <v>27939</v>
      </c>
      <c r="K81" s="56">
        <v>24352</v>
      </c>
      <c r="L81" s="56">
        <v>3587</v>
      </c>
      <c r="M81" s="64"/>
      <c r="N81" s="64"/>
      <c r="O81" s="64"/>
      <c r="P81" s="64"/>
      <c r="Q81" s="212">
        <f t="shared" si="4"/>
        <v>0.51748837209302323</v>
      </c>
    </row>
    <row r="82" spans="1:17" x14ac:dyDescent="0.2">
      <c r="A82" s="5" t="s">
        <v>114</v>
      </c>
      <c r="B82" s="6" t="s">
        <v>15</v>
      </c>
      <c r="C82" s="15">
        <v>52</v>
      </c>
      <c r="D82" s="7" t="s">
        <v>115</v>
      </c>
      <c r="E82" s="8">
        <v>7.1887999999999996</v>
      </c>
      <c r="F82" s="9">
        <v>1523</v>
      </c>
      <c r="G82" s="10">
        <v>0.12</v>
      </c>
      <c r="H82" s="73">
        <f t="shared" si="3"/>
        <v>1.6692632984642779E-2</v>
      </c>
      <c r="I82" s="202">
        <v>20</v>
      </c>
      <c r="J82" s="11">
        <v>2767</v>
      </c>
      <c r="K82" s="11">
        <v>1523</v>
      </c>
      <c r="L82" s="189">
        <v>1244</v>
      </c>
      <c r="M82" s="228">
        <f>J82</f>
        <v>2767</v>
      </c>
      <c r="N82" s="230">
        <f>M82-O82</f>
        <v>1523</v>
      </c>
      <c r="O82" s="229">
        <f>L82</f>
        <v>1244</v>
      </c>
      <c r="P82" s="24"/>
      <c r="Q82" s="212">
        <f t="shared" si="4"/>
        <v>2.9953333333333334</v>
      </c>
    </row>
    <row r="83" spans="1:17" x14ac:dyDescent="0.2">
      <c r="A83" s="66" t="s">
        <v>77</v>
      </c>
      <c r="B83" s="67" t="s">
        <v>56</v>
      </c>
      <c r="C83" s="15">
        <v>55</v>
      </c>
      <c r="D83" s="68" t="s">
        <v>78</v>
      </c>
      <c r="E83" s="69">
        <v>6.4672000000000001</v>
      </c>
      <c r="F83" s="70">
        <v>25416</v>
      </c>
      <c r="G83" s="71">
        <v>0.28999999999999998</v>
      </c>
      <c r="H83" s="93">
        <f t="shared" si="3"/>
        <v>4.4841662543295392E-2</v>
      </c>
      <c r="I83" s="206">
        <v>95</v>
      </c>
      <c r="J83" s="76">
        <v>31203</v>
      </c>
      <c r="K83" s="76">
        <v>25429</v>
      </c>
      <c r="L83" s="188">
        <v>5774</v>
      </c>
      <c r="M83" s="78">
        <f>AVERAGE(J83:J84)</f>
        <v>16173.5</v>
      </c>
      <c r="N83" s="230">
        <f>M83-O83</f>
        <v>13118.5</v>
      </c>
      <c r="O83" s="78">
        <f>AVERAGE(L83:L84)</f>
        <v>3055</v>
      </c>
      <c r="P83" s="64"/>
      <c r="Q83" s="212">
        <f t="shared" si="4"/>
        <v>0.23474410163339385</v>
      </c>
    </row>
    <row r="84" spans="1:17" x14ac:dyDescent="0.2">
      <c r="A84" s="50" t="s">
        <v>108</v>
      </c>
      <c r="B84" s="51" t="s">
        <v>15</v>
      </c>
      <c r="C84" s="15">
        <v>55</v>
      </c>
      <c r="D84" s="52" t="s">
        <v>78</v>
      </c>
      <c r="E84" s="53">
        <v>6.4672000000000001</v>
      </c>
      <c r="F84" s="85">
        <v>404</v>
      </c>
      <c r="G84" s="55">
        <v>0.17</v>
      </c>
      <c r="H84" s="62">
        <f t="shared" si="3"/>
        <v>2.6286491835724891E-2</v>
      </c>
      <c r="I84" s="201">
        <v>95</v>
      </c>
      <c r="J84" s="56">
        <v>1144</v>
      </c>
      <c r="K84" s="56">
        <v>808</v>
      </c>
      <c r="L84" s="56">
        <v>336</v>
      </c>
      <c r="M84" s="64"/>
      <c r="N84" s="64"/>
      <c r="O84" s="64"/>
      <c r="P84" s="64"/>
      <c r="Q84" s="212">
        <f t="shared" si="4"/>
        <v>0.40044582043343652</v>
      </c>
    </row>
    <row r="85" spans="1:17" x14ac:dyDescent="0.2">
      <c r="A85" s="5" t="s">
        <v>40</v>
      </c>
      <c r="B85" s="6" t="s">
        <v>15</v>
      </c>
      <c r="C85" s="15">
        <v>56</v>
      </c>
      <c r="D85" s="7" t="s">
        <v>44</v>
      </c>
      <c r="E85" s="8">
        <v>5.7615999999999996</v>
      </c>
      <c r="F85" s="9">
        <v>4478</v>
      </c>
      <c r="G85" s="10">
        <v>0.05</v>
      </c>
      <c r="H85" s="73">
        <f t="shared" si="3"/>
        <v>8.6781449597334078E-3</v>
      </c>
      <c r="I85" s="202">
        <v>29</v>
      </c>
      <c r="J85" s="11">
        <v>5767</v>
      </c>
      <c r="K85" s="11">
        <v>4479</v>
      </c>
      <c r="L85" s="189">
        <v>1288</v>
      </c>
      <c r="M85" s="228">
        <f>J85</f>
        <v>5767</v>
      </c>
      <c r="N85" s="231">
        <f>M85-O85</f>
        <v>4479</v>
      </c>
      <c r="O85" s="229">
        <f>L85</f>
        <v>1288</v>
      </c>
      <c r="P85" s="24"/>
      <c r="Q85" s="212">
        <f t="shared" si="4"/>
        <v>3.9735172413793101</v>
      </c>
    </row>
    <row r="86" spans="1:17" x14ac:dyDescent="0.2">
      <c r="A86" s="89" t="s">
        <v>74</v>
      </c>
      <c r="B86" s="75" t="s">
        <v>56</v>
      </c>
      <c r="C86" s="91">
        <v>57</v>
      </c>
      <c r="D86" s="91" t="s">
        <v>75</v>
      </c>
      <c r="E86" s="71">
        <v>2.7416</v>
      </c>
      <c r="F86" s="97">
        <v>13961</v>
      </c>
      <c r="G86" s="71">
        <v>0.11</v>
      </c>
      <c r="H86" s="93">
        <f t="shared" si="3"/>
        <v>4.0122556171578637E-2</v>
      </c>
      <c r="I86" s="206">
        <v>89</v>
      </c>
      <c r="J86" s="113">
        <v>15121</v>
      </c>
      <c r="K86" s="113">
        <v>13973</v>
      </c>
      <c r="L86" s="191">
        <v>1148</v>
      </c>
      <c r="M86" s="78">
        <f>AVERAGE(J86:J88)</f>
        <v>10237.666666666666</v>
      </c>
      <c r="N86" s="230">
        <f>M86-O86</f>
        <v>9392</v>
      </c>
      <c r="O86" s="78">
        <f>AVERAGE(L86:L88)</f>
        <v>845.66666666666663</v>
      </c>
      <c r="Q86" s="212">
        <f t="shared" si="4"/>
        <v>0.28004085801838607</v>
      </c>
    </row>
    <row r="87" spans="1:17" x14ac:dyDescent="0.2">
      <c r="A87" s="5" t="s">
        <v>108</v>
      </c>
      <c r="B87" s="6" t="s">
        <v>13</v>
      </c>
      <c r="C87" s="15">
        <v>57</v>
      </c>
      <c r="D87" s="7" t="s">
        <v>75</v>
      </c>
      <c r="E87" s="8">
        <v>2.7416</v>
      </c>
      <c r="F87" s="35">
        <v>496</v>
      </c>
      <c r="G87" s="10">
        <v>0.17</v>
      </c>
      <c r="H87" s="73">
        <f t="shared" si="3"/>
        <v>6.2007586810621539E-2</v>
      </c>
      <c r="I87" s="202">
        <v>89</v>
      </c>
      <c r="J87" s="11">
        <v>1304</v>
      </c>
      <c r="K87" s="11">
        <v>992</v>
      </c>
      <c r="L87" s="189">
        <v>312</v>
      </c>
      <c r="Q87" s="212">
        <f t="shared" si="4"/>
        <v>0.18120290812954393</v>
      </c>
    </row>
    <row r="88" spans="1:17" x14ac:dyDescent="0.2">
      <c r="A88" s="50" t="s">
        <v>129</v>
      </c>
      <c r="B88" s="51" t="s">
        <v>56</v>
      </c>
      <c r="C88" s="102">
        <v>57</v>
      </c>
      <c r="D88" s="52" t="s">
        <v>75</v>
      </c>
      <c r="E88" s="53">
        <v>2.7416</v>
      </c>
      <c r="F88" s="54">
        <v>13211</v>
      </c>
      <c r="G88" s="55">
        <v>0.17</v>
      </c>
      <c r="H88" s="62">
        <f t="shared" si="3"/>
        <v>6.2007586810621539E-2</v>
      </c>
      <c r="I88" s="201">
        <v>89</v>
      </c>
      <c r="J88" s="56">
        <v>14288</v>
      </c>
      <c r="K88" s="56">
        <v>13211</v>
      </c>
      <c r="L88" s="190">
        <v>1077</v>
      </c>
      <c r="Q88" s="212">
        <f t="shared" si="4"/>
        <v>0.18120290812954393</v>
      </c>
    </row>
    <row r="89" spans="1:17" x14ac:dyDescent="0.2">
      <c r="A89" s="66" t="s">
        <v>40</v>
      </c>
      <c r="B89" s="67" t="s">
        <v>20</v>
      </c>
      <c r="C89" s="15">
        <v>61</v>
      </c>
      <c r="D89" s="68" t="s">
        <v>41</v>
      </c>
      <c r="E89" s="69">
        <v>3.2536</v>
      </c>
      <c r="F89" s="70">
        <v>21527</v>
      </c>
      <c r="G89" s="71">
        <v>0.17</v>
      </c>
      <c r="H89" s="93">
        <f t="shared" si="3"/>
        <v>5.224981558888616E-2</v>
      </c>
      <c r="I89" s="202">
        <v>57</v>
      </c>
      <c r="J89" s="76">
        <v>24289</v>
      </c>
      <c r="K89" s="76">
        <v>21538</v>
      </c>
      <c r="L89" s="188">
        <v>2751</v>
      </c>
      <c r="M89" s="78">
        <f>AVERAGE(J89:J90)</f>
        <v>25373</v>
      </c>
      <c r="N89" s="230">
        <f>M89-O89</f>
        <v>23614.5</v>
      </c>
      <c r="O89" s="78">
        <f>AVERAGE(L89:L90)</f>
        <v>1758.5</v>
      </c>
      <c r="P89" s="64"/>
      <c r="Q89" s="212">
        <f t="shared" si="4"/>
        <v>0.33576883384932921</v>
      </c>
    </row>
    <row r="90" spans="1:17" x14ac:dyDescent="0.2">
      <c r="A90" s="50" t="s">
        <v>74</v>
      </c>
      <c r="B90" s="51" t="s">
        <v>42</v>
      </c>
      <c r="C90" s="15">
        <v>61</v>
      </c>
      <c r="D90" s="52" t="s">
        <v>41</v>
      </c>
      <c r="E90" s="53">
        <v>3.2536</v>
      </c>
      <c r="F90" s="54">
        <v>25672</v>
      </c>
      <c r="G90" s="55">
        <v>0.99</v>
      </c>
      <c r="H90" s="62">
        <f t="shared" si="3"/>
        <v>0.30427833784116054</v>
      </c>
      <c r="I90" s="201">
        <v>57</v>
      </c>
      <c r="J90" s="56">
        <v>26457</v>
      </c>
      <c r="K90" s="56">
        <v>25691</v>
      </c>
      <c r="L90" s="56">
        <v>766</v>
      </c>
      <c r="M90" s="64"/>
      <c r="N90" s="64"/>
      <c r="O90" s="64"/>
      <c r="P90" s="64"/>
      <c r="Q90" s="212">
        <f t="shared" si="4"/>
        <v>5.7657274499379768E-2</v>
      </c>
    </row>
    <row r="91" spans="1:17" x14ac:dyDescent="0.2">
      <c r="A91" s="66" t="s">
        <v>101</v>
      </c>
      <c r="B91" s="67" t="s">
        <v>15</v>
      </c>
      <c r="C91" s="233">
        <v>70</v>
      </c>
      <c r="D91" s="68" t="s">
        <v>104</v>
      </c>
      <c r="E91" s="69">
        <v>14.1408</v>
      </c>
      <c r="F91" s="70">
        <v>426</v>
      </c>
      <c r="G91" s="71">
        <v>0.08</v>
      </c>
      <c r="H91" s="93">
        <f t="shared" si="3"/>
        <v>5.657388549445576E-3</v>
      </c>
      <c r="I91" s="202">
        <v>51</v>
      </c>
      <c r="J91" s="76">
        <v>1045</v>
      </c>
      <c r="K91" s="76">
        <v>426</v>
      </c>
      <c r="L91" s="188">
        <v>619</v>
      </c>
      <c r="M91" s="78">
        <f>AVERAGE(J91:J92)</f>
        <v>9091.5</v>
      </c>
      <c r="N91" s="230">
        <f>M91-O91</f>
        <v>5861</v>
      </c>
      <c r="O91" s="78">
        <f>AVERAGE(L91:L92)</f>
        <v>3230.5</v>
      </c>
      <c r="P91" s="64"/>
      <c r="Q91" s="212">
        <f t="shared" si="4"/>
        <v>3.4658823529411764</v>
      </c>
    </row>
    <row r="92" spans="1:17" x14ac:dyDescent="0.2">
      <c r="A92" s="50" t="s">
        <v>116</v>
      </c>
      <c r="B92" s="51" t="s">
        <v>42</v>
      </c>
      <c r="C92" s="233">
        <v>70</v>
      </c>
      <c r="D92" s="52" t="s">
        <v>104</v>
      </c>
      <c r="E92" s="53">
        <v>14.1408</v>
      </c>
      <c r="F92" s="85">
        <v>5648</v>
      </c>
      <c r="G92" s="55">
        <v>0.52</v>
      </c>
      <c r="H92" s="62">
        <f t="shared" si="3"/>
        <v>3.6773025571396244E-2</v>
      </c>
      <c r="I92" s="201">
        <v>51</v>
      </c>
      <c r="J92" s="56">
        <v>17138</v>
      </c>
      <c r="K92" s="56">
        <v>11296</v>
      </c>
      <c r="L92" s="56">
        <v>5842</v>
      </c>
      <c r="M92" s="64"/>
      <c r="N92" s="64"/>
      <c r="O92" s="64"/>
      <c r="P92" s="64"/>
      <c r="Q92" s="212">
        <f t="shared" si="4"/>
        <v>0.53321266968325787</v>
      </c>
    </row>
    <row r="93" spans="1:17" x14ac:dyDescent="0.2">
      <c r="A93" s="5" t="s">
        <v>101</v>
      </c>
      <c r="B93" s="6" t="s">
        <v>13</v>
      </c>
      <c r="C93" s="233">
        <v>71</v>
      </c>
      <c r="D93" s="7" t="s">
        <v>103</v>
      </c>
      <c r="E93" s="8">
        <v>7.9816000000000003</v>
      </c>
      <c r="F93" s="9">
        <v>1305</v>
      </c>
      <c r="G93" s="10">
        <v>0.16</v>
      </c>
      <c r="H93" s="73">
        <f t="shared" si="3"/>
        <v>2.0046106043900971E-2</v>
      </c>
      <c r="I93" s="202">
        <v>28</v>
      </c>
      <c r="J93" s="11">
        <v>1589</v>
      </c>
      <c r="K93" s="11">
        <v>1305</v>
      </c>
      <c r="L93" s="189">
        <v>284</v>
      </c>
      <c r="M93" s="232">
        <f>J93</f>
        <v>1589</v>
      </c>
      <c r="N93" s="230">
        <f>M93-O93</f>
        <v>1305</v>
      </c>
      <c r="O93" s="113">
        <f>L93</f>
        <v>284</v>
      </c>
      <c r="P93" s="24"/>
      <c r="Q93" s="212">
        <f t="shared" si="4"/>
        <v>1.7816071428571427</v>
      </c>
    </row>
    <row r="94" spans="1:17" x14ac:dyDescent="0.2">
      <c r="A94" s="5" t="s">
        <v>97</v>
      </c>
      <c r="B94" s="6" t="s">
        <v>20</v>
      </c>
      <c r="C94" s="233">
        <v>72</v>
      </c>
      <c r="D94" s="142" t="s">
        <v>98</v>
      </c>
      <c r="E94" s="8">
        <v>15.5776</v>
      </c>
      <c r="F94" s="9">
        <v>15539</v>
      </c>
      <c r="G94" s="10">
        <v>0.28999999999999998</v>
      </c>
      <c r="H94" s="73">
        <f t="shared" si="3"/>
        <v>1.8616474938373047E-2</v>
      </c>
      <c r="I94" s="207">
        <v>63</v>
      </c>
      <c r="J94" s="11">
        <v>22644</v>
      </c>
      <c r="K94" s="11">
        <v>15541</v>
      </c>
      <c r="L94" s="189">
        <v>7103</v>
      </c>
      <c r="M94" s="24">
        <f>J94</f>
        <v>22644</v>
      </c>
      <c r="N94" s="230">
        <f>M94-O94</f>
        <v>15541</v>
      </c>
      <c r="O94" s="24">
        <f>L94</f>
        <v>7103</v>
      </c>
      <c r="P94" s="24"/>
      <c r="Q94" s="212">
        <f t="shared" si="4"/>
        <v>0.85263273125342098</v>
      </c>
    </row>
    <row r="95" spans="1:17" x14ac:dyDescent="0.2">
      <c r="A95" s="66" t="s">
        <v>101</v>
      </c>
      <c r="B95" s="67" t="s">
        <v>42</v>
      </c>
      <c r="C95" s="68">
        <v>75</v>
      </c>
      <c r="D95" s="68" t="s">
        <v>102</v>
      </c>
      <c r="E95" s="69">
        <v>8.8680000000000003</v>
      </c>
      <c r="F95" s="70">
        <v>9539</v>
      </c>
      <c r="G95" s="71">
        <v>0.6</v>
      </c>
      <c r="H95" s="93">
        <f t="shared" si="3"/>
        <v>6.7658998646820026E-2</v>
      </c>
      <c r="I95" s="203">
        <v>77</v>
      </c>
      <c r="J95" s="76">
        <v>22504</v>
      </c>
      <c r="K95" s="76">
        <v>19080</v>
      </c>
      <c r="L95" s="188">
        <v>3424</v>
      </c>
      <c r="M95" s="78">
        <f>AVERAGE(J95:J96)</f>
        <v>26424.5</v>
      </c>
      <c r="N95" s="230">
        <f>M95-O95</f>
        <v>20417</v>
      </c>
      <c r="O95" s="78">
        <f>AVERAGE(L95:L96)</f>
        <v>6007.5</v>
      </c>
      <c r="P95" s="64"/>
      <c r="Q95" s="212">
        <f t="shared" si="4"/>
        <v>0.19194805194805195</v>
      </c>
    </row>
    <row r="96" spans="1:17" x14ac:dyDescent="0.2">
      <c r="A96" s="50" t="s">
        <v>119</v>
      </c>
      <c r="B96" s="51" t="s">
        <v>42</v>
      </c>
      <c r="C96" s="52">
        <v>75</v>
      </c>
      <c r="D96" s="52" t="s">
        <v>102</v>
      </c>
      <c r="E96" s="53">
        <v>8.8680000000000003</v>
      </c>
      <c r="F96" s="54">
        <v>21753</v>
      </c>
      <c r="G96" s="55">
        <v>0.71</v>
      </c>
      <c r="H96" s="62">
        <f t="shared" si="3"/>
        <v>8.006314839873703E-2</v>
      </c>
      <c r="I96" s="201">
        <v>77</v>
      </c>
      <c r="J96" s="56">
        <v>30345</v>
      </c>
      <c r="K96" s="56">
        <v>21754</v>
      </c>
      <c r="L96" s="56">
        <v>8591</v>
      </c>
      <c r="M96" s="64"/>
      <c r="N96" s="64"/>
      <c r="O96" s="64"/>
      <c r="P96" s="64"/>
      <c r="Q96" s="212">
        <f t="shared" si="4"/>
        <v>0.16220962136455094</v>
      </c>
    </row>
    <row r="97" spans="1:19" x14ac:dyDescent="0.2">
      <c r="A97" s="5" t="s">
        <v>65</v>
      </c>
      <c r="B97" s="6" t="s">
        <v>63</v>
      </c>
      <c r="C97" s="7">
        <v>76</v>
      </c>
      <c r="D97" s="7" t="s">
        <v>67</v>
      </c>
      <c r="E97" s="8">
        <v>34.544800000000002</v>
      </c>
      <c r="F97" s="9">
        <v>3512</v>
      </c>
      <c r="G97" s="217">
        <v>0.02</v>
      </c>
      <c r="H97" s="93">
        <f t="shared" si="3"/>
        <v>5.7895833815798617E-4</v>
      </c>
      <c r="I97" s="202">
        <v>29</v>
      </c>
      <c r="J97" s="11">
        <v>5197</v>
      </c>
      <c r="K97" s="11">
        <v>3512</v>
      </c>
      <c r="L97" s="189">
        <v>1685</v>
      </c>
      <c r="M97" s="232">
        <f>J97</f>
        <v>5197</v>
      </c>
      <c r="N97" s="230">
        <f>M97-O97</f>
        <v>3512</v>
      </c>
      <c r="O97" s="113">
        <f>L97</f>
        <v>1685</v>
      </c>
      <c r="P97" s="24"/>
      <c r="Q97" s="213">
        <f t="shared" si="4"/>
        <v>59.56</v>
      </c>
      <c r="R97" s="214" t="s">
        <v>164</v>
      </c>
    </row>
    <row r="98" spans="1:19" x14ac:dyDescent="0.2">
      <c r="A98" s="5" t="s">
        <v>99</v>
      </c>
      <c r="B98" s="6" t="s">
        <v>20</v>
      </c>
      <c r="C98" s="7">
        <v>77</v>
      </c>
      <c r="D98" s="7" t="s">
        <v>100</v>
      </c>
      <c r="E98" s="8">
        <v>7.0839999999999996</v>
      </c>
      <c r="F98" s="9">
        <v>24919</v>
      </c>
      <c r="G98" s="10">
        <v>0.5</v>
      </c>
      <c r="H98" s="73">
        <f t="shared" si="3"/>
        <v>7.0581592320722752E-2</v>
      </c>
      <c r="I98" s="202">
        <v>41</v>
      </c>
      <c r="J98" s="11">
        <v>28632</v>
      </c>
      <c r="K98" s="11">
        <v>24935</v>
      </c>
      <c r="L98" s="189">
        <v>3697</v>
      </c>
      <c r="M98" s="24">
        <f>J98</f>
        <v>28632</v>
      </c>
      <c r="N98" s="230">
        <f>M98-O98</f>
        <v>24935</v>
      </c>
      <c r="O98" s="24">
        <f>L98</f>
        <v>3697</v>
      </c>
      <c r="P98" s="24"/>
      <c r="Q98" s="212">
        <f t="shared" si="4"/>
        <v>0.34556097560975607</v>
      </c>
      <c r="S98" s="214" t="s">
        <v>190</v>
      </c>
    </row>
    <row r="99" spans="1:19" x14ac:dyDescent="0.2">
      <c r="A99" s="5" t="s">
        <v>119</v>
      </c>
      <c r="B99" s="6" t="s">
        <v>20</v>
      </c>
      <c r="C99" s="7">
        <v>78</v>
      </c>
      <c r="D99" s="7" t="s">
        <v>120</v>
      </c>
      <c r="E99" s="8">
        <v>5.9968000000000004</v>
      </c>
      <c r="F99" s="9">
        <v>26118</v>
      </c>
      <c r="G99" s="10">
        <v>0.13</v>
      </c>
      <c r="H99" s="73">
        <f t="shared" si="3"/>
        <v>2.1678228388473851E-2</v>
      </c>
      <c r="I99" s="201">
        <v>74</v>
      </c>
      <c r="J99" s="11">
        <v>31070</v>
      </c>
      <c r="K99" s="11">
        <v>26121</v>
      </c>
      <c r="L99" s="189">
        <v>4949</v>
      </c>
      <c r="M99" s="24">
        <f>J99</f>
        <v>31070</v>
      </c>
      <c r="N99" s="230">
        <f>M99-O99</f>
        <v>26121</v>
      </c>
      <c r="O99" s="24">
        <f>L99</f>
        <v>4949</v>
      </c>
      <c r="P99" s="24"/>
      <c r="Q99" s="212">
        <f t="shared" si="4"/>
        <v>0.62336798336798338</v>
      </c>
    </row>
    <row r="100" spans="1:19" x14ac:dyDescent="0.2">
      <c r="A100" s="66" t="s">
        <v>116</v>
      </c>
      <c r="B100" s="67" t="s">
        <v>20</v>
      </c>
      <c r="C100" s="68">
        <v>79</v>
      </c>
      <c r="D100" s="68" t="s">
        <v>117</v>
      </c>
      <c r="E100" s="69">
        <v>15.6592</v>
      </c>
      <c r="F100" s="133">
        <v>12621</v>
      </c>
      <c r="G100" s="71">
        <v>0.95</v>
      </c>
      <c r="H100" s="93">
        <f t="shared" si="3"/>
        <v>6.0667211607234081E-2</v>
      </c>
      <c r="I100" s="202">
        <v>70</v>
      </c>
      <c r="J100" s="76">
        <v>32284</v>
      </c>
      <c r="K100" s="76">
        <v>25242</v>
      </c>
      <c r="L100" s="188">
        <v>7042</v>
      </c>
      <c r="M100" s="78">
        <f>AVERAGE(J100:J101)</f>
        <v>17638</v>
      </c>
      <c r="N100" s="230">
        <f>M100-O100</f>
        <v>13508</v>
      </c>
      <c r="O100" s="78">
        <f>AVERAGE(L100:L101)</f>
        <v>4130</v>
      </c>
      <c r="P100" s="64"/>
      <c r="Q100" s="212">
        <f t="shared" si="4"/>
        <v>0.23547669172932331</v>
      </c>
    </row>
    <row r="101" spans="1:19" x14ac:dyDescent="0.2">
      <c r="A101" s="50" t="s">
        <v>116</v>
      </c>
      <c r="B101" s="51" t="s">
        <v>13</v>
      </c>
      <c r="C101" s="52">
        <v>79</v>
      </c>
      <c r="D101" s="52" t="s">
        <v>117</v>
      </c>
      <c r="E101" s="53">
        <v>15.6592</v>
      </c>
      <c r="F101" s="85">
        <v>887</v>
      </c>
      <c r="G101" s="55">
        <v>0.1</v>
      </c>
      <c r="H101" s="62">
        <f t="shared" si="3"/>
        <v>6.3860222744456935E-3</v>
      </c>
      <c r="I101" s="202">
        <v>70</v>
      </c>
      <c r="J101" s="56">
        <v>2992</v>
      </c>
      <c r="K101" s="56">
        <v>1774</v>
      </c>
      <c r="L101" s="56">
        <v>1218</v>
      </c>
      <c r="M101" s="64"/>
      <c r="N101" s="64"/>
      <c r="O101" s="64"/>
      <c r="P101" s="64"/>
      <c r="Q101" s="212">
        <f t="shared" si="4"/>
        <v>2.2370285714285711</v>
      </c>
    </row>
    <row r="102" spans="1:19" x14ac:dyDescent="0.2">
      <c r="A102" s="146" t="s">
        <v>95</v>
      </c>
      <c r="B102" s="147" t="s">
        <v>20</v>
      </c>
      <c r="C102" s="148">
        <v>80</v>
      </c>
      <c r="D102" s="148" t="s">
        <v>96</v>
      </c>
      <c r="E102" s="134">
        <v>10.928800000000001</v>
      </c>
      <c r="F102" s="149">
        <v>24572</v>
      </c>
      <c r="G102" s="71">
        <v>0.23</v>
      </c>
      <c r="H102" s="93">
        <f t="shared" si="3"/>
        <v>2.1045311470609764E-2</v>
      </c>
      <c r="I102" s="204">
        <v>99</v>
      </c>
      <c r="J102" s="76">
        <v>33246</v>
      </c>
      <c r="K102" s="76">
        <v>24572</v>
      </c>
      <c r="L102" s="188">
        <v>8674</v>
      </c>
      <c r="M102" s="78">
        <f>AVERAGE(J102:J106)</f>
        <v>27853.8</v>
      </c>
      <c r="N102" s="230">
        <f>M102-O102</f>
        <v>22366.400000000001</v>
      </c>
      <c r="O102" s="78">
        <f>AVERAGE(L102:L106)</f>
        <v>5487.4</v>
      </c>
      <c r="P102" s="64"/>
      <c r="Q102" s="212">
        <f t="shared" si="4"/>
        <v>0.47996486605182254</v>
      </c>
    </row>
    <row r="103" spans="1:19" x14ac:dyDescent="0.2">
      <c r="A103" s="5" t="s">
        <v>101</v>
      </c>
      <c r="B103" s="6" t="s">
        <v>20</v>
      </c>
      <c r="C103" s="7">
        <v>80</v>
      </c>
      <c r="D103" s="7" t="s">
        <v>96</v>
      </c>
      <c r="E103" s="8">
        <v>10.928800000000001</v>
      </c>
      <c r="F103" s="9">
        <v>42594</v>
      </c>
      <c r="G103" s="10">
        <v>0.64</v>
      </c>
      <c r="H103" s="73">
        <f t="shared" si="3"/>
        <v>5.856086670082717E-2</v>
      </c>
      <c r="I103" s="202">
        <v>99</v>
      </c>
      <c r="J103" s="11">
        <v>56637</v>
      </c>
      <c r="K103" s="11">
        <v>42607</v>
      </c>
      <c r="L103" s="11">
        <v>14030</v>
      </c>
      <c r="M103" s="64"/>
      <c r="N103" s="64"/>
      <c r="O103" s="64"/>
      <c r="P103" s="64"/>
      <c r="Q103" s="212">
        <f t="shared" si="4"/>
        <v>0.17248737373737374</v>
      </c>
    </row>
    <row r="104" spans="1:19" x14ac:dyDescent="0.2">
      <c r="A104" s="5" t="s">
        <v>116</v>
      </c>
      <c r="B104" s="6" t="s">
        <v>15</v>
      </c>
      <c r="C104" s="7">
        <v>80</v>
      </c>
      <c r="D104" s="7" t="s">
        <v>96</v>
      </c>
      <c r="E104" s="8">
        <v>10.928800000000001</v>
      </c>
      <c r="F104" s="35">
        <v>353</v>
      </c>
      <c r="G104" s="10">
        <v>0.35</v>
      </c>
      <c r="H104" s="73">
        <f t="shared" si="3"/>
        <v>3.2025473977014857E-2</v>
      </c>
      <c r="I104" s="202">
        <v>99</v>
      </c>
      <c r="J104" s="11">
        <v>1246</v>
      </c>
      <c r="K104" s="11">
        <v>706</v>
      </c>
      <c r="L104" s="189">
        <v>540</v>
      </c>
      <c r="Q104" s="212">
        <f t="shared" si="4"/>
        <v>0.31540548340548341</v>
      </c>
    </row>
    <row r="105" spans="1:19" x14ac:dyDescent="0.2">
      <c r="A105" s="5" t="s">
        <v>119</v>
      </c>
      <c r="B105" s="6" t="s">
        <v>15</v>
      </c>
      <c r="C105" s="7">
        <v>80</v>
      </c>
      <c r="D105" s="7" t="s">
        <v>96</v>
      </c>
      <c r="E105" s="8">
        <v>10.928800000000001</v>
      </c>
      <c r="F105" s="9">
        <v>368</v>
      </c>
      <c r="G105" s="10">
        <v>0.05</v>
      </c>
      <c r="H105" s="73">
        <f t="shared" si="3"/>
        <v>4.575067711002123E-3</v>
      </c>
      <c r="I105" s="202">
        <v>99</v>
      </c>
      <c r="J105" s="11">
        <v>650</v>
      </c>
      <c r="K105" s="11">
        <v>368</v>
      </c>
      <c r="L105" s="189">
        <v>282</v>
      </c>
      <c r="Q105" s="212">
        <f t="shared" si="4"/>
        <v>2.2078383838383839</v>
      </c>
    </row>
    <row r="106" spans="1:19" x14ac:dyDescent="0.2">
      <c r="A106" s="50" t="s">
        <v>129</v>
      </c>
      <c r="B106" s="51" t="s">
        <v>42</v>
      </c>
      <c r="C106" s="52">
        <v>80</v>
      </c>
      <c r="D106" s="52" t="s">
        <v>96</v>
      </c>
      <c r="E106" s="53">
        <v>10.928800000000001</v>
      </c>
      <c r="F106" s="54">
        <v>43574</v>
      </c>
      <c r="G106" s="55">
        <v>0.43</v>
      </c>
      <c r="H106" s="62">
        <f t="shared" si="3"/>
        <v>3.9345582314618252E-2</v>
      </c>
      <c r="I106" s="201">
        <v>99</v>
      </c>
      <c r="J106" s="56">
        <v>47490</v>
      </c>
      <c r="K106" s="56">
        <v>43579</v>
      </c>
      <c r="L106" s="190">
        <v>3911</v>
      </c>
      <c r="Q106" s="212">
        <f t="shared" si="4"/>
        <v>0.25672539346957951</v>
      </c>
    </row>
    <row r="107" spans="1:19" x14ac:dyDescent="0.2">
      <c r="A107" s="50" t="s">
        <v>82</v>
      </c>
      <c r="B107" s="51" t="s">
        <v>63</v>
      </c>
      <c r="C107" s="52">
        <v>82</v>
      </c>
      <c r="D107" s="52" t="s">
        <v>84</v>
      </c>
      <c r="E107" s="53">
        <v>6.6184000000000003</v>
      </c>
      <c r="F107" s="54">
        <v>9106</v>
      </c>
      <c r="G107" s="55">
        <v>0.12</v>
      </c>
      <c r="H107" s="62">
        <f t="shared" si="3"/>
        <v>1.8131270397679197E-2</v>
      </c>
      <c r="I107" s="202">
        <v>81</v>
      </c>
      <c r="J107" s="56">
        <v>11628</v>
      </c>
      <c r="K107" s="56">
        <v>9108</v>
      </c>
      <c r="L107" s="190">
        <v>2520</v>
      </c>
      <c r="M107" s="228">
        <f>J107</f>
        <v>11628</v>
      </c>
      <c r="N107" s="231">
        <f>M107-O107</f>
        <v>9108</v>
      </c>
      <c r="O107" s="229">
        <f>L107</f>
        <v>2520</v>
      </c>
      <c r="P107" s="24"/>
      <c r="Q107" s="212">
        <f t="shared" si="4"/>
        <v>0.68090534979423878</v>
      </c>
    </row>
    <row r="108" spans="1:19" x14ac:dyDescent="0.2">
      <c r="A108" s="89" t="s">
        <v>122</v>
      </c>
      <c r="B108" s="75" t="s">
        <v>20</v>
      </c>
      <c r="C108" s="91">
        <v>81</v>
      </c>
      <c r="D108" s="91" t="s">
        <v>123</v>
      </c>
      <c r="E108" s="71">
        <v>7.2511999999999999</v>
      </c>
      <c r="F108" s="97">
        <v>16134</v>
      </c>
      <c r="G108" s="71">
        <v>0.14000000000000001</v>
      </c>
      <c r="H108" s="93">
        <f t="shared" si="3"/>
        <v>1.9307149161518097E-2</v>
      </c>
      <c r="I108" s="203">
        <v>66</v>
      </c>
      <c r="J108" s="113">
        <v>19931</v>
      </c>
      <c r="K108" s="113">
        <v>16136</v>
      </c>
      <c r="L108" s="191">
        <v>3795</v>
      </c>
      <c r="M108" s="78">
        <f>AVERAGE(J108:J109)</f>
        <v>24048.5</v>
      </c>
      <c r="N108" s="231">
        <f>M108-O108</f>
        <v>18920.5</v>
      </c>
      <c r="O108" s="78">
        <f>AVERAGE(L108:L109)</f>
        <v>5128</v>
      </c>
      <c r="P108" s="64"/>
      <c r="Q108" s="212">
        <f t="shared" si="4"/>
        <v>0.78476190476190466</v>
      </c>
    </row>
    <row r="109" spans="1:19" x14ac:dyDescent="0.2">
      <c r="A109" s="50" t="s">
        <v>135</v>
      </c>
      <c r="B109" s="51" t="s">
        <v>42</v>
      </c>
      <c r="C109" s="52">
        <v>81</v>
      </c>
      <c r="D109" s="52" t="s">
        <v>123</v>
      </c>
      <c r="E109" s="53">
        <v>7.2511999999999999</v>
      </c>
      <c r="F109" s="54">
        <v>21697</v>
      </c>
      <c r="G109" s="55">
        <v>0.13</v>
      </c>
      <c r="H109" s="62">
        <f t="shared" si="3"/>
        <v>1.7928067078552518E-2</v>
      </c>
      <c r="I109" s="201">
        <v>66</v>
      </c>
      <c r="J109" s="56">
        <v>28166</v>
      </c>
      <c r="K109" s="56">
        <v>21705</v>
      </c>
      <c r="L109" s="56">
        <v>6461</v>
      </c>
      <c r="M109" s="64"/>
      <c r="N109" s="64"/>
      <c r="O109" s="64"/>
      <c r="P109" s="64"/>
      <c r="Q109" s="212">
        <f t="shared" si="4"/>
        <v>0.84512820512820508</v>
      </c>
    </row>
    <row r="110" spans="1:19" x14ac:dyDescent="0.2">
      <c r="A110" s="66" t="s">
        <v>61</v>
      </c>
      <c r="B110" s="67" t="s">
        <v>56</v>
      </c>
      <c r="C110" s="68">
        <v>89</v>
      </c>
      <c r="D110" s="68" t="s">
        <v>62</v>
      </c>
      <c r="E110" s="69">
        <v>6.9112</v>
      </c>
      <c r="F110" s="70">
        <v>18085</v>
      </c>
      <c r="G110" s="71">
        <v>0.48</v>
      </c>
      <c r="H110" s="93">
        <f t="shared" si="3"/>
        <v>6.9452482926264617E-2</v>
      </c>
      <c r="I110" s="202">
        <v>79</v>
      </c>
      <c r="J110" s="76">
        <v>19650</v>
      </c>
      <c r="K110" s="76">
        <v>18087</v>
      </c>
      <c r="L110" s="188">
        <v>1563</v>
      </c>
      <c r="M110" s="78">
        <f>AVERAGE(J110:J111)</f>
        <v>16754</v>
      </c>
      <c r="N110" s="231">
        <f>M110-O110</f>
        <v>14392</v>
      </c>
      <c r="O110" s="78">
        <f>AVERAGE(L110:L111)</f>
        <v>2362</v>
      </c>
      <c r="P110" s="64"/>
      <c r="Q110" s="212">
        <f t="shared" si="4"/>
        <v>0.18225738396624475</v>
      </c>
    </row>
    <row r="111" spans="1:19" x14ac:dyDescent="0.2">
      <c r="A111" s="50" t="s">
        <v>129</v>
      </c>
      <c r="B111" s="51" t="s">
        <v>63</v>
      </c>
      <c r="C111" s="52">
        <v>89</v>
      </c>
      <c r="D111" s="52" t="s">
        <v>62</v>
      </c>
      <c r="E111" s="53">
        <v>6.9112</v>
      </c>
      <c r="F111" s="54">
        <v>10697</v>
      </c>
      <c r="G111" s="55">
        <v>0.08</v>
      </c>
      <c r="H111" s="62">
        <f t="shared" si="3"/>
        <v>1.1575413821044102E-2</v>
      </c>
      <c r="I111" s="202">
        <v>79</v>
      </c>
      <c r="J111" s="56">
        <v>13858</v>
      </c>
      <c r="K111" s="56">
        <v>10697</v>
      </c>
      <c r="L111" s="190">
        <v>3161</v>
      </c>
      <c r="M111" s="104"/>
      <c r="N111" s="64"/>
      <c r="O111" s="64"/>
      <c r="P111" s="64"/>
      <c r="Q111" s="212">
        <f t="shared" si="4"/>
        <v>1.0935443037974684</v>
      </c>
    </row>
    <row r="112" spans="1:19" x14ac:dyDescent="0.2">
      <c r="A112" s="89" t="s">
        <v>74</v>
      </c>
      <c r="B112" s="75" t="s">
        <v>63</v>
      </c>
      <c r="C112" s="91">
        <v>96</v>
      </c>
      <c r="D112" s="91" t="s">
        <v>76</v>
      </c>
      <c r="E112" s="71">
        <v>41.767200000000003</v>
      </c>
      <c r="F112" s="97">
        <v>20867</v>
      </c>
      <c r="G112" s="71">
        <v>0.2</v>
      </c>
      <c r="H112" s="93">
        <f t="shared" si="3"/>
        <v>4.7884464364381617E-3</v>
      </c>
      <c r="I112" s="243">
        <v>96</v>
      </c>
      <c r="J112" s="76">
        <v>29042</v>
      </c>
      <c r="K112" s="76">
        <v>20880</v>
      </c>
      <c r="L112" s="188">
        <v>8162</v>
      </c>
      <c r="M112" s="78">
        <f>AVERAGE(J112:J113)</f>
        <v>27458.5</v>
      </c>
      <c r="N112" s="231">
        <f>M112-O112</f>
        <v>16207.5</v>
      </c>
      <c r="O112" s="78">
        <f>AVERAGE(L112:L113)</f>
        <v>11251</v>
      </c>
      <c r="P112" s="64"/>
      <c r="Q112" s="212">
        <f t="shared" si="4"/>
        <v>2.1753750000000003</v>
      </c>
    </row>
    <row r="113" spans="1:18" x14ac:dyDescent="0.2">
      <c r="A113" s="50" t="s">
        <v>74</v>
      </c>
      <c r="B113" s="51" t="s">
        <v>20</v>
      </c>
      <c r="C113" s="52">
        <v>96</v>
      </c>
      <c r="D113" s="52" t="s">
        <v>76</v>
      </c>
      <c r="E113" s="53">
        <v>41.767200000000003</v>
      </c>
      <c r="F113" s="54">
        <v>11530</v>
      </c>
      <c r="G113" s="55">
        <v>0.15</v>
      </c>
      <c r="H113" s="62">
        <f t="shared" si="3"/>
        <v>3.5913348273286213E-3</v>
      </c>
      <c r="I113" s="201">
        <v>96</v>
      </c>
      <c r="J113" s="56">
        <v>25875</v>
      </c>
      <c r="K113" s="56">
        <v>11535</v>
      </c>
      <c r="L113" s="56">
        <v>14340</v>
      </c>
      <c r="M113" s="64"/>
      <c r="N113" s="64"/>
      <c r="O113" s="64"/>
      <c r="P113" s="64"/>
      <c r="Q113" s="212">
        <f t="shared" si="4"/>
        <v>2.9005000000000005</v>
      </c>
    </row>
    <row r="114" spans="1:18" x14ac:dyDescent="0.2">
      <c r="A114" s="14" t="s">
        <v>77</v>
      </c>
      <c r="B114" t="s">
        <v>42</v>
      </c>
      <c r="C114" s="15">
        <v>97</v>
      </c>
      <c r="D114" s="15" t="s">
        <v>81</v>
      </c>
      <c r="E114" s="10">
        <v>27.392800000000001</v>
      </c>
      <c r="F114" s="16">
        <v>24422</v>
      </c>
      <c r="G114" s="10">
        <v>0.75</v>
      </c>
      <c r="H114" s="73">
        <f t="shared" si="3"/>
        <v>2.7379457375660755E-2</v>
      </c>
      <c r="I114" s="202">
        <v>45</v>
      </c>
      <c r="J114" s="11">
        <v>38406</v>
      </c>
      <c r="K114" s="11">
        <v>24434</v>
      </c>
      <c r="L114" s="189">
        <v>13972</v>
      </c>
      <c r="M114" s="24">
        <f>J114</f>
        <v>38406</v>
      </c>
      <c r="N114" s="231">
        <f>M114-O114</f>
        <v>24434</v>
      </c>
      <c r="O114" s="24">
        <f>L114</f>
        <v>13972</v>
      </c>
      <c r="P114" s="115"/>
      <c r="Q114" s="212">
        <f t="shared" si="4"/>
        <v>0.81163851851851854</v>
      </c>
    </row>
    <row r="115" spans="1:18" x14ac:dyDescent="0.2">
      <c r="A115" s="89" t="s">
        <v>40</v>
      </c>
      <c r="B115" s="75" t="s">
        <v>42</v>
      </c>
      <c r="C115" s="91">
        <v>103</v>
      </c>
      <c r="D115" s="91" t="s">
        <v>43</v>
      </c>
      <c r="E115" s="71">
        <v>16.706399999999999</v>
      </c>
      <c r="F115" s="97">
        <v>33214</v>
      </c>
      <c r="G115" s="71">
        <v>1.3</v>
      </c>
      <c r="H115" s="93">
        <f t="shared" si="3"/>
        <v>7.781449025523153E-2</v>
      </c>
      <c r="I115" s="243">
        <v>104</v>
      </c>
      <c r="J115" s="76">
        <v>40302</v>
      </c>
      <c r="K115" s="76">
        <v>33225</v>
      </c>
      <c r="L115" s="188">
        <v>7077</v>
      </c>
      <c r="M115" s="78">
        <f>AVERAGE(J115:J116)</f>
        <v>25707</v>
      </c>
      <c r="N115" s="231">
        <f>M115-O115</f>
        <v>21611.5</v>
      </c>
      <c r="O115" s="78">
        <f>AVERAGE(L115:L116)</f>
        <v>4095.5</v>
      </c>
      <c r="P115" s="64"/>
      <c r="Q115" s="212">
        <f t="shared" si="4"/>
        <v>0.12356804733727809</v>
      </c>
    </row>
    <row r="116" spans="1:18" x14ac:dyDescent="0.2">
      <c r="A116" s="50" t="s">
        <v>40</v>
      </c>
      <c r="B116" s="51" t="s">
        <v>13</v>
      </c>
      <c r="C116" s="52">
        <v>103</v>
      </c>
      <c r="D116" s="52" t="s">
        <v>43</v>
      </c>
      <c r="E116" s="53">
        <v>16.706399999999999</v>
      </c>
      <c r="F116" s="54">
        <v>9998</v>
      </c>
      <c r="G116" s="55">
        <v>0.03</v>
      </c>
      <c r="H116" s="62">
        <f t="shared" si="3"/>
        <v>1.7957190058899583E-3</v>
      </c>
      <c r="I116" s="201">
        <v>104</v>
      </c>
      <c r="J116" s="56">
        <v>11112</v>
      </c>
      <c r="K116" s="56">
        <v>9998</v>
      </c>
      <c r="L116" s="56">
        <v>1114</v>
      </c>
      <c r="M116" s="64"/>
      <c r="N116" s="64"/>
      <c r="O116" s="64"/>
      <c r="P116" s="64"/>
      <c r="Q116" s="215">
        <f t="shared" si="4"/>
        <v>5.3546153846153848</v>
      </c>
    </row>
    <row r="117" spans="1:18" x14ac:dyDescent="0.2">
      <c r="A117" s="14" t="s">
        <v>69</v>
      </c>
      <c r="B117" t="s">
        <v>56</v>
      </c>
      <c r="C117" s="15">
        <v>107</v>
      </c>
      <c r="D117" s="116" t="s">
        <v>70</v>
      </c>
      <c r="E117" s="10">
        <v>272.41500000000002</v>
      </c>
      <c r="F117" s="16">
        <v>3697</v>
      </c>
      <c r="G117" s="10">
        <v>0.11</v>
      </c>
      <c r="H117" s="117">
        <f t="shared" si="3"/>
        <v>4.0379567938623052E-4</v>
      </c>
      <c r="I117" s="202">
        <v>51</v>
      </c>
      <c r="J117" s="11">
        <v>8497</v>
      </c>
      <c r="K117" s="11">
        <v>3698</v>
      </c>
      <c r="L117" s="189">
        <v>4799</v>
      </c>
      <c r="M117" s="78">
        <f>AVERAGE(J117:J122)</f>
        <v>15329.333333333334</v>
      </c>
      <c r="N117" s="231">
        <f>M117-O117</f>
        <v>4038.5</v>
      </c>
      <c r="O117" s="78">
        <f>AVERAGE(L117:L122)</f>
        <v>11290.833333333334</v>
      </c>
      <c r="P117" s="64"/>
      <c r="Q117" s="213">
        <f t="shared" si="4"/>
        <v>48.558823529411768</v>
      </c>
    </row>
    <row r="118" spans="1:18" x14ac:dyDescent="0.2">
      <c r="A118" s="5" t="s">
        <v>69</v>
      </c>
      <c r="B118" s="6" t="s">
        <v>63</v>
      </c>
      <c r="C118" s="7">
        <v>107</v>
      </c>
      <c r="D118" s="7" t="s">
        <v>70</v>
      </c>
      <c r="E118" s="8">
        <v>272.41500000000002</v>
      </c>
      <c r="F118" s="9">
        <v>265</v>
      </c>
      <c r="G118" s="217">
        <v>0.03</v>
      </c>
      <c r="H118" s="218">
        <f t="shared" si="3"/>
        <v>1.1012609437806287E-4</v>
      </c>
      <c r="I118" s="202">
        <v>51</v>
      </c>
      <c r="J118" s="11">
        <v>1899</v>
      </c>
      <c r="K118" s="242">
        <v>265</v>
      </c>
      <c r="L118" s="11">
        <v>1634</v>
      </c>
      <c r="M118" s="64"/>
      <c r="N118" s="64"/>
      <c r="O118" s="64"/>
      <c r="P118" s="64"/>
      <c r="Q118" s="213">
        <f t="shared" si="4"/>
        <v>178.04901960784315</v>
      </c>
      <c r="R118" s="214" t="s">
        <v>154</v>
      </c>
    </row>
    <row r="119" spans="1:18" x14ac:dyDescent="0.2">
      <c r="A119" s="5" t="s">
        <v>69</v>
      </c>
      <c r="B119" s="6" t="s">
        <v>42</v>
      </c>
      <c r="C119" s="7">
        <v>107</v>
      </c>
      <c r="D119" s="7" t="s">
        <v>70</v>
      </c>
      <c r="E119" s="8">
        <v>272.41500000000002</v>
      </c>
      <c r="F119" s="9">
        <v>15148</v>
      </c>
      <c r="G119" s="10">
        <v>1.19</v>
      </c>
      <c r="H119" s="117">
        <f t="shared" si="3"/>
        <v>4.3683350769964935E-3</v>
      </c>
      <c r="I119" s="202">
        <v>51</v>
      </c>
      <c r="J119" s="11">
        <v>59682</v>
      </c>
      <c r="K119" s="11">
        <v>15148</v>
      </c>
      <c r="L119" s="189">
        <v>44534</v>
      </c>
      <c r="Q119" s="212">
        <f t="shared" si="4"/>
        <v>4.4886307464162138</v>
      </c>
    </row>
    <row r="120" spans="1:18" x14ac:dyDescent="0.2">
      <c r="A120" s="5" t="s">
        <v>71</v>
      </c>
      <c r="B120" s="6" t="s">
        <v>42</v>
      </c>
      <c r="C120" s="7">
        <v>107</v>
      </c>
      <c r="D120" s="7" t="s">
        <v>70</v>
      </c>
      <c r="E120" s="8">
        <v>272.41500000000002</v>
      </c>
      <c r="F120" s="9">
        <v>3837</v>
      </c>
      <c r="G120" s="10">
        <v>0.49</v>
      </c>
      <c r="H120" s="117">
        <f t="shared" si="3"/>
        <v>1.798726208175027E-3</v>
      </c>
      <c r="I120" s="202">
        <v>51</v>
      </c>
      <c r="J120" s="11">
        <v>13301</v>
      </c>
      <c r="K120" s="11">
        <v>3837</v>
      </c>
      <c r="L120" s="189">
        <v>9464</v>
      </c>
      <c r="Q120" s="212">
        <f t="shared" si="4"/>
        <v>10.900960384153663</v>
      </c>
    </row>
    <row r="121" spans="1:18" x14ac:dyDescent="0.2">
      <c r="A121" s="5" t="s">
        <v>133</v>
      </c>
      <c r="B121" s="234" t="s">
        <v>13</v>
      </c>
      <c r="C121" s="235">
        <v>107</v>
      </c>
      <c r="D121" s="235" t="s">
        <v>70</v>
      </c>
      <c r="E121" s="8">
        <v>272.41500000000002</v>
      </c>
      <c r="F121" s="9">
        <v>424</v>
      </c>
      <c r="G121" s="10">
        <v>0.14000000000000001</v>
      </c>
      <c r="H121" s="117">
        <f t="shared" si="3"/>
        <v>5.139217737642935E-4</v>
      </c>
      <c r="I121" s="202">
        <v>51</v>
      </c>
      <c r="J121" s="11">
        <v>2924</v>
      </c>
      <c r="K121" s="11">
        <v>424</v>
      </c>
      <c r="L121" s="189">
        <v>2500</v>
      </c>
      <c r="Q121" s="213">
        <f t="shared" si="4"/>
        <v>38.153361344537814</v>
      </c>
    </row>
    <row r="122" spans="1:18" x14ac:dyDescent="0.2">
      <c r="A122" s="50" t="s">
        <v>133</v>
      </c>
      <c r="B122" s="236" t="s">
        <v>15</v>
      </c>
      <c r="C122" s="237">
        <v>107</v>
      </c>
      <c r="D122" s="237" t="s">
        <v>70</v>
      </c>
      <c r="E122" s="53">
        <v>272.41500000000002</v>
      </c>
      <c r="F122" s="54">
        <v>859</v>
      </c>
      <c r="G122" s="55">
        <v>0.1</v>
      </c>
      <c r="H122" s="192">
        <f t="shared" si="3"/>
        <v>3.6708698126020962E-4</v>
      </c>
      <c r="I122" s="201">
        <v>51</v>
      </c>
      <c r="J122" s="56">
        <v>5673</v>
      </c>
      <c r="K122" s="56">
        <v>859</v>
      </c>
      <c r="L122" s="190">
        <v>4814</v>
      </c>
      <c r="Q122" s="216">
        <f t="shared" si="4"/>
        <v>53.414705882352941</v>
      </c>
    </row>
    <row r="123" spans="1:18" x14ac:dyDescent="0.2">
      <c r="A123" s="146" t="s">
        <v>85</v>
      </c>
      <c r="B123" s="238" t="s">
        <v>15</v>
      </c>
      <c r="C123" s="239">
        <v>108</v>
      </c>
      <c r="D123" s="180" t="s">
        <v>88</v>
      </c>
      <c r="E123" s="71">
        <v>118.89400000000001</v>
      </c>
      <c r="F123" s="97">
        <v>3608</v>
      </c>
      <c r="G123" s="71">
        <v>0.17</v>
      </c>
      <c r="H123" s="117">
        <f t="shared" si="3"/>
        <v>1.4298450720810134E-3</v>
      </c>
      <c r="I123" s="202">
        <v>47</v>
      </c>
      <c r="J123" s="76">
        <v>8951</v>
      </c>
      <c r="K123" s="76">
        <v>3608</v>
      </c>
      <c r="L123" s="188">
        <v>5343</v>
      </c>
      <c r="M123" s="78">
        <f>AVERAGE(J123:J131)</f>
        <v>16554.777777777777</v>
      </c>
      <c r="N123" s="231">
        <f>M123-O123</f>
        <v>9215.6666666666661</v>
      </c>
      <c r="O123" s="78">
        <f>AVERAGE(L123:L131)</f>
        <v>7339.1111111111113</v>
      </c>
      <c r="P123" s="193"/>
      <c r="Q123" s="212">
        <f t="shared" si="4"/>
        <v>14.880350438047559</v>
      </c>
    </row>
    <row r="124" spans="1:18" x14ac:dyDescent="0.2">
      <c r="A124" s="179" t="s">
        <v>92</v>
      </c>
      <c r="B124" s="57" t="s">
        <v>15</v>
      </c>
      <c r="C124" s="233">
        <v>108</v>
      </c>
      <c r="D124" s="233" t="s">
        <v>88</v>
      </c>
      <c r="E124" s="10">
        <v>118.89400000000001</v>
      </c>
      <c r="F124" s="9">
        <v>10948</v>
      </c>
      <c r="G124" s="10">
        <v>0.45</v>
      </c>
      <c r="H124" s="117">
        <f t="shared" si="3"/>
        <v>3.7848840143320942E-3</v>
      </c>
      <c r="I124" s="202">
        <v>47</v>
      </c>
      <c r="J124" s="11">
        <v>14562</v>
      </c>
      <c r="K124" s="11">
        <v>10951</v>
      </c>
      <c r="L124" s="11">
        <v>3611</v>
      </c>
      <c r="M124" s="64"/>
      <c r="N124" s="64"/>
      <c r="O124" s="64"/>
      <c r="P124" s="64"/>
      <c r="Q124" s="212">
        <f t="shared" si="4"/>
        <v>5.621465721040189</v>
      </c>
    </row>
    <row r="125" spans="1:18" x14ac:dyDescent="0.2">
      <c r="A125" s="14" t="s">
        <v>130</v>
      </c>
      <c r="B125" s="57" t="s">
        <v>20</v>
      </c>
      <c r="C125" s="233">
        <v>108</v>
      </c>
      <c r="D125" s="233" t="s">
        <v>88</v>
      </c>
      <c r="E125" s="10">
        <v>118.89400000000001</v>
      </c>
      <c r="F125" s="16">
        <v>9348</v>
      </c>
      <c r="G125" s="10">
        <v>0.56000000000000005</v>
      </c>
      <c r="H125" s="117">
        <f t="shared" si="3"/>
        <v>4.7100778845021616E-3</v>
      </c>
      <c r="I125" s="202">
        <v>47</v>
      </c>
      <c r="J125" s="24">
        <v>33904</v>
      </c>
      <c r="K125" s="24">
        <v>18700</v>
      </c>
      <c r="L125" s="194">
        <v>15204</v>
      </c>
      <c r="Q125" s="212">
        <f t="shared" si="4"/>
        <v>4.51724924012158</v>
      </c>
      <c r="R125" t="s">
        <v>173</v>
      </c>
    </row>
    <row r="126" spans="1:18" x14ac:dyDescent="0.2">
      <c r="A126" s="5" t="s">
        <v>130</v>
      </c>
      <c r="B126" s="234" t="s">
        <v>42</v>
      </c>
      <c r="C126" s="233">
        <v>108</v>
      </c>
      <c r="D126" s="235" t="s">
        <v>88</v>
      </c>
      <c r="E126" s="8">
        <v>118.89400000000001</v>
      </c>
      <c r="F126" s="9">
        <v>4577</v>
      </c>
      <c r="G126" s="10">
        <v>0.27</v>
      </c>
      <c r="H126" s="117">
        <f t="shared" si="3"/>
        <v>2.2709304085992564E-3</v>
      </c>
      <c r="I126" s="202">
        <v>47</v>
      </c>
      <c r="J126" s="11">
        <v>14394</v>
      </c>
      <c r="K126" s="11">
        <v>9156</v>
      </c>
      <c r="L126" s="189">
        <v>5238</v>
      </c>
      <c r="Q126" s="212">
        <f t="shared" si="4"/>
        <v>9.3691095350669809</v>
      </c>
    </row>
    <row r="127" spans="1:18" x14ac:dyDescent="0.2">
      <c r="A127" s="5" t="s">
        <v>130</v>
      </c>
      <c r="B127" s="234" t="s">
        <v>13</v>
      </c>
      <c r="C127" s="233">
        <v>108</v>
      </c>
      <c r="D127" s="235" t="s">
        <v>88</v>
      </c>
      <c r="E127" s="8">
        <v>118.89400000000001</v>
      </c>
      <c r="F127" s="9">
        <v>600</v>
      </c>
      <c r="G127" s="10">
        <v>0.06</v>
      </c>
      <c r="H127" s="117">
        <f t="shared" si="3"/>
        <v>5.0465120191094581E-4</v>
      </c>
      <c r="I127" s="202">
        <v>47</v>
      </c>
      <c r="J127" s="11">
        <v>2442</v>
      </c>
      <c r="K127" s="11">
        <v>1200</v>
      </c>
      <c r="L127" s="189">
        <v>1242</v>
      </c>
      <c r="Q127" s="213">
        <f t="shared" si="4"/>
        <v>42.160992907801422</v>
      </c>
    </row>
    <row r="128" spans="1:18" x14ac:dyDescent="0.2">
      <c r="A128" s="14" t="s">
        <v>130</v>
      </c>
      <c r="B128" s="57" t="s">
        <v>15</v>
      </c>
      <c r="C128" s="233">
        <v>108</v>
      </c>
      <c r="D128" s="233" t="s">
        <v>88</v>
      </c>
      <c r="E128" s="10">
        <v>118.89400000000001</v>
      </c>
      <c r="F128" s="16">
        <v>1055</v>
      </c>
      <c r="G128" s="10">
        <v>0.06</v>
      </c>
      <c r="H128" s="117">
        <f t="shared" si="3"/>
        <v>5.0465120191094581E-4</v>
      </c>
      <c r="I128" s="202">
        <v>47</v>
      </c>
      <c r="J128" s="11">
        <v>3818</v>
      </c>
      <c r="K128" s="11">
        <v>2110</v>
      </c>
      <c r="L128" s="189">
        <v>1708</v>
      </c>
      <c r="Q128" s="213">
        <f t="shared" si="4"/>
        <v>42.160992907801422</v>
      </c>
    </row>
    <row r="129" spans="1:18" x14ac:dyDescent="0.2">
      <c r="A129" s="5" t="s">
        <v>133</v>
      </c>
      <c r="B129" s="234" t="s">
        <v>20</v>
      </c>
      <c r="C129" s="233">
        <v>108</v>
      </c>
      <c r="D129" s="235" t="s">
        <v>88</v>
      </c>
      <c r="E129" s="8">
        <v>118.89400000000001</v>
      </c>
      <c r="F129" s="9">
        <v>8578</v>
      </c>
      <c r="G129" s="10">
        <v>0.11</v>
      </c>
      <c r="H129" s="117">
        <f t="shared" si="3"/>
        <v>9.2519387017006745E-4</v>
      </c>
      <c r="I129" s="202">
        <v>47</v>
      </c>
      <c r="J129" s="11">
        <v>14752</v>
      </c>
      <c r="K129" s="11">
        <v>8578</v>
      </c>
      <c r="L129" s="189">
        <v>6174</v>
      </c>
      <c r="Q129" s="212">
        <f t="shared" si="4"/>
        <v>22.996905222437139</v>
      </c>
    </row>
    <row r="130" spans="1:18" x14ac:dyDescent="0.2">
      <c r="A130" s="240" t="s">
        <v>137</v>
      </c>
      <c r="B130" s="241" t="s">
        <v>138</v>
      </c>
      <c r="C130" s="49">
        <v>108</v>
      </c>
      <c r="D130" s="46" t="s">
        <v>88</v>
      </c>
      <c r="E130" s="8">
        <v>118.89400000000001</v>
      </c>
      <c r="F130" s="9">
        <v>24027</v>
      </c>
      <c r="G130" s="217">
        <v>0.02</v>
      </c>
      <c r="H130" s="218">
        <f t="shared" si="3"/>
        <v>1.6821706730364862E-4</v>
      </c>
      <c r="I130" s="202">
        <v>47</v>
      </c>
      <c r="J130" s="11">
        <v>47955</v>
      </c>
      <c r="K130" s="242">
        <v>24034</v>
      </c>
      <c r="L130" s="11">
        <v>23921</v>
      </c>
      <c r="M130" s="195"/>
      <c r="N130" s="195"/>
      <c r="O130" s="195"/>
      <c r="P130" s="195"/>
      <c r="Q130" s="213">
        <f t="shared" si="4"/>
        <v>126.48297872340426</v>
      </c>
      <c r="R130" s="214" t="s">
        <v>154</v>
      </c>
    </row>
    <row r="131" spans="1:18" x14ac:dyDescent="0.2">
      <c r="A131" s="125" t="s">
        <v>137</v>
      </c>
      <c r="B131" s="48" t="s">
        <v>15</v>
      </c>
      <c r="C131" s="49">
        <v>108</v>
      </c>
      <c r="D131" s="49" t="s">
        <v>88</v>
      </c>
      <c r="E131" s="10">
        <v>118.89400000000001</v>
      </c>
      <c r="F131" s="16">
        <v>4604</v>
      </c>
      <c r="G131" s="10">
        <v>0.13</v>
      </c>
      <c r="H131" s="192">
        <f t="shared" ref="H131:H144" si="5">G131/E131</f>
        <v>1.093410937473716E-3</v>
      </c>
      <c r="I131" s="201">
        <v>47</v>
      </c>
      <c r="J131" s="11">
        <v>8215</v>
      </c>
      <c r="K131" s="11">
        <v>4604</v>
      </c>
      <c r="L131" s="189">
        <v>3611</v>
      </c>
      <c r="Q131" s="216">
        <f t="shared" ref="Q131:Q144" si="6">(E131/I131)/G131</f>
        <v>19.458919803600654</v>
      </c>
    </row>
    <row r="132" spans="1:18" x14ac:dyDescent="0.2">
      <c r="A132" s="183" t="s">
        <v>85</v>
      </c>
      <c r="B132" s="184" t="s">
        <v>13</v>
      </c>
      <c r="C132" s="128">
        <v>110</v>
      </c>
      <c r="D132" s="148" t="s">
        <v>86</v>
      </c>
      <c r="E132" s="134">
        <v>8.8008000000000006</v>
      </c>
      <c r="F132" s="149">
        <v>6706</v>
      </c>
      <c r="G132" s="71">
        <v>0.28000000000000003</v>
      </c>
      <c r="H132" s="73">
        <f t="shared" si="5"/>
        <v>3.1815289519134628E-2</v>
      </c>
      <c r="I132" s="202">
        <v>50</v>
      </c>
      <c r="J132" s="76">
        <v>7848</v>
      </c>
      <c r="K132" s="76">
        <v>6706</v>
      </c>
      <c r="L132" s="188">
        <v>1142</v>
      </c>
      <c r="M132" s="78">
        <f>AVERAGE(J132:J133)</f>
        <v>5951.5</v>
      </c>
      <c r="N132" s="231">
        <f>M132-O132</f>
        <v>5270</v>
      </c>
      <c r="O132" s="78">
        <f>AVERAGE(L132:L133)</f>
        <v>681.5</v>
      </c>
      <c r="P132" s="64"/>
      <c r="Q132" s="212">
        <f t="shared" si="6"/>
        <v>0.62862857142857143</v>
      </c>
    </row>
    <row r="133" spans="1:18" x14ac:dyDescent="0.2">
      <c r="A133" s="185" t="s">
        <v>90</v>
      </c>
      <c r="B133" s="186" t="s">
        <v>42</v>
      </c>
      <c r="C133" s="129">
        <v>110</v>
      </c>
      <c r="D133" s="137" t="s">
        <v>86</v>
      </c>
      <c r="E133" s="138">
        <v>8.8008000000000006</v>
      </c>
      <c r="F133" s="139">
        <v>3693</v>
      </c>
      <c r="G133" s="55">
        <v>1.1100000000000001</v>
      </c>
      <c r="H133" s="73">
        <f t="shared" si="5"/>
        <v>0.1261248977365694</v>
      </c>
      <c r="I133" s="202">
        <v>50</v>
      </c>
      <c r="J133" s="56">
        <v>4055</v>
      </c>
      <c r="K133" s="56">
        <v>3834</v>
      </c>
      <c r="L133" s="56">
        <v>221</v>
      </c>
      <c r="M133" s="64"/>
      <c r="N133" s="64"/>
      <c r="O133" s="64"/>
      <c r="P133" s="64"/>
      <c r="Q133" s="215">
        <f t="shared" si="6"/>
        <v>0.15857297297297296</v>
      </c>
    </row>
    <row r="134" spans="1:18" x14ac:dyDescent="0.2">
      <c r="A134" s="146" t="s">
        <v>82</v>
      </c>
      <c r="B134" s="147" t="s">
        <v>56</v>
      </c>
      <c r="C134" s="148">
        <v>111</v>
      </c>
      <c r="D134" s="148" t="s">
        <v>83</v>
      </c>
      <c r="E134" s="134">
        <v>35.062399999999997</v>
      </c>
      <c r="F134" s="149">
        <v>12489</v>
      </c>
      <c r="G134" s="71">
        <v>0.08</v>
      </c>
      <c r="H134" s="196">
        <f t="shared" si="5"/>
        <v>2.281646436068267E-3</v>
      </c>
      <c r="I134" s="203">
        <v>65</v>
      </c>
      <c r="J134" s="76">
        <v>16667</v>
      </c>
      <c r="K134" s="76">
        <v>12491</v>
      </c>
      <c r="L134" s="188">
        <v>4176</v>
      </c>
      <c r="M134" s="78">
        <f>AVERAGE(J134:J136)</f>
        <v>23774.333333333332</v>
      </c>
      <c r="N134" s="231">
        <f>M134-O134</f>
        <v>14990.666666666666</v>
      </c>
      <c r="O134" s="78">
        <f>AVERAGE(L134:L136)</f>
        <v>8783.6666666666661</v>
      </c>
      <c r="P134" s="64"/>
      <c r="Q134" s="212">
        <f t="shared" si="6"/>
        <v>6.7427692307692295</v>
      </c>
    </row>
    <row r="135" spans="1:18" x14ac:dyDescent="0.2">
      <c r="A135" s="140" t="s">
        <v>82</v>
      </c>
      <c r="B135" s="141" t="s">
        <v>20</v>
      </c>
      <c r="C135" s="142">
        <v>111</v>
      </c>
      <c r="D135" s="142" t="s">
        <v>83</v>
      </c>
      <c r="E135" s="143">
        <v>35.062399999999997</v>
      </c>
      <c r="F135" s="144">
        <v>24780</v>
      </c>
      <c r="G135" s="10">
        <v>0.1</v>
      </c>
      <c r="H135" s="117">
        <f t="shared" si="5"/>
        <v>2.8520580450853341E-3</v>
      </c>
      <c r="I135" s="202">
        <v>65</v>
      </c>
      <c r="J135" s="11">
        <v>45148</v>
      </c>
      <c r="K135" s="11">
        <v>24780</v>
      </c>
      <c r="L135" s="11">
        <v>20368</v>
      </c>
      <c r="M135" s="64"/>
      <c r="N135" s="64"/>
      <c r="O135" s="64"/>
      <c r="P135" s="64"/>
      <c r="Q135" s="212">
        <f t="shared" si="6"/>
        <v>5.394215384615384</v>
      </c>
    </row>
    <row r="136" spans="1:18" x14ac:dyDescent="0.2">
      <c r="A136" s="135" t="s">
        <v>95</v>
      </c>
      <c r="B136" s="136" t="s">
        <v>15</v>
      </c>
      <c r="C136" s="137">
        <v>111</v>
      </c>
      <c r="D136" s="137" t="s">
        <v>83</v>
      </c>
      <c r="E136" s="138">
        <v>35.062399999999997</v>
      </c>
      <c r="F136" s="139">
        <v>7701</v>
      </c>
      <c r="G136" s="55">
        <v>7.0000000000000007E-2</v>
      </c>
      <c r="H136" s="192">
        <f t="shared" si="5"/>
        <v>1.9964406315597337E-3</v>
      </c>
      <c r="I136" s="201">
        <v>65</v>
      </c>
      <c r="J136" s="56">
        <v>9508</v>
      </c>
      <c r="K136" s="56">
        <v>7701</v>
      </c>
      <c r="L136" s="190">
        <v>1807</v>
      </c>
      <c r="Q136" s="215">
        <f t="shared" si="6"/>
        <v>7.7060219780219761</v>
      </c>
    </row>
    <row r="137" spans="1:18" x14ac:dyDescent="0.2">
      <c r="A137" s="89" t="s">
        <v>105</v>
      </c>
      <c r="B137" s="75" t="s">
        <v>20</v>
      </c>
      <c r="C137" s="91">
        <v>112</v>
      </c>
      <c r="D137" s="91" t="s">
        <v>106</v>
      </c>
      <c r="E137" s="71">
        <v>13.134399999999999</v>
      </c>
      <c r="F137" s="97">
        <v>10881</v>
      </c>
      <c r="G137" s="71">
        <v>0.12</v>
      </c>
      <c r="H137" s="196">
        <f t="shared" si="5"/>
        <v>9.1363138019247177E-3</v>
      </c>
      <c r="I137" s="202">
        <v>57</v>
      </c>
      <c r="J137" s="76">
        <v>13231</v>
      </c>
      <c r="K137" s="76">
        <v>10885</v>
      </c>
      <c r="L137" s="188">
        <v>2346</v>
      </c>
      <c r="M137" s="78">
        <f>AVERAGE(J137:J138)</f>
        <v>14132.5</v>
      </c>
      <c r="N137" s="231">
        <f>M137-O137</f>
        <v>12218.5</v>
      </c>
      <c r="O137" s="78">
        <f>AVERAGE(L137:L138)</f>
        <v>1914</v>
      </c>
      <c r="P137" s="64"/>
      <c r="Q137" s="212">
        <f t="shared" si="6"/>
        <v>1.920233918128655</v>
      </c>
    </row>
    <row r="138" spans="1:18" x14ac:dyDescent="0.2">
      <c r="A138" s="50" t="s">
        <v>108</v>
      </c>
      <c r="B138" s="51" t="s">
        <v>42</v>
      </c>
      <c r="C138" s="52">
        <v>112</v>
      </c>
      <c r="D138" s="52" t="s">
        <v>106</v>
      </c>
      <c r="E138" s="53">
        <v>13.134399999999999</v>
      </c>
      <c r="F138" s="54">
        <v>6774</v>
      </c>
      <c r="G138" s="55">
        <v>0.7</v>
      </c>
      <c r="H138" s="192">
        <f t="shared" si="5"/>
        <v>5.3295163844560844E-2</v>
      </c>
      <c r="I138" s="201">
        <v>57</v>
      </c>
      <c r="J138" s="56">
        <v>15034</v>
      </c>
      <c r="K138" s="56">
        <v>13552</v>
      </c>
      <c r="L138" s="56">
        <v>1482</v>
      </c>
      <c r="M138" s="64"/>
      <c r="N138" s="64"/>
      <c r="O138" s="64"/>
      <c r="P138" s="64"/>
      <c r="Q138" s="215">
        <f t="shared" si="6"/>
        <v>0.32918295739348374</v>
      </c>
    </row>
    <row r="139" spans="1:18" x14ac:dyDescent="0.2">
      <c r="A139" s="89" t="s">
        <v>105</v>
      </c>
      <c r="B139" s="75" t="s">
        <v>42</v>
      </c>
      <c r="C139" s="91">
        <v>113</v>
      </c>
      <c r="D139" s="91" t="s">
        <v>107</v>
      </c>
      <c r="E139" s="71">
        <v>16.991199999999999</v>
      </c>
      <c r="F139" s="97">
        <v>7760</v>
      </c>
      <c r="G139" s="71">
        <v>0.99</v>
      </c>
      <c r="H139" s="196">
        <f t="shared" si="5"/>
        <v>5.8265455059089415E-2</v>
      </c>
      <c r="I139" s="202">
        <v>51</v>
      </c>
      <c r="J139" s="76">
        <v>16569</v>
      </c>
      <c r="K139" s="76">
        <v>7763</v>
      </c>
      <c r="L139" s="188">
        <v>8806</v>
      </c>
      <c r="M139" s="78">
        <f>AVERAGE(J139:J141)</f>
        <v>7586.666666666667</v>
      </c>
      <c r="N139" s="231">
        <f>M139-O139</f>
        <v>4101.3333333333339</v>
      </c>
      <c r="O139" s="78">
        <f>AVERAGE(L139:L141)</f>
        <v>3485.3333333333335</v>
      </c>
      <c r="P139" s="64"/>
      <c r="Q139" s="212">
        <f t="shared" si="6"/>
        <v>0.33652604476133885</v>
      </c>
    </row>
    <row r="140" spans="1:18" x14ac:dyDescent="0.2">
      <c r="A140" s="5" t="s">
        <v>105</v>
      </c>
      <c r="B140" s="6" t="s">
        <v>13</v>
      </c>
      <c r="C140" s="7">
        <v>113</v>
      </c>
      <c r="D140" s="7" t="s">
        <v>107</v>
      </c>
      <c r="E140" s="8">
        <v>16.991199999999999</v>
      </c>
      <c r="F140" s="9">
        <v>3512</v>
      </c>
      <c r="G140" s="10">
        <v>0.24</v>
      </c>
      <c r="H140" s="117">
        <f t="shared" si="5"/>
        <v>1.4124958802203495E-2</v>
      </c>
      <c r="I140" s="202">
        <v>51</v>
      </c>
      <c r="J140" s="11">
        <v>4813</v>
      </c>
      <c r="K140" s="11">
        <v>3514</v>
      </c>
      <c r="L140" s="11">
        <v>1299</v>
      </c>
      <c r="M140" s="64"/>
      <c r="N140" s="64"/>
      <c r="O140" s="64"/>
      <c r="P140" s="64"/>
      <c r="Q140" s="212">
        <f t="shared" si="6"/>
        <v>1.388169934640523</v>
      </c>
    </row>
    <row r="141" spans="1:18" x14ac:dyDescent="0.2">
      <c r="A141" s="50" t="s">
        <v>105</v>
      </c>
      <c r="B141" s="51" t="s">
        <v>15</v>
      </c>
      <c r="C141" s="52">
        <v>113</v>
      </c>
      <c r="D141" s="52" t="s">
        <v>107</v>
      </c>
      <c r="E141" s="53">
        <v>16.991199999999999</v>
      </c>
      <c r="F141" s="54">
        <v>1027</v>
      </c>
      <c r="G141" s="55">
        <v>0.18</v>
      </c>
      <c r="H141" s="192">
        <f t="shared" si="5"/>
        <v>1.059371910165262E-2</v>
      </c>
      <c r="I141" s="201">
        <v>51</v>
      </c>
      <c r="J141" s="56">
        <v>1378</v>
      </c>
      <c r="K141" s="56">
        <v>1027</v>
      </c>
      <c r="L141" s="190">
        <v>351</v>
      </c>
      <c r="Q141" s="215">
        <f t="shared" si="6"/>
        <v>1.8508932461873637</v>
      </c>
    </row>
    <row r="142" spans="1:18" x14ac:dyDescent="0.2">
      <c r="A142" s="146" t="s">
        <v>92</v>
      </c>
      <c r="B142" s="147" t="s">
        <v>42</v>
      </c>
      <c r="C142" s="148">
        <v>114</v>
      </c>
      <c r="D142" s="148" t="s">
        <v>93</v>
      </c>
      <c r="E142" s="134">
        <v>35.211199999999998</v>
      </c>
      <c r="F142" s="149">
        <v>7518</v>
      </c>
      <c r="G142" s="71">
        <v>1.86</v>
      </c>
      <c r="H142" s="196">
        <f t="shared" si="5"/>
        <v>5.2824101422274734E-2</v>
      </c>
      <c r="I142" s="202">
        <v>37</v>
      </c>
      <c r="J142" s="76">
        <v>9772</v>
      </c>
      <c r="K142" s="76">
        <v>7518</v>
      </c>
      <c r="L142" s="188">
        <v>2254</v>
      </c>
      <c r="M142" s="78">
        <f>AVERAGE(J142:J144)</f>
        <v>6067.333333333333</v>
      </c>
      <c r="N142" s="231">
        <f>M142-O142</f>
        <v>3790.6666666666665</v>
      </c>
      <c r="O142" s="78">
        <f>AVERAGE(L142:L144)</f>
        <v>2276.6666666666665</v>
      </c>
      <c r="P142" s="64"/>
      <c r="Q142" s="212">
        <f t="shared" si="6"/>
        <v>0.51164196454519029</v>
      </c>
    </row>
    <row r="143" spans="1:18" x14ac:dyDescent="0.2">
      <c r="A143" s="5" t="s">
        <v>99</v>
      </c>
      <c r="B143" s="6" t="s">
        <v>13</v>
      </c>
      <c r="C143" s="7">
        <v>114</v>
      </c>
      <c r="D143" s="7" t="s">
        <v>93</v>
      </c>
      <c r="E143" s="8">
        <v>35.211199999999998</v>
      </c>
      <c r="F143" s="9">
        <v>2105</v>
      </c>
      <c r="G143" s="10">
        <v>0.08</v>
      </c>
      <c r="H143" s="117">
        <f t="shared" si="5"/>
        <v>2.2720043622483756E-3</v>
      </c>
      <c r="I143" s="202">
        <v>37</v>
      </c>
      <c r="J143" s="11">
        <v>3729</v>
      </c>
      <c r="K143" s="11">
        <v>2105</v>
      </c>
      <c r="L143" s="11">
        <v>1624</v>
      </c>
      <c r="M143" s="64"/>
      <c r="N143" s="64"/>
      <c r="O143" s="64"/>
      <c r="P143" s="64"/>
      <c r="Q143" s="212">
        <f t="shared" si="6"/>
        <v>11.895675675675674</v>
      </c>
    </row>
    <row r="144" spans="1:18" x14ac:dyDescent="0.2">
      <c r="A144" s="50" t="s">
        <v>99</v>
      </c>
      <c r="B144" s="51" t="s">
        <v>15</v>
      </c>
      <c r="C144" s="52">
        <v>114</v>
      </c>
      <c r="D144" s="52" t="s">
        <v>93</v>
      </c>
      <c r="E144" s="53">
        <v>35.211199999999998</v>
      </c>
      <c r="F144" s="54">
        <v>1749</v>
      </c>
      <c r="G144" s="55">
        <v>0.08</v>
      </c>
      <c r="H144" s="192">
        <f t="shared" si="5"/>
        <v>2.2720043622483756E-3</v>
      </c>
      <c r="I144" s="201">
        <v>37</v>
      </c>
      <c r="J144" s="56">
        <v>4701</v>
      </c>
      <c r="K144" s="56">
        <v>1749</v>
      </c>
      <c r="L144" s="190">
        <v>2952</v>
      </c>
      <c r="M144" s="127"/>
      <c r="N144" s="87"/>
      <c r="O144" s="87"/>
      <c r="P144" s="87"/>
      <c r="Q144" s="215">
        <f t="shared" si="6"/>
        <v>11.895675675675674</v>
      </c>
    </row>
    <row r="145" spans="3:17" x14ac:dyDescent="0.2">
      <c r="C145" s="15"/>
      <c r="F145" s="6"/>
      <c r="G145" s="6"/>
      <c r="H145" s="6"/>
      <c r="I145" s="6"/>
      <c r="L145" s="81"/>
      <c r="Q145" s="212"/>
    </row>
    <row r="146" spans="3:17" x14ac:dyDescent="0.2">
      <c r="C146" s="15"/>
      <c r="F146" s="6"/>
      <c r="G146" s="197" t="s">
        <v>183</v>
      </c>
      <c r="H146" s="198">
        <f>AVERAGE(H2:H144)</f>
        <v>2.4998377530668948E-2</v>
      </c>
      <c r="I146" s="6"/>
      <c r="J146" s="199">
        <f>SUM(J2:J144)</f>
        <v>2159717</v>
      </c>
      <c r="L146" s="81" t="s">
        <v>184</v>
      </c>
      <c r="M146" s="199">
        <f>SUM(M2:M144)</f>
        <v>904979.22777777794</v>
      </c>
      <c r="N146" s="64"/>
      <c r="O146" s="199">
        <f>SUM(O2:O144)</f>
        <v>216761.24444444446</v>
      </c>
    </row>
    <row r="147" spans="3:17" x14ac:dyDescent="0.2">
      <c r="C147" s="15"/>
      <c r="F147" s="6"/>
      <c r="G147" s="50" t="s">
        <v>185</v>
      </c>
      <c r="H147" s="200">
        <f>STDEV(H2:H144)</f>
        <v>4.4758117302290852E-2</v>
      </c>
      <c r="I147" s="6"/>
      <c r="L147" s="81"/>
    </row>
    <row r="148" spans="3:17" x14ac:dyDescent="0.2">
      <c r="C148" s="15"/>
      <c r="F148" s="6"/>
      <c r="G148" s="6"/>
      <c r="H148" s="6"/>
      <c r="I148" s="6"/>
      <c r="L148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1 &amp; 2</vt:lpstr>
      <vt:lpstr>sorted</vt:lpstr>
      <vt:lpstr>sorted,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2024-02-17T23:39:36Z</dcterms:created>
  <dcterms:modified xsi:type="dcterms:W3CDTF">2024-02-29T01:19:27Z</dcterms:modified>
</cp:coreProperties>
</file>