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固定资产卡片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Q10" i="1" l="1"/>
  <c r="R10" i="1" s="1"/>
  <c r="L10" i="1"/>
  <c r="M10" i="1" s="1"/>
  <c r="Q9" i="1"/>
  <c r="R9" i="1" s="1"/>
  <c r="L9" i="1"/>
  <c r="M9" i="1" s="1"/>
  <c r="Q8" i="1"/>
  <c r="L8" i="1"/>
  <c r="M8" i="1" s="1"/>
  <c r="Q7" i="1"/>
  <c r="L7" i="1"/>
  <c r="M7" i="1" s="1"/>
  <c r="Q6" i="1"/>
  <c r="R6" i="1" s="1"/>
  <c r="L6" i="1"/>
  <c r="M6" i="1" s="1"/>
  <c r="Q5" i="1"/>
  <c r="L5" i="1"/>
  <c r="M5" i="1" s="1"/>
  <c r="Q4" i="1"/>
  <c r="R4" i="1" s="1"/>
  <c r="L4" i="1"/>
  <c r="M4" i="1" s="1"/>
  <c r="Q3" i="1"/>
  <c r="R3" i="1" s="1"/>
  <c r="L3" i="1"/>
  <c r="M3" i="1" s="1"/>
  <c r="R5" i="1" l="1"/>
  <c r="R7" i="1"/>
</calcChain>
</file>

<file path=xl/sharedStrings.xml><?xml version="1.0" encoding="utf-8"?>
<sst xmlns="http://schemas.openxmlformats.org/spreadsheetml/2006/main" count="70" uniqueCount="51">
  <si>
    <t>车间</t>
  </si>
  <si>
    <t>在用</t>
  </si>
  <si>
    <t>直接购入</t>
  </si>
  <si>
    <t>平均年限法</t>
  </si>
  <si>
    <t>厂部</t>
  </si>
  <si>
    <t>在建工程转入</t>
  </si>
  <si>
    <t>双倍余额递减法</t>
  </si>
  <si>
    <t>销售部</t>
  </si>
  <si>
    <t>人事部</t>
  </si>
  <si>
    <t>空调</t>
  </si>
  <si>
    <t>财务部</t>
  </si>
  <si>
    <t>报废</t>
  </si>
  <si>
    <t>调拨</t>
  </si>
  <si>
    <t>固定资产卡片</t>
    <phoneticPr fontId="2" type="noConversion"/>
  </si>
  <si>
    <t>卡片编号</t>
    <phoneticPr fontId="2" type="noConversion"/>
  </si>
  <si>
    <t>固定资产编号</t>
    <phoneticPr fontId="2" type="noConversion"/>
  </si>
  <si>
    <t>固定资产名称</t>
    <phoneticPr fontId="2" type="noConversion"/>
  </si>
  <si>
    <t>规格型号</t>
    <phoneticPr fontId="2" type="noConversion"/>
  </si>
  <si>
    <t>部门名称</t>
    <phoneticPr fontId="2" type="noConversion"/>
  </si>
  <si>
    <t>使用状况</t>
    <phoneticPr fontId="2" type="noConversion"/>
  </si>
  <si>
    <t>增加方式</t>
    <phoneticPr fontId="2" type="noConversion"/>
  </si>
  <si>
    <t>减少方式</t>
    <phoneticPr fontId="2" type="noConversion"/>
  </si>
  <si>
    <t>开始使用日期</t>
    <phoneticPr fontId="2" type="noConversion"/>
  </si>
  <si>
    <t>预计使用年数</t>
    <phoneticPr fontId="2" type="noConversion"/>
  </si>
  <si>
    <t>当前日期</t>
    <phoneticPr fontId="2" type="noConversion"/>
  </si>
  <si>
    <t>已提折旧月份</t>
    <phoneticPr fontId="2" type="noConversion"/>
  </si>
  <si>
    <t>已提折旧年份</t>
    <phoneticPr fontId="2" type="noConversion"/>
  </si>
  <si>
    <t>本年已提月份</t>
    <phoneticPr fontId="2" type="noConversion"/>
  </si>
  <si>
    <t>原值</t>
    <phoneticPr fontId="2" type="noConversion"/>
  </si>
  <si>
    <t>净残值率</t>
    <phoneticPr fontId="2" type="noConversion"/>
  </si>
  <si>
    <t>净残值</t>
    <phoneticPr fontId="2" type="noConversion"/>
  </si>
  <si>
    <t>本年折旧额</t>
    <phoneticPr fontId="2" type="noConversion"/>
  </si>
  <si>
    <t>折旧方法</t>
    <phoneticPr fontId="2" type="noConversion"/>
  </si>
  <si>
    <t>离心泵</t>
    <phoneticPr fontId="2" type="noConversion"/>
  </si>
  <si>
    <t>WZ101</t>
    <phoneticPr fontId="2" type="noConversion"/>
  </si>
  <si>
    <t>厂房</t>
    <phoneticPr fontId="2" type="noConversion"/>
  </si>
  <si>
    <t>砖混结构</t>
    <phoneticPr fontId="2" type="noConversion"/>
  </si>
  <si>
    <t>办公楼</t>
    <phoneticPr fontId="2" type="noConversion"/>
  </si>
  <si>
    <t>砖混结构</t>
    <phoneticPr fontId="2" type="noConversion"/>
  </si>
  <si>
    <t>货车</t>
    <phoneticPr fontId="2" type="noConversion"/>
  </si>
  <si>
    <t>LG4600</t>
    <phoneticPr fontId="2" type="noConversion"/>
  </si>
  <si>
    <t>电脑</t>
    <phoneticPr fontId="2" type="noConversion"/>
  </si>
  <si>
    <t>AF706</t>
    <phoneticPr fontId="2" type="noConversion"/>
  </si>
  <si>
    <t>HR501</t>
    <phoneticPr fontId="2" type="noConversion"/>
  </si>
  <si>
    <t>－－－</t>
    <phoneticPr fontId="2" type="noConversion"/>
  </si>
  <si>
    <t>轿车</t>
    <phoneticPr fontId="2" type="noConversion"/>
  </si>
  <si>
    <t>Z2526</t>
    <phoneticPr fontId="2" type="noConversion"/>
  </si>
  <si>
    <t>厂部</t>
    <phoneticPr fontId="2" type="noConversion"/>
  </si>
  <si>
    <t>在用</t>
    <phoneticPr fontId="2" type="noConversion"/>
  </si>
  <si>
    <t>直接购入</t>
    <phoneticPr fontId="2" type="noConversion"/>
  </si>
  <si>
    <t>平均年限法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</si>
</sst>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000"/>
    <numFmt numFmtId="177" formatCode="0.00_ "/>
    <numFmt numFmtId="178" formatCode="0.00_ ;[Red]\-0.00\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18"/>
      <name val="华文新魏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176" fontId="4" fillId="0" borderId="0" xfId="0" applyNumberFormat="1" applyFont="1" applyAlignment="1"/>
    <xf numFmtId="0" fontId="4" fillId="0" borderId="0" xfId="0" applyFont="1" applyAlignment="1"/>
    <xf numFmtId="14" fontId="4" fillId="0" borderId="0" xfId="0" applyNumberFormat="1" applyFont="1" applyAlignment="1"/>
    <xf numFmtId="177" fontId="4" fillId="0" borderId="0" xfId="0" applyNumberFormat="1" applyFont="1" applyAlignment="1"/>
    <xf numFmtId="0" fontId="4" fillId="0" borderId="0" xfId="0" applyNumberFormat="1" applyFont="1" applyAlignment="1"/>
    <xf numFmtId="178" fontId="4" fillId="0" borderId="0" xfId="0" applyNumberFormat="1" applyFont="1" applyAlignment="1"/>
    <xf numFmtId="178" fontId="4" fillId="0" borderId="0" xfId="0" quotePrefix="1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workbookViewId="0">
      <selection activeCell="D2" sqref="D2"/>
    </sheetView>
  </sheetViews>
  <sheetFormatPr defaultRowHeight="13.5"/>
  <cols>
    <col min="1" max="2" width="9.125" bestFit="1" customWidth="1"/>
    <col min="9" max="9" width="12" customWidth="1"/>
    <col min="10" max="10" width="12.375" customWidth="1"/>
    <col min="11" max="11" width="11.625" bestFit="1" customWidth="1"/>
    <col min="12" max="14" width="9.125" bestFit="1" customWidth="1"/>
    <col min="15" max="15" width="12.75" bestFit="1" customWidth="1"/>
    <col min="16" max="16" width="9.125" bestFit="1" customWidth="1"/>
    <col min="17" max="17" width="9.5" bestFit="1" customWidth="1"/>
    <col min="18" max="18" width="10.5" bestFit="1" customWidth="1"/>
  </cols>
  <sheetData>
    <row r="1" spans="1:19" ht="23.25">
      <c r="A1" s="10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ht="26.25" customHeight="1">
      <c r="A2" s="9" t="s">
        <v>14</v>
      </c>
      <c r="B2" s="9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22</v>
      </c>
      <c r="J2" s="9" t="s">
        <v>23</v>
      </c>
      <c r="K2" s="9" t="s">
        <v>24</v>
      </c>
      <c r="L2" s="9" t="s">
        <v>25</v>
      </c>
      <c r="M2" s="9" t="s">
        <v>26</v>
      </c>
      <c r="N2" s="9" t="s">
        <v>27</v>
      </c>
      <c r="O2" s="9" t="s">
        <v>28</v>
      </c>
      <c r="P2" s="9" t="s">
        <v>29</v>
      </c>
      <c r="Q2" s="1" t="s">
        <v>30</v>
      </c>
      <c r="R2" s="1" t="s">
        <v>31</v>
      </c>
      <c r="S2" s="1" t="s">
        <v>32</v>
      </c>
    </row>
    <row r="3" spans="1:19">
      <c r="A3" s="2">
        <v>1</v>
      </c>
      <c r="B3" s="3">
        <v>211001</v>
      </c>
      <c r="C3" s="3" t="s">
        <v>33</v>
      </c>
      <c r="D3" s="3" t="s">
        <v>34</v>
      </c>
      <c r="E3" s="3" t="s">
        <v>0</v>
      </c>
      <c r="F3" s="3" t="s">
        <v>1</v>
      </c>
      <c r="G3" s="3" t="s">
        <v>2</v>
      </c>
      <c r="H3" s="3"/>
      <c r="I3" s="4">
        <v>38393</v>
      </c>
      <c r="J3" s="3">
        <v>10</v>
      </c>
      <c r="K3" s="4">
        <v>40329</v>
      </c>
      <c r="L3" s="3">
        <f>INT(DAYS360(I3,K3)/30)</f>
        <v>63</v>
      </c>
      <c r="M3" s="5">
        <f>L3/12</f>
        <v>5.25</v>
      </c>
      <c r="N3" s="6">
        <v>10</v>
      </c>
      <c r="O3" s="5">
        <v>40000</v>
      </c>
      <c r="P3" s="6">
        <v>5.0000000000000001E-3</v>
      </c>
      <c r="Q3" s="5">
        <f t="shared" ref="Q3:Q10" si="0">O3*P3</f>
        <v>200</v>
      </c>
      <c r="R3" s="7">
        <f>SLN(O3,Q3,J3)/12*N3</f>
        <v>3316.666666666667</v>
      </c>
      <c r="S3" s="3" t="s">
        <v>3</v>
      </c>
    </row>
    <row r="4" spans="1:19">
      <c r="A4" s="2">
        <v>2</v>
      </c>
      <c r="B4" s="3">
        <v>212001</v>
      </c>
      <c r="C4" s="3" t="s">
        <v>35</v>
      </c>
      <c r="D4" s="3" t="s">
        <v>36</v>
      </c>
      <c r="E4" s="3" t="s">
        <v>4</v>
      </c>
      <c r="F4" s="3" t="s">
        <v>1</v>
      </c>
      <c r="G4" s="3" t="s">
        <v>5</v>
      </c>
      <c r="H4" s="3"/>
      <c r="I4" s="4">
        <v>38408</v>
      </c>
      <c r="J4" s="3">
        <v>20</v>
      </c>
      <c r="K4" s="4">
        <v>40329</v>
      </c>
      <c r="L4" s="3">
        <f t="shared" ref="L4:L10" si="1">INT(DAYS360(I4,K4)/30)</f>
        <v>63</v>
      </c>
      <c r="M4" s="5">
        <f t="shared" ref="M4:M10" si="2">L4/12</f>
        <v>5.25</v>
      </c>
      <c r="N4" s="6">
        <v>10</v>
      </c>
      <c r="O4" s="5">
        <v>1000000</v>
      </c>
      <c r="P4" s="6">
        <v>5.0000000000000001E-3</v>
      </c>
      <c r="Q4" s="5">
        <f t="shared" si="0"/>
        <v>5000</v>
      </c>
      <c r="R4" s="7">
        <f>SLN(O4,Q4,J4)/12*N4</f>
        <v>41458.333333333328</v>
      </c>
      <c r="S4" s="3" t="s">
        <v>3</v>
      </c>
    </row>
    <row r="5" spans="1:19">
      <c r="A5" s="2">
        <v>3</v>
      </c>
      <c r="B5" s="3">
        <v>212002</v>
      </c>
      <c r="C5" s="3" t="s">
        <v>37</v>
      </c>
      <c r="D5" s="3" t="s">
        <v>38</v>
      </c>
      <c r="E5" s="3" t="s">
        <v>4</v>
      </c>
      <c r="F5" s="3" t="s">
        <v>1</v>
      </c>
      <c r="G5" s="3" t="s">
        <v>5</v>
      </c>
      <c r="H5" s="3"/>
      <c r="I5" s="4">
        <v>38781</v>
      </c>
      <c r="J5" s="3">
        <v>20</v>
      </c>
      <c r="K5" s="4">
        <v>40329</v>
      </c>
      <c r="L5" s="3">
        <f t="shared" si="1"/>
        <v>50</v>
      </c>
      <c r="M5" s="5">
        <f t="shared" si="2"/>
        <v>4.166666666666667</v>
      </c>
      <c r="N5" s="6">
        <v>10</v>
      </c>
      <c r="O5" s="5">
        <v>500000</v>
      </c>
      <c r="P5" s="6">
        <v>5.0000000000000001E-3</v>
      </c>
      <c r="Q5" s="5">
        <f t="shared" si="0"/>
        <v>2500</v>
      </c>
      <c r="R5" s="7">
        <f>DDB(O5,Q5,J5,M5,2)</f>
        <v>35815.521915930549</v>
      </c>
      <c r="S5" s="3" t="s">
        <v>6</v>
      </c>
    </row>
    <row r="6" spans="1:19">
      <c r="A6" s="2">
        <v>4</v>
      </c>
      <c r="B6" s="3">
        <v>214004</v>
      </c>
      <c r="C6" s="3" t="s">
        <v>39</v>
      </c>
      <c r="D6" s="3" t="s">
        <v>40</v>
      </c>
      <c r="E6" s="3" t="s">
        <v>7</v>
      </c>
      <c r="F6" s="3" t="s">
        <v>1</v>
      </c>
      <c r="G6" s="3" t="s">
        <v>2</v>
      </c>
      <c r="H6" s="3"/>
      <c r="I6" s="4">
        <v>38852</v>
      </c>
      <c r="J6" s="3">
        <v>10</v>
      </c>
      <c r="K6" s="4">
        <v>40329</v>
      </c>
      <c r="L6" s="3">
        <f t="shared" si="1"/>
        <v>48</v>
      </c>
      <c r="M6" s="5">
        <f t="shared" si="2"/>
        <v>4</v>
      </c>
      <c r="N6" s="6">
        <v>10</v>
      </c>
      <c r="O6" s="5">
        <v>80000</v>
      </c>
      <c r="P6" s="6">
        <v>5.0000000000000001E-3</v>
      </c>
      <c r="Q6" s="5">
        <f t="shared" si="0"/>
        <v>400</v>
      </c>
      <c r="R6" s="7">
        <f>SLN(O6,Q6,J6)/12*N6</f>
        <v>6633.3333333333339</v>
      </c>
      <c r="S6" s="3" t="s">
        <v>3</v>
      </c>
    </row>
    <row r="7" spans="1:19">
      <c r="A7" s="2">
        <v>5</v>
      </c>
      <c r="B7" s="3">
        <v>216001</v>
      </c>
      <c r="C7" s="3" t="s">
        <v>41</v>
      </c>
      <c r="D7" s="3" t="s">
        <v>42</v>
      </c>
      <c r="E7" s="3" t="s">
        <v>8</v>
      </c>
      <c r="F7" s="3" t="s">
        <v>1</v>
      </c>
      <c r="G7" s="3" t="s">
        <v>2</v>
      </c>
      <c r="H7" s="3"/>
      <c r="I7" s="4">
        <v>39212</v>
      </c>
      <c r="J7" s="3">
        <v>5</v>
      </c>
      <c r="K7" s="4">
        <v>40329</v>
      </c>
      <c r="L7" s="3">
        <f t="shared" si="1"/>
        <v>36</v>
      </c>
      <c r="M7" s="5">
        <f t="shared" si="2"/>
        <v>3</v>
      </c>
      <c r="N7" s="6">
        <v>10</v>
      </c>
      <c r="O7" s="5">
        <v>4500</v>
      </c>
      <c r="P7" s="6">
        <v>5.0000000000000001E-3</v>
      </c>
      <c r="Q7" s="5">
        <f t="shared" si="0"/>
        <v>22.5</v>
      </c>
      <c r="R7" s="7">
        <f>DDB(O7,Q7,J7,M7,2)</f>
        <v>648</v>
      </c>
      <c r="S7" s="3" t="s">
        <v>6</v>
      </c>
    </row>
    <row r="8" spans="1:19">
      <c r="A8" s="2">
        <v>6</v>
      </c>
      <c r="B8" s="3">
        <v>210001</v>
      </c>
      <c r="C8" s="3" t="s">
        <v>9</v>
      </c>
      <c r="D8" s="3" t="s">
        <v>43</v>
      </c>
      <c r="E8" s="3" t="s">
        <v>10</v>
      </c>
      <c r="F8" s="3" t="s">
        <v>1</v>
      </c>
      <c r="G8" s="3" t="s">
        <v>2</v>
      </c>
      <c r="H8" s="3" t="s">
        <v>11</v>
      </c>
      <c r="I8" s="4">
        <v>38122</v>
      </c>
      <c r="J8" s="3">
        <v>5</v>
      </c>
      <c r="K8" s="4">
        <v>40329</v>
      </c>
      <c r="L8" s="3">
        <f t="shared" si="1"/>
        <v>72</v>
      </c>
      <c r="M8" s="5">
        <f t="shared" si="2"/>
        <v>6</v>
      </c>
      <c r="N8" s="6">
        <v>10</v>
      </c>
      <c r="O8" s="5">
        <v>5000</v>
      </c>
      <c r="P8" s="6">
        <v>5.0000000000000001E-3</v>
      </c>
      <c r="Q8" s="5">
        <f t="shared" si="0"/>
        <v>25</v>
      </c>
      <c r="R8" s="8" t="s">
        <v>44</v>
      </c>
      <c r="S8" s="3" t="s">
        <v>3</v>
      </c>
    </row>
    <row r="9" spans="1:19">
      <c r="A9" s="2">
        <v>7</v>
      </c>
      <c r="B9" s="3">
        <v>210002</v>
      </c>
      <c r="C9" s="3" t="s">
        <v>41</v>
      </c>
      <c r="D9" s="3" t="s">
        <v>42</v>
      </c>
      <c r="E9" s="3" t="s">
        <v>8</v>
      </c>
      <c r="F9" s="3" t="s">
        <v>1</v>
      </c>
      <c r="G9" s="3" t="s">
        <v>12</v>
      </c>
      <c r="H9" s="3"/>
      <c r="I9" s="4">
        <v>39823</v>
      </c>
      <c r="J9" s="3">
        <v>8</v>
      </c>
      <c r="K9" s="4">
        <v>40329</v>
      </c>
      <c r="L9" s="3">
        <f t="shared" si="1"/>
        <v>16</v>
      </c>
      <c r="M9" s="5">
        <f t="shared" si="2"/>
        <v>1.3333333333333333</v>
      </c>
      <c r="N9" s="6">
        <v>9</v>
      </c>
      <c r="O9" s="5">
        <v>3800</v>
      </c>
      <c r="P9" s="6">
        <v>5.0000000000000001E-3</v>
      </c>
      <c r="Q9" s="5">
        <f t="shared" si="0"/>
        <v>19</v>
      </c>
      <c r="R9" s="7">
        <f>SLN(O9,Q9,J9)/12*N9</f>
        <v>354.46875</v>
      </c>
      <c r="S9" s="3" t="s">
        <v>3</v>
      </c>
    </row>
    <row r="10" spans="1:19">
      <c r="A10" s="2">
        <v>8</v>
      </c>
      <c r="B10" s="3">
        <v>212003</v>
      </c>
      <c r="C10" s="3" t="s">
        <v>45</v>
      </c>
      <c r="D10" s="3" t="s">
        <v>46</v>
      </c>
      <c r="E10" s="3" t="s">
        <v>47</v>
      </c>
      <c r="F10" s="3" t="s">
        <v>48</v>
      </c>
      <c r="G10" s="3" t="s">
        <v>49</v>
      </c>
      <c r="H10" s="3"/>
      <c r="I10" s="4">
        <v>39874</v>
      </c>
      <c r="J10" s="3">
        <v>20</v>
      </c>
      <c r="K10" s="4">
        <v>40329</v>
      </c>
      <c r="L10" s="3">
        <f t="shared" si="1"/>
        <v>14</v>
      </c>
      <c r="M10" s="5">
        <f t="shared" si="2"/>
        <v>1.1666666666666667</v>
      </c>
      <c r="N10" s="6">
        <v>7</v>
      </c>
      <c r="O10" s="5">
        <v>200000</v>
      </c>
      <c r="P10" s="6">
        <v>5.0000000000000001E-3</v>
      </c>
      <c r="Q10" s="5">
        <f t="shared" si="0"/>
        <v>1000</v>
      </c>
      <c r="R10" s="7">
        <f>SLN(O10,Q10,J10)/12*N10</f>
        <v>5804.1666666666661</v>
      </c>
      <c r="S10" s="3" t="s">
        <v>50</v>
      </c>
    </row>
  </sheetData>
  <mergeCells count="1">
    <mergeCell ref="A1:S1"/>
  </mergeCells>
  <phoneticPr fontId="1" type="noConversion"/>
  <dataValidations count="7">
    <dataValidation type="list" allowBlank="1" showInputMessage="1" showErrorMessage="1" sqref="G9">
      <formula1>"直接购入,在建工程转入,捐赠,投资者投入,调拨"</formula1>
    </dataValidation>
    <dataValidation type="list" allowBlank="1" showInputMessage="1" showErrorMessage="1" sqref="H9">
      <formula1>"出售,报废,调拨,投资"</formula1>
    </dataValidation>
    <dataValidation type="list" allowBlank="1" showInputMessage="1" showErrorMessage="1" sqref="E3:E10">
      <formula1>"财务部,人事部,销售部,车间,办公室,厂部"</formula1>
    </dataValidation>
    <dataValidation type="list" allowBlank="1" showInputMessage="1" showErrorMessage="1" sqref="H3:H8 H10">
      <formula1>"出售,报废,挑拨,投资"</formula1>
    </dataValidation>
    <dataValidation type="list" allowBlank="1" showInputMessage="1" showErrorMessage="1" sqref="G10 G3:G8">
      <formula1>"直接购入,在建工程转入,捐赠,投资者投入"</formula1>
    </dataValidation>
    <dataValidation type="list" allowBlank="1" showInputMessage="1" showErrorMessage="1" sqref="F3:F10">
      <formula1>"在用,季节性停用,停用"</formula1>
    </dataValidation>
    <dataValidation type="list" allowBlank="1" showInputMessage="1" showErrorMessage="1" sqref="S3:S10">
      <formula1>"平均年限法,双倍余额递减法,年数总和法,工作量法"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固定资产卡片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2010-04-19T01:14:08Z</dcterms:created>
  <dcterms:modified xsi:type="dcterms:W3CDTF">2010-04-19T01:19:58Z</dcterms:modified>
</cp:coreProperties>
</file>