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hidePivotFieldList="1" defaultThemeVersion="124226"/>
  <bookViews>
    <workbookView xWindow="480" yWindow="60" windowWidth="18315" windowHeight="11625"/>
  </bookViews>
  <sheets>
    <sheet name="资产透视分析" sheetId="4" r:id="rId1"/>
    <sheet name="固定资产卡片" sheetId="1" r:id="rId2"/>
    <sheet name="Sheet2" sheetId="2" r:id="rId3"/>
    <sheet name="Sheet3" sheetId="3" r:id="rId4"/>
  </sheets>
  <calcPr calcId="144315"/>
  <pivotCaches>
    <pivotCache cacheId="9" r:id="rId5"/>
  </pivotCaches>
</workbook>
</file>

<file path=xl/calcChain.xml><?xml version="1.0" encoding="utf-8"?>
<calcChain xmlns="http://schemas.openxmlformats.org/spreadsheetml/2006/main">
  <c r="Q10" i="1" l="1"/>
  <c r="R10" i="1" s="1"/>
  <c r="L10" i="1"/>
  <c r="M10" i="1" s="1"/>
  <c r="Q9" i="1"/>
  <c r="R9" i="1" s="1"/>
  <c r="L9" i="1"/>
  <c r="M9" i="1" s="1"/>
  <c r="Q8" i="1"/>
  <c r="L8" i="1"/>
  <c r="M8" i="1" s="1"/>
  <c r="Q7" i="1"/>
  <c r="L7" i="1"/>
  <c r="M7" i="1" s="1"/>
  <c r="Q6" i="1"/>
  <c r="R6" i="1" s="1"/>
  <c r="L6" i="1"/>
  <c r="M6" i="1" s="1"/>
  <c r="Q5" i="1"/>
  <c r="L5" i="1"/>
  <c r="M5" i="1" s="1"/>
  <c r="Q4" i="1"/>
  <c r="R4" i="1" s="1"/>
  <c r="L4" i="1"/>
  <c r="M4" i="1" s="1"/>
  <c r="Q3" i="1"/>
  <c r="R3" i="1" s="1"/>
  <c r="L3" i="1"/>
  <c r="M3" i="1" s="1"/>
  <c r="R5" i="1" l="1"/>
  <c r="R7" i="1"/>
</calcChain>
</file>

<file path=xl/sharedStrings.xml><?xml version="1.0" encoding="utf-8"?>
<sst xmlns="http://schemas.openxmlformats.org/spreadsheetml/2006/main" count="87" uniqueCount="61">
  <si>
    <t>车间</t>
  </si>
  <si>
    <t>在用</t>
  </si>
  <si>
    <t>直接购入</t>
  </si>
  <si>
    <t>平均年限法</t>
  </si>
  <si>
    <t>厂部</t>
  </si>
  <si>
    <t>在建工程转入</t>
  </si>
  <si>
    <t>双倍余额递减法</t>
  </si>
  <si>
    <t>销售部</t>
  </si>
  <si>
    <t>人事部</t>
  </si>
  <si>
    <t>空调</t>
  </si>
  <si>
    <t>财务部</t>
  </si>
  <si>
    <t>报废</t>
  </si>
  <si>
    <t>调拨</t>
  </si>
  <si>
    <t>固定资产卡片</t>
    <phoneticPr fontId="2" type="noConversion"/>
  </si>
  <si>
    <t>卡片编号</t>
    <phoneticPr fontId="2" type="noConversion"/>
  </si>
  <si>
    <t>固定资产编号</t>
    <phoneticPr fontId="2" type="noConversion"/>
  </si>
  <si>
    <t>固定资产名称</t>
    <phoneticPr fontId="2" type="noConversion"/>
  </si>
  <si>
    <t>规格型号</t>
    <phoneticPr fontId="2" type="noConversion"/>
  </si>
  <si>
    <t>部门名称</t>
    <phoneticPr fontId="2" type="noConversion"/>
  </si>
  <si>
    <t>使用状况</t>
    <phoneticPr fontId="2" type="noConversion"/>
  </si>
  <si>
    <t>增加方式</t>
    <phoneticPr fontId="2" type="noConversion"/>
  </si>
  <si>
    <t>减少方式</t>
    <phoneticPr fontId="2" type="noConversion"/>
  </si>
  <si>
    <t>开始使用日期</t>
    <phoneticPr fontId="2" type="noConversion"/>
  </si>
  <si>
    <t>预计使用年数</t>
    <phoneticPr fontId="2" type="noConversion"/>
  </si>
  <si>
    <t>当前日期</t>
    <phoneticPr fontId="2" type="noConversion"/>
  </si>
  <si>
    <t>已提折旧月份</t>
    <phoneticPr fontId="2" type="noConversion"/>
  </si>
  <si>
    <t>已提折旧年份</t>
    <phoneticPr fontId="2" type="noConversion"/>
  </si>
  <si>
    <t>本年已提月份</t>
    <phoneticPr fontId="2" type="noConversion"/>
  </si>
  <si>
    <t>原值</t>
    <phoneticPr fontId="2" type="noConversion"/>
  </si>
  <si>
    <t>净残值率</t>
    <phoneticPr fontId="2" type="noConversion"/>
  </si>
  <si>
    <t>净残值</t>
    <phoneticPr fontId="2" type="noConversion"/>
  </si>
  <si>
    <t>本年折旧额</t>
    <phoneticPr fontId="2" type="noConversion"/>
  </si>
  <si>
    <t>折旧方法</t>
    <phoneticPr fontId="2" type="noConversion"/>
  </si>
  <si>
    <t>离心泵</t>
    <phoneticPr fontId="2" type="noConversion"/>
  </si>
  <si>
    <t>WZ101</t>
    <phoneticPr fontId="2" type="noConversion"/>
  </si>
  <si>
    <t>厂房</t>
    <phoneticPr fontId="2" type="noConversion"/>
  </si>
  <si>
    <t>砖混结构</t>
    <phoneticPr fontId="2" type="noConversion"/>
  </si>
  <si>
    <t>办公楼</t>
    <phoneticPr fontId="2" type="noConversion"/>
  </si>
  <si>
    <t>砖混结构</t>
    <phoneticPr fontId="2" type="noConversion"/>
  </si>
  <si>
    <t>货车</t>
    <phoneticPr fontId="2" type="noConversion"/>
  </si>
  <si>
    <t>LG4600</t>
    <phoneticPr fontId="2" type="noConversion"/>
  </si>
  <si>
    <t>电脑</t>
    <phoneticPr fontId="2" type="noConversion"/>
  </si>
  <si>
    <t>AF706</t>
    <phoneticPr fontId="2" type="noConversion"/>
  </si>
  <si>
    <t>HR501</t>
    <phoneticPr fontId="2" type="noConversion"/>
  </si>
  <si>
    <t>－－－</t>
    <phoneticPr fontId="2" type="noConversion"/>
  </si>
  <si>
    <t>轿车</t>
    <phoneticPr fontId="2" type="noConversion"/>
  </si>
  <si>
    <t>Z2526</t>
    <phoneticPr fontId="2" type="noConversion"/>
  </si>
  <si>
    <t>厂部</t>
    <phoneticPr fontId="2" type="noConversion"/>
  </si>
  <si>
    <t>在用</t>
    <phoneticPr fontId="2" type="noConversion"/>
  </si>
  <si>
    <t>直接购入</t>
    <phoneticPr fontId="2" type="noConversion"/>
  </si>
  <si>
    <t>平均年限法</t>
    <phoneticPr fontId="2" type="noConversion"/>
  </si>
  <si>
    <t>行标签</t>
  </si>
  <si>
    <t>办公楼</t>
  </si>
  <si>
    <t>厂房</t>
  </si>
  <si>
    <t>电脑</t>
  </si>
  <si>
    <t>货车</t>
  </si>
  <si>
    <t>轿车</t>
  </si>
  <si>
    <t>离心泵</t>
  </si>
  <si>
    <t>总计</t>
  </si>
  <si>
    <t>列标签</t>
  </si>
  <si>
    <t>求和项:本年折旧额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</si>
</sst>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00"/>
    <numFmt numFmtId="177" formatCode="0.00_ "/>
    <numFmt numFmtId="178" formatCode="0.00_ ;[Red]\-0.00\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8"/>
      <name val="华文新魏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176" fontId="4" fillId="0" borderId="0" xfId="0" applyNumberFormat="1" applyFont="1" applyAlignment="1"/>
    <xf numFmtId="0" fontId="4" fillId="0" borderId="0" xfId="0" applyFont="1" applyAlignment="1"/>
    <xf numFmtId="14" fontId="4" fillId="0" borderId="0" xfId="0" applyNumberFormat="1" applyFont="1" applyAlignment="1"/>
    <xf numFmtId="177" fontId="4" fillId="0" borderId="0" xfId="0" applyNumberFormat="1" applyFont="1" applyAlignment="1"/>
    <xf numFmtId="0" fontId="4" fillId="0" borderId="0" xfId="0" applyNumberFormat="1" applyFont="1" applyAlignment="1"/>
    <xf numFmtId="178" fontId="4" fillId="0" borderId="0" xfId="0" applyNumberFormat="1" applyFont="1" applyAlignment="1"/>
    <xf numFmtId="178" fontId="4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[固定资产报表分析.xlsx]资产透视分析!数据透视表1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资产透视分析!$B$3:$B$4</c:f>
              <c:strCache>
                <c:ptCount val="1"/>
                <c:pt idx="0">
                  <c:v>销售部</c:v>
                </c:pt>
              </c:strCache>
            </c:strRef>
          </c:tx>
          <c:invertIfNegative val="0"/>
          <c:cat>
            <c:strRef>
              <c:f>资产透视分析!$A$5:$A$12</c:f>
              <c:strCache>
                <c:ptCount val="7"/>
                <c:pt idx="0">
                  <c:v>办公楼</c:v>
                </c:pt>
                <c:pt idx="1">
                  <c:v>厂房</c:v>
                </c:pt>
                <c:pt idx="2">
                  <c:v>电脑</c:v>
                </c:pt>
                <c:pt idx="3">
                  <c:v>货车</c:v>
                </c:pt>
                <c:pt idx="4">
                  <c:v>轿车</c:v>
                </c:pt>
                <c:pt idx="5">
                  <c:v>空调</c:v>
                </c:pt>
                <c:pt idx="6">
                  <c:v>离心泵</c:v>
                </c:pt>
              </c:strCache>
            </c:strRef>
          </c:cat>
          <c:val>
            <c:numRef>
              <c:f>资产透视分析!$B$5:$B$12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7.0544493454788984E-2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资产透视分析!$C$3:$C$4</c:f>
              <c:strCache>
                <c:ptCount val="1"/>
                <c:pt idx="0">
                  <c:v>财务部</c:v>
                </c:pt>
              </c:strCache>
            </c:strRef>
          </c:tx>
          <c:invertIfNegative val="0"/>
          <c:cat>
            <c:strRef>
              <c:f>资产透视分析!$A$5:$A$12</c:f>
              <c:strCache>
                <c:ptCount val="7"/>
                <c:pt idx="0">
                  <c:v>办公楼</c:v>
                </c:pt>
                <c:pt idx="1">
                  <c:v>厂房</c:v>
                </c:pt>
                <c:pt idx="2">
                  <c:v>电脑</c:v>
                </c:pt>
                <c:pt idx="3">
                  <c:v>货车</c:v>
                </c:pt>
                <c:pt idx="4">
                  <c:v>轿车</c:v>
                </c:pt>
                <c:pt idx="5">
                  <c:v>空调</c:v>
                </c:pt>
                <c:pt idx="6">
                  <c:v>离心泵</c:v>
                </c:pt>
              </c:strCache>
            </c:strRef>
          </c:cat>
          <c:val>
            <c:numRef>
              <c:f>资产透视分析!$C$5:$C$12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资产透视分析!$D$3:$D$4</c:f>
              <c:strCache>
                <c:ptCount val="1"/>
                <c:pt idx="0">
                  <c:v>厂部</c:v>
                </c:pt>
              </c:strCache>
            </c:strRef>
          </c:tx>
          <c:invertIfNegative val="0"/>
          <c:cat>
            <c:strRef>
              <c:f>资产透视分析!$A$5:$A$12</c:f>
              <c:strCache>
                <c:ptCount val="7"/>
                <c:pt idx="0">
                  <c:v>办公楼</c:v>
                </c:pt>
                <c:pt idx="1">
                  <c:v>厂房</c:v>
                </c:pt>
                <c:pt idx="2">
                  <c:v>电脑</c:v>
                </c:pt>
                <c:pt idx="3">
                  <c:v>货车</c:v>
                </c:pt>
                <c:pt idx="4">
                  <c:v>轿车</c:v>
                </c:pt>
                <c:pt idx="5">
                  <c:v>空调</c:v>
                </c:pt>
                <c:pt idx="6">
                  <c:v>离心泵</c:v>
                </c:pt>
              </c:strCache>
            </c:strRef>
          </c:cat>
          <c:val>
            <c:numRef>
              <c:f>资产透视分析!$D$5:$D$12</c:f>
              <c:numCache>
                <c:formatCode>0.00%</c:formatCode>
                <c:ptCount val="7"/>
                <c:pt idx="0">
                  <c:v>0.38089264091128855</c:v>
                </c:pt>
                <c:pt idx="1">
                  <c:v>0.44090308409243106</c:v>
                </c:pt>
                <c:pt idx="2">
                  <c:v>0</c:v>
                </c:pt>
                <c:pt idx="3">
                  <c:v>0</c:v>
                </c:pt>
                <c:pt idx="4">
                  <c:v>6.1726431772940349E-2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资产透视分析!$E$3:$E$4</c:f>
              <c:strCache>
                <c:ptCount val="1"/>
                <c:pt idx="0">
                  <c:v>车间</c:v>
                </c:pt>
              </c:strCache>
            </c:strRef>
          </c:tx>
          <c:invertIfNegative val="0"/>
          <c:cat>
            <c:strRef>
              <c:f>资产透视分析!$A$5:$A$12</c:f>
              <c:strCache>
                <c:ptCount val="7"/>
                <c:pt idx="0">
                  <c:v>办公楼</c:v>
                </c:pt>
                <c:pt idx="1">
                  <c:v>厂房</c:v>
                </c:pt>
                <c:pt idx="2">
                  <c:v>电脑</c:v>
                </c:pt>
                <c:pt idx="3">
                  <c:v>货车</c:v>
                </c:pt>
                <c:pt idx="4">
                  <c:v>轿车</c:v>
                </c:pt>
                <c:pt idx="5">
                  <c:v>空调</c:v>
                </c:pt>
                <c:pt idx="6">
                  <c:v>离心泵</c:v>
                </c:pt>
              </c:strCache>
            </c:strRef>
          </c:cat>
          <c:val>
            <c:numRef>
              <c:f>资产透视分析!$E$5:$E$12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3.5272246727394492E-2</c:v>
                </c:pt>
              </c:numCache>
            </c:numRef>
          </c:val>
        </c:ser>
        <c:ser>
          <c:idx val="4"/>
          <c:order val="4"/>
          <c:tx>
            <c:strRef>
              <c:f>资产透视分析!$F$3:$F$4</c:f>
              <c:strCache>
                <c:ptCount val="1"/>
                <c:pt idx="0">
                  <c:v>人事部</c:v>
                </c:pt>
              </c:strCache>
            </c:strRef>
          </c:tx>
          <c:invertIfNegative val="0"/>
          <c:cat>
            <c:strRef>
              <c:f>资产透视分析!$A$5:$A$12</c:f>
              <c:strCache>
                <c:ptCount val="7"/>
                <c:pt idx="0">
                  <c:v>办公楼</c:v>
                </c:pt>
                <c:pt idx="1">
                  <c:v>厂房</c:v>
                </c:pt>
                <c:pt idx="2">
                  <c:v>电脑</c:v>
                </c:pt>
                <c:pt idx="3">
                  <c:v>货车</c:v>
                </c:pt>
                <c:pt idx="4">
                  <c:v>轿车</c:v>
                </c:pt>
                <c:pt idx="5">
                  <c:v>空调</c:v>
                </c:pt>
                <c:pt idx="6">
                  <c:v>离心泵</c:v>
                </c:pt>
              </c:strCache>
            </c:strRef>
          </c:cat>
          <c:val>
            <c:numRef>
              <c:f>资产透视分析!$F$5:$F$12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1.0661103041156606E-2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48032"/>
        <c:axId val="36747904"/>
      </c:barChart>
      <c:catAx>
        <c:axId val="359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6747904"/>
        <c:crosses val="autoZero"/>
        <c:auto val="1"/>
        <c:lblAlgn val="ctr"/>
        <c:lblOffset val="100"/>
        <c:noMultiLvlLbl val="0"/>
      </c:catAx>
      <c:valAx>
        <c:axId val="367479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94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14</xdr:row>
      <xdr:rowOff>147637</xdr:rowOff>
    </xdr:from>
    <xdr:to>
      <xdr:col>10</xdr:col>
      <xdr:colOff>495300</xdr:colOff>
      <xdr:row>30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7.390269560186" createdVersion="4" refreshedVersion="4" minRefreshableVersion="3" recordCount="8">
  <cacheSource type="worksheet">
    <worksheetSource ref="A2:S10" sheet="固定资产卡片"/>
  </cacheSource>
  <cacheFields count="19">
    <cacheField name="卡片编号" numFmtId="176">
      <sharedItems containsSemiMixedTypes="0" containsString="0" containsNumber="1" containsInteger="1" minValue="1" maxValue="8"/>
    </cacheField>
    <cacheField name="固定资产编号" numFmtId="0">
      <sharedItems containsSemiMixedTypes="0" containsString="0" containsNumber="1" containsInteger="1" minValue="210001" maxValue="216001"/>
    </cacheField>
    <cacheField name="固定资产名称" numFmtId="0">
      <sharedItems count="7">
        <s v="离心泵"/>
        <s v="厂房"/>
        <s v="办公楼"/>
        <s v="货车"/>
        <s v="电脑"/>
        <s v="空调"/>
        <s v="轿车"/>
      </sharedItems>
    </cacheField>
    <cacheField name="规格型号" numFmtId="0">
      <sharedItems/>
    </cacheField>
    <cacheField name="部门名称" numFmtId="0">
      <sharedItems count="5">
        <s v="车间"/>
        <s v="厂部"/>
        <s v="销售部"/>
        <s v="人事部"/>
        <s v="财务部"/>
      </sharedItems>
    </cacheField>
    <cacheField name="使用状况" numFmtId="0">
      <sharedItems/>
    </cacheField>
    <cacheField name="增加方式" numFmtId="0">
      <sharedItems/>
    </cacheField>
    <cacheField name="减少方式" numFmtId="0">
      <sharedItems containsBlank="1"/>
    </cacheField>
    <cacheField name="开始使用日期" numFmtId="14">
      <sharedItems containsSemiMixedTypes="0" containsNonDate="0" containsDate="1" containsString="0" minDate="2004-05-15T00:00:00" maxDate="2009-03-03T00:00:00"/>
    </cacheField>
    <cacheField name="预计使用年数" numFmtId="0">
      <sharedItems containsSemiMixedTypes="0" containsString="0" containsNumber="1" containsInteger="1" minValue="5" maxValue="20"/>
    </cacheField>
    <cacheField name="当前日期" numFmtId="14">
      <sharedItems containsSemiMixedTypes="0" containsNonDate="0" containsDate="1" containsString="0" minDate="2010-05-31T00:00:00" maxDate="2010-06-01T00:00:00"/>
    </cacheField>
    <cacheField name="已提折旧月份" numFmtId="0">
      <sharedItems containsSemiMixedTypes="0" containsString="0" containsNumber="1" containsInteger="1" minValue="14" maxValue="72"/>
    </cacheField>
    <cacheField name="已提折旧年份" numFmtId="177">
      <sharedItems containsSemiMixedTypes="0" containsString="0" containsNumber="1" minValue="1.1666666666666667" maxValue="6"/>
    </cacheField>
    <cacheField name="本年已提月份" numFmtId="0">
      <sharedItems containsSemiMixedTypes="0" containsString="0" containsNumber="1" containsInteger="1" minValue="7" maxValue="10"/>
    </cacheField>
    <cacheField name="原值" numFmtId="177">
      <sharedItems containsSemiMixedTypes="0" containsString="0" containsNumber="1" containsInteger="1" minValue="3800" maxValue="1000000"/>
    </cacheField>
    <cacheField name="净残值率" numFmtId="0">
      <sharedItems containsSemiMixedTypes="0" containsString="0" containsNumber="1" minValue="5.0000000000000001E-3" maxValue="5.0000000000000001E-3"/>
    </cacheField>
    <cacheField name="净残值" numFmtId="177">
      <sharedItems containsSemiMixedTypes="0" containsString="0" containsNumber="1" minValue="19" maxValue="5000"/>
    </cacheField>
    <cacheField name="本年折旧额" numFmtId="178">
      <sharedItems containsMixedTypes="1" containsNumber="1" minValue="354.46875" maxValue="41458.333333333328" count="8">
        <n v="3316.666666666667"/>
        <n v="41458.333333333328"/>
        <n v="35815.521915930549"/>
        <n v="6633.3333333333339"/>
        <n v="648"/>
        <s v="－－－"/>
        <n v="354.46875"/>
        <n v="5804.1666666666661"/>
      </sharedItems>
    </cacheField>
    <cacheField name="折旧方法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n v="1"/>
    <n v="211001"/>
    <x v="0"/>
    <s v="WZ101"/>
    <x v="0"/>
    <s v="在用"/>
    <s v="直接购入"/>
    <m/>
    <d v="2005-02-10T00:00:00"/>
    <n v="10"/>
    <d v="2010-05-31T00:00:00"/>
    <n v="63"/>
    <n v="5.25"/>
    <n v="10"/>
    <n v="40000"/>
    <n v="5.0000000000000001E-3"/>
    <n v="200"/>
    <x v="0"/>
    <s v="平均年限法"/>
  </r>
  <r>
    <n v="2"/>
    <n v="212001"/>
    <x v="1"/>
    <s v="砖混结构"/>
    <x v="1"/>
    <s v="在用"/>
    <s v="在建工程转入"/>
    <m/>
    <d v="2005-02-25T00:00:00"/>
    <n v="20"/>
    <d v="2010-05-31T00:00:00"/>
    <n v="63"/>
    <n v="5.25"/>
    <n v="10"/>
    <n v="1000000"/>
    <n v="5.0000000000000001E-3"/>
    <n v="5000"/>
    <x v="1"/>
    <s v="平均年限法"/>
  </r>
  <r>
    <n v="3"/>
    <n v="212002"/>
    <x v="2"/>
    <s v="砖混结构"/>
    <x v="1"/>
    <s v="在用"/>
    <s v="在建工程转入"/>
    <m/>
    <d v="2006-03-05T00:00:00"/>
    <n v="20"/>
    <d v="2010-05-31T00:00:00"/>
    <n v="50"/>
    <n v="4.166666666666667"/>
    <n v="10"/>
    <n v="500000"/>
    <n v="5.0000000000000001E-3"/>
    <n v="2500"/>
    <x v="2"/>
    <s v="双倍余额递减法"/>
  </r>
  <r>
    <n v="4"/>
    <n v="214004"/>
    <x v="3"/>
    <s v="LG4600"/>
    <x v="2"/>
    <s v="在用"/>
    <s v="直接购入"/>
    <m/>
    <d v="2006-05-15T00:00:00"/>
    <n v="10"/>
    <d v="2010-05-31T00:00:00"/>
    <n v="48"/>
    <n v="4"/>
    <n v="10"/>
    <n v="80000"/>
    <n v="5.0000000000000001E-3"/>
    <n v="400"/>
    <x v="3"/>
    <s v="平均年限法"/>
  </r>
  <r>
    <n v="5"/>
    <n v="216001"/>
    <x v="4"/>
    <s v="AF706"/>
    <x v="3"/>
    <s v="在用"/>
    <s v="直接购入"/>
    <m/>
    <d v="2007-05-10T00:00:00"/>
    <n v="5"/>
    <d v="2010-05-31T00:00:00"/>
    <n v="36"/>
    <n v="3"/>
    <n v="10"/>
    <n v="4500"/>
    <n v="5.0000000000000001E-3"/>
    <n v="22.5"/>
    <x v="4"/>
    <s v="双倍余额递减法"/>
  </r>
  <r>
    <n v="6"/>
    <n v="210001"/>
    <x v="5"/>
    <s v="HR501"/>
    <x v="4"/>
    <s v="在用"/>
    <s v="直接购入"/>
    <s v="报废"/>
    <d v="2004-05-15T00:00:00"/>
    <n v="5"/>
    <d v="2010-05-31T00:00:00"/>
    <n v="72"/>
    <n v="6"/>
    <n v="10"/>
    <n v="5000"/>
    <n v="5.0000000000000001E-3"/>
    <n v="25"/>
    <x v="5"/>
    <s v="平均年限法"/>
  </r>
  <r>
    <n v="7"/>
    <n v="210002"/>
    <x v="4"/>
    <s v="AF706"/>
    <x v="3"/>
    <s v="在用"/>
    <s v="调拨"/>
    <m/>
    <d v="2009-01-10T00:00:00"/>
    <n v="8"/>
    <d v="2010-05-31T00:00:00"/>
    <n v="16"/>
    <n v="1.3333333333333333"/>
    <n v="9"/>
    <n v="3800"/>
    <n v="5.0000000000000001E-3"/>
    <n v="19"/>
    <x v="6"/>
    <s v="平均年限法"/>
  </r>
  <r>
    <n v="8"/>
    <n v="212003"/>
    <x v="6"/>
    <s v="Z2526"/>
    <x v="1"/>
    <s v="在用"/>
    <s v="直接购入"/>
    <m/>
    <d v="2009-03-02T00:00:00"/>
    <n v="20"/>
    <d v="2010-05-31T00:00:00"/>
    <n v="14"/>
    <n v="1.1666666666666667"/>
    <n v="7"/>
    <n v="200000"/>
    <n v="5.0000000000000001E-3"/>
    <n v="1000"/>
    <x v="7"/>
    <s v="平均年限法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2">
  <location ref="A3:G12" firstHeaderRow="1" firstDataRow="2" firstDataCol="1"/>
  <pivotFields count="19">
    <pivotField numFmtId="176" showAll="0"/>
    <pivotField showAll="0"/>
    <pivotField axis="axisRow" showAll="0">
      <items count="8">
        <item x="2"/>
        <item x="1"/>
        <item x="4"/>
        <item x="3"/>
        <item x="6"/>
        <item x="5"/>
        <item x="0"/>
        <item t="default"/>
      </items>
    </pivotField>
    <pivotField showAll="0"/>
    <pivotField axis="axisCol" showAll="0">
      <items count="6">
        <item x="2"/>
        <item x="4"/>
        <item x="1"/>
        <item x="0"/>
        <item x="3"/>
        <item t="default"/>
      </items>
    </pivotField>
    <pivotField showAll="0"/>
    <pivotField showAll="0"/>
    <pivotField showAll="0"/>
    <pivotField numFmtId="14" showAll="0"/>
    <pivotField showAll="0"/>
    <pivotField numFmtId="14" showAll="0"/>
    <pivotField showAll="0"/>
    <pivotField numFmtId="177" showAll="0"/>
    <pivotField showAll="0"/>
    <pivotField numFmtId="177" showAll="0"/>
    <pivotField showAll="0"/>
    <pivotField numFmtId="177" showAll="0"/>
    <pivotField dataField="1" showAll="0">
      <items count="9">
        <item x="6"/>
        <item x="4"/>
        <item x="0"/>
        <item x="7"/>
        <item x="3"/>
        <item x="2"/>
        <item x="1"/>
        <item x="5"/>
        <item t="default"/>
      </items>
    </pivotField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本年折旧额" fld="17" showDataAs="percentOfTotal" baseField="0" baseItem="0" numFmtId="1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tabSelected="1" workbookViewId="0">
      <selection activeCell="G7" sqref="G7"/>
    </sheetView>
  </sheetViews>
  <sheetFormatPr defaultRowHeight="13.5"/>
  <cols>
    <col min="1" max="1" width="19.75" customWidth="1"/>
    <col min="2" max="2" width="9.75" customWidth="1"/>
    <col min="3" max="3" width="7.75" customWidth="1"/>
    <col min="4" max="4" width="8.5" customWidth="1"/>
    <col min="5" max="5" width="7.375" customWidth="1"/>
    <col min="6" max="6" width="7.75" customWidth="1"/>
    <col min="7" max="7" width="9.625" customWidth="1"/>
  </cols>
  <sheetData>
    <row r="3" spans="1:7">
      <c r="A3" s="11" t="s">
        <v>60</v>
      </c>
      <c r="B3" s="11" t="s">
        <v>59</v>
      </c>
    </row>
    <row r="4" spans="1:7">
      <c r="A4" s="11" t="s">
        <v>51</v>
      </c>
      <c r="B4" t="s">
        <v>7</v>
      </c>
      <c r="C4" t="s">
        <v>10</v>
      </c>
      <c r="D4" t="s">
        <v>4</v>
      </c>
      <c r="E4" t="s">
        <v>0</v>
      </c>
      <c r="F4" t="s">
        <v>8</v>
      </c>
      <c r="G4" t="s">
        <v>58</v>
      </c>
    </row>
    <row r="5" spans="1:7">
      <c r="A5" s="12" t="s">
        <v>52</v>
      </c>
      <c r="B5" s="13">
        <v>0</v>
      </c>
      <c r="C5" s="13">
        <v>0</v>
      </c>
      <c r="D5" s="13">
        <v>0.38089264091128855</v>
      </c>
      <c r="E5" s="13">
        <v>0</v>
      </c>
      <c r="F5" s="13">
        <v>0</v>
      </c>
      <c r="G5" s="13">
        <v>0.38089264091128855</v>
      </c>
    </row>
    <row r="6" spans="1:7">
      <c r="A6" s="12" t="s">
        <v>53</v>
      </c>
      <c r="B6" s="13">
        <v>0</v>
      </c>
      <c r="C6" s="13">
        <v>0</v>
      </c>
      <c r="D6" s="13">
        <v>0.44090308409243106</v>
      </c>
      <c r="E6" s="13">
        <v>0</v>
      </c>
      <c r="F6" s="13">
        <v>0</v>
      </c>
      <c r="G6" s="13">
        <v>0.44090308409243106</v>
      </c>
    </row>
    <row r="7" spans="1:7">
      <c r="A7" s="12" t="s">
        <v>54</v>
      </c>
      <c r="B7" s="13">
        <v>0</v>
      </c>
      <c r="C7" s="13">
        <v>0</v>
      </c>
      <c r="D7" s="13">
        <v>0</v>
      </c>
      <c r="E7" s="13">
        <v>0</v>
      </c>
      <c r="F7" s="13">
        <v>1.0661103041156606E-2</v>
      </c>
      <c r="G7" s="13">
        <v>1.0661103041156606E-2</v>
      </c>
    </row>
    <row r="8" spans="1:7">
      <c r="A8" s="12" t="s">
        <v>55</v>
      </c>
      <c r="B8" s="13">
        <v>7.0544493454788984E-2</v>
      </c>
      <c r="C8" s="13">
        <v>0</v>
      </c>
      <c r="D8" s="13">
        <v>0</v>
      </c>
      <c r="E8" s="13">
        <v>0</v>
      </c>
      <c r="F8" s="13">
        <v>0</v>
      </c>
      <c r="G8" s="13">
        <v>7.0544493454788984E-2</v>
      </c>
    </row>
    <row r="9" spans="1:7">
      <c r="A9" s="12" t="s">
        <v>56</v>
      </c>
      <c r="B9" s="13">
        <v>0</v>
      </c>
      <c r="C9" s="13">
        <v>0</v>
      </c>
      <c r="D9" s="13">
        <v>6.1726431772940349E-2</v>
      </c>
      <c r="E9" s="13">
        <v>0</v>
      </c>
      <c r="F9" s="13">
        <v>0</v>
      </c>
      <c r="G9" s="13">
        <v>6.1726431772940349E-2</v>
      </c>
    </row>
    <row r="10" spans="1:7">
      <c r="A10" s="12" t="s">
        <v>9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</row>
    <row r="11" spans="1:7">
      <c r="A11" s="12" t="s">
        <v>57</v>
      </c>
      <c r="B11" s="13">
        <v>0</v>
      </c>
      <c r="C11" s="13">
        <v>0</v>
      </c>
      <c r="D11" s="13">
        <v>0</v>
      </c>
      <c r="E11" s="13">
        <v>3.5272246727394492E-2</v>
      </c>
      <c r="F11" s="13">
        <v>0</v>
      </c>
      <c r="G11" s="13">
        <v>3.5272246727394492E-2</v>
      </c>
    </row>
    <row r="12" spans="1:7">
      <c r="A12" s="12" t="s">
        <v>58</v>
      </c>
      <c r="B12" s="13">
        <v>7.0544493454788984E-2</v>
      </c>
      <c r="C12" s="13">
        <v>0</v>
      </c>
      <c r="D12" s="13">
        <v>0.88352215677665991</v>
      </c>
      <c r="E12" s="13">
        <v>3.5272246727394492E-2</v>
      </c>
      <c r="F12" s="13">
        <v>1.0661103041156606E-2</v>
      </c>
      <c r="G12" s="13">
        <v>1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F6" sqref="F6"/>
    </sheetView>
  </sheetViews>
  <sheetFormatPr defaultRowHeight="13.5"/>
  <cols>
    <col min="1" max="2" width="9.125" bestFit="1" customWidth="1"/>
    <col min="9" max="9" width="12" customWidth="1"/>
    <col min="10" max="10" width="12.375" customWidth="1"/>
    <col min="11" max="11" width="11.625" bestFit="1" customWidth="1"/>
    <col min="12" max="14" width="9.125" bestFit="1" customWidth="1"/>
    <col min="15" max="15" width="12.75" bestFit="1" customWidth="1"/>
    <col min="16" max="16" width="9.125" bestFit="1" customWidth="1"/>
    <col min="17" max="17" width="9.5" bestFit="1" customWidth="1"/>
    <col min="18" max="18" width="10.5" bestFit="1" customWidth="1"/>
  </cols>
  <sheetData>
    <row r="1" spans="1:19" ht="23.25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26.25" customHeight="1">
      <c r="A2" s="9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K2" s="9" t="s">
        <v>24</v>
      </c>
      <c r="L2" s="9" t="s">
        <v>25</v>
      </c>
      <c r="M2" s="9" t="s">
        <v>26</v>
      </c>
      <c r="N2" s="9" t="s">
        <v>27</v>
      </c>
      <c r="O2" s="9" t="s">
        <v>28</v>
      </c>
      <c r="P2" s="9" t="s">
        <v>29</v>
      </c>
      <c r="Q2" s="1" t="s">
        <v>30</v>
      </c>
      <c r="R2" s="1" t="s">
        <v>31</v>
      </c>
      <c r="S2" s="1" t="s">
        <v>32</v>
      </c>
    </row>
    <row r="3" spans="1:19">
      <c r="A3" s="2">
        <v>1</v>
      </c>
      <c r="B3" s="3">
        <v>211001</v>
      </c>
      <c r="C3" s="3" t="s">
        <v>33</v>
      </c>
      <c r="D3" s="3" t="s">
        <v>34</v>
      </c>
      <c r="E3" s="3" t="s">
        <v>0</v>
      </c>
      <c r="F3" s="3" t="s">
        <v>1</v>
      </c>
      <c r="G3" s="3" t="s">
        <v>2</v>
      </c>
      <c r="H3" s="3"/>
      <c r="I3" s="4">
        <v>38393</v>
      </c>
      <c r="J3" s="3">
        <v>10</v>
      </c>
      <c r="K3" s="4">
        <v>40329</v>
      </c>
      <c r="L3" s="3">
        <f>INT(DAYS360(I3,K3)/30)</f>
        <v>63</v>
      </c>
      <c r="M3" s="5">
        <f>L3/12</f>
        <v>5.25</v>
      </c>
      <c r="N3" s="6">
        <v>10</v>
      </c>
      <c r="O3" s="5">
        <v>40000</v>
      </c>
      <c r="P3" s="6">
        <v>5.0000000000000001E-3</v>
      </c>
      <c r="Q3" s="5">
        <f t="shared" ref="Q3:Q10" si="0">O3*P3</f>
        <v>200</v>
      </c>
      <c r="R3" s="7">
        <f>SLN(O3,Q3,J3)/12*N3</f>
        <v>3316.666666666667</v>
      </c>
      <c r="S3" s="3" t="s">
        <v>3</v>
      </c>
    </row>
    <row r="4" spans="1:19">
      <c r="A4" s="2">
        <v>2</v>
      </c>
      <c r="B4" s="3">
        <v>212001</v>
      </c>
      <c r="C4" s="3" t="s">
        <v>35</v>
      </c>
      <c r="D4" s="3" t="s">
        <v>36</v>
      </c>
      <c r="E4" s="3" t="s">
        <v>4</v>
      </c>
      <c r="F4" s="3" t="s">
        <v>1</v>
      </c>
      <c r="G4" s="3" t="s">
        <v>5</v>
      </c>
      <c r="H4" s="3"/>
      <c r="I4" s="4">
        <v>38408</v>
      </c>
      <c r="J4" s="3">
        <v>20</v>
      </c>
      <c r="K4" s="4">
        <v>40329</v>
      </c>
      <c r="L4" s="3">
        <f t="shared" ref="L4:L10" si="1">INT(DAYS360(I4,K4)/30)</f>
        <v>63</v>
      </c>
      <c r="M4" s="5">
        <f t="shared" ref="M4:M10" si="2">L4/12</f>
        <v>5.25</v>
      </c>
      <c r="N4" s="6">
        <v>10</v>
      </c>
      <c r="O4" s="5">
        <v>1000000</v>
      </c>
      <c r="P4" s="6">
        <v>5.0000000000000001E-3</v>
      </c>
      <c r="Q4" s="5">
        <f t="shared" si="0"/>
        <v>5000</v>
      </c>
      <c r="R4" s="7">
        <f>SLN(O4,Q4,J4)/12*N4</f>
        <v>41458.333333333328</v>
      </c>
      <c r="S4" s="3" t="s">
        <v>3</v>
      </c>
    </row>
    <row r="5" spans="1:19">
      <c r="A5" s="2">
        <v>3</v>
      </c>
      <c r="B5" s="3">
        <v>212002</v>
      </c>
      <c r="C5" s="3" t="s">
        <v>37</v>
      </c>
      <c r="D5" s="3" t="s">
        <v>38</v>
      </c>
      <c r="E5" s="3" t="s">
        <v>4</v>
      </c>
      <c r="F5" s="3" t="s">
        <v>1</v>
      </c>
      <c r="G5" s="3" t="s">
        <v>5</v>
      </c>
      <c r="H5" s="3"/>
      <c r="I5" s="4">
        <v>38781</v>
      </c>
      <c r="J5" s="3">
        <v>20</v>
      </c>
      <c r="K5" s="4">
        <v>40329</v>
      </c>
      <c r="L5" s="3">
        <f t="shared" si="1"/>
        <v>50</v>
      </c>
      <c r="M5" s="5">
        <f t="shared" si="2"/>
        <v>4.166666666666667</v>
      </c>
      <c r="N5" s="6">
        <v>10</v>
      </c>
      <c r="O5" s="5">
        <v>500000</v>
      </c>
      <c r="P5" s="6">
        <v>5.0000000000000001E-3</v>
      </c>
      <c r="Q5" s="5">
        <f t="shared" si="0"/>
        <v>2500</v>
      </c>
      <c r="R5" s="7">
        <f>DDB(O5,Q5,J5,M5,2)</f>
        <v>35815.521915930549</v>
      </c>
      <c r="S5" s="3" t="s">
        <v>6</v>
      </c>
    </row>
    <row r="6" spans="1:19">
      <c r="A6" s="2">
        <v>4</v>
      </c>
      <c r="B6" s="3">
        <v>214004</v>
      </c>
      <c r="C6" s="3" t="s">
        <v>39</v>
      </c>
      <c r="D6" s="3" t="s">
        <v>40</v>
      </c>
      <c r="E6" s="3" t="s">
        <v>7</v>
      </c>
      <c r="F6" s="3" t="s">
        <v>1</v>
      </c>
      <c r="G6" s="3" t="s">
        <v>2</v>
      </c>
      <c r="H6" s="3"/>
      <c r="I6" s="4">
        <v>38852</v>
      </c>
      <c r="J6" s="3">
        <v>10</v>
      </c>
      <c r="K6" s="4">
        <v>40329</v>
      </c>
      <c r="L6" s="3">
        <f t="shared" si="1"/>
        <v>48</v>
      </c>
      <c r="M6" s="5">
        <f t="shared" si="2"/>
        <v>4</v>
      </c>
      <c r="N6" s="6">
        <v>10</v>
      </c>
      <c r="O6" s="5">
        <v>80000</v>
      </c>
      <c r="P6" s="6">
        <v>5.0000000000000001E-3</v>
      </c>
      <c r="Q6" s="5">
        <f t="shared" si="0"/>
        <v>400</v>
      </c>
      <c r="R6" s="7">
        <f>SLN(O6,Q6,J6)/12*N6</f>
        <v>6633.3333333333339</v>
      </c>
      <c r="S6" s="3" t="s">
        <v>3</v>
      </c>
    </row>
    <row r="7" spans="1:19">
      <c r="A7" s="2">
        <v>5</v>
      </c>
      <c r="B7" s="3">
        <v>216001</v>
      </c>
      <c r="C7" s="3" t="s">
        <v>41</v>
      </c>
      <c r="D7" s="3" t="s">
        <v>42</v>
      </c>
      <c r="E7" s="3" t="s">
        <v>8</v>
      </c>
      <c r="F7" s="3" t="s">
        <v>1</v>
      </c>
      <c r="G7" s="3" t="s">
        <v>2</v>
      </c>
      <c r="H7" s="3"/>
      <c r="I7" s="4">
        <v>39212</v>
      </c>
      <c r="J7" s="3">
        <v>5</v>
      </c>
      <c r="K7" s="4">
        <v>40329</v>
      </c>
      <c r="L7" s="3">
        <f t="shared" si="1"/>
        <v>36</v>
      </c>
      <c r="M7" s="5">
        <f t="shared" si="2"/>
        <v>3</v>
      </c>
      <c r="N7" s="6">
        <v>10</v>
      </c>
      <c r="O7" s="5">
        <v>4500</v>
      </c>
      <c r="P7" s="6">
        <v>5.0000000000000001E-3</v>
      </c>
      <c r="Q7" s="5">
        <f t="shared" si="0"/>
        <v>22.5</v>
      </c>
      <c r="R7" s="7">
        <f>DDB(O7,Q7,J7,M7,2)</f>
        <v>648</v>
      </c>
      <c r="S7" s="3" t="s">
        <v>6</v>
      </c>
    </row>
    <row r="8" spans="1:19">
      <c r="A8" s="2">
        <v>6</v>
      </c>
      <c r="B8" s="3">
        <v>210001</v>
      </c>
      <c r="C8" s="3" t="s">
        <v>9</v>
      </c>
      <c r="D8" s="3" t="s">
        <v>43</v>
      </c>
      <c r="E8" s="3" t="s">
        <v>10</v>
      </c>
      <c r="F8" s="3" t="s">
        <v>1</v>
      </c>
      <c r="G8" s="3" t="s">
        <v>2</v>
      </c>
      <c r="H8" s="3" t="s">
        <v>11</v>
      </c>
      <c r="I8" s="4">
        <v>38122</v>
      </c>
      <c r="J8" s="3">
        <v>5</v>
      </c>
      <c r="K8" s="4">
        <v>40329</v>
      </c>
      <c r="L8" s="3">
        <f t="shared" si="1"/>
        <v>72</v>
      </c>
      <c r="M8" s="5">
        <f t="shared" si="2"/>
        <v>6</v>
      </c>
      <c r="N8" s="6">
        <v>10</v>
      </c>
      <c r="O8" s="5">
        <v>5000</v>
      </c>
      <c r="P8" s="6">
        <v>5.0000000000000001E-3</v>
      </c>
      <c r="Q8" s="5">
        <f t="shared" si="0"/>
        <v>25</v>
      </c>
      <c r="R8" s="8" t="s">
        <v>44</v>
      </c>
      <c r="S8" s="3" t="s">
        <v>3</v>
      </c>
    </row>
    <row r="9" spans="1:19">
      <c r="A9" s="2">
        <v>7</v>
      </c>
      <c r="B9" s="3">
        <v>210002</v>
      </c>
      <c r="C9" s="3" t="s">
        <v>41</v>
      </c>
      <c r="D9" s="3" t="s">
        <v>42</v>
      </c>
      <c r="E9" s="3" t="s">
        <v>8</v>
      </c>
      <c r="F9" s="3" t="s">
        <v>1</v>
      </c>
      <c r="G9" s="3" t="s">
        <v>12</v>
      </c>
      <c r="H9" s="3"/>
      <c r="I9" s="4">
        <v>39823</v>
      </c>
      <c r="J9" s="3">
        <v>8</v>
      </c>
      <c r="K9" s="4">
        <v>40329</v>
      </c>
      <c r="L9" s="3">
        <f t="shared" si="1"/>
        <v>16</v>
      </c>
      <c r="M9" s="5">
        <f t="shared" si="2"/>
        <v>1.3333333333333333</v>
      </c>
      <c r="N9" s="6">
        <v>9</v>
      </c>
      <c r="O9" s="5">
        <v>3800</v>
      </c>
      <c r="P9" s="6">
        <v>5.0000000000000001E-3</v>
      </c>
      <c r="Q9" s="5">
        <f t="shared" si="0"/>
        <v>19</v>
      </c>
      <c r="R9" s="7">
        <f>SLN(O9,Q9,J9)/12*N9</f>
        <v>354.46875</v>
      </c>
      <c r="S9" s="3" t="s">
        <v>3</v>
      </c>
    </row>
    <row r="10" spans="1:19">
      <c r="A10" s="2">
        <v>8</v>
      </c>
      <c r="B10" s="3">
        <v>212003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/>
      <c r="I10" s="4">
        <v>39874</v>
      </c>
      <c r="J10" s="3">
        <v>20</v>
      </c>
      <c r="K10" s="4">
        <v>40329</v>
      </c>
      <c r="L10" s="3">
        <f t="shared" si="1"/>
        <v>14</v>
      </c>
      <c r="M10" s="5">
        <f t="shared" si="2"/>
        <v>1.1666666666666667</v>
      </c>
      <c r="N10" s="6">
        <v>7</v>
      </c>
      <c r="O10" s="5">
        <v>200000</v>
      </c>
      <c r="P10" s="6">
        <v>5.0000000000000001E-3</v>
      </c>
      <c r="Q10" s="5">
        <f t="shared" si="0"/>
        <v>1000</v>
      </c>
      <c r="R10" s="7">
        <f>SLN(O10,Q10,J10)/12*N10</f>
        <v>5804.1666666666661</v>
      </c>
      <c r="S10" s="3" t="s">
        <v>50</v>
      </c>
    </row>
  </sheetData>
  <mergeCells count="1">
    <mergeCell ref="A1:S1"/>
  </mergeCells>
  <phoneticPr fontId="1" type="noConversion"/>
  <dataValidations count="7">
    <dataValidation type="list" allowBlank="1" showInputMessage="1" showErrorMessage="1" sqref="G9">
      <formula1>"直接购入,在建工程转入,捐赠,投资者投入,调拨"</formula1>
    </dataValidation>
    <dataValidation type="list" allowBlank="1" showInputMessage="1" showErrorMessage="1" sqref="H9">
      <formula1>"出售,报废,调拨,投资"</formula1>
    </dataValidation>
    <dataValidation type="list" allowBlank="1" showInputMessage="1" showErrorMessage="1" sqref="E3:E10">
      <formula1>"财务部,人事部,销售部,车间,办公室,厂部"</formula1>
    </dataValidation>
    <dataValidation type="list" allowBlank="1" showInputMessage="1" showErrorMessage="1" sqref="H3:H8 H10">
      <formula1>"出售,报废,挑拨,投资"</formula1>
    </dataValidation>
    <dataValidation type="list" allowBlank="1" showInputMessage="1" showErrorMessage="1" sqref="G10 G3:G8">
      <formula1>"直接购入,在建工程转入,捐赠,投资者投入"</formula1>
    </dataValidation>
    <dataValidation type="list" allowBlank="1" showInputMessage="1" showErrorMessage="1" sqref="F3:F10">
      <formula1>"在用,季节性停用,停用"</formula1>
    </dataValidation>
    <dataValidation type="list" allowBlank="1" showInputMessage="1" showErrorMessage="1" sqref="S3:S10">
      <formula1>"平均年限法,双倍余额递减法,年数总和法,工作量法"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资产透视分析</vt:lpstr>
      <vt:lpstr>固定资产卡片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2010-04-19T01:14:08Z</dcterms:created>
  <dcterms:modified xsi:type="dcterms:W3CDTF">2010-04-19T01:54:47Z</dcterms:modified>
</cp:coreProperties>
</file>