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hidePivotFieldList="1" defaultThemeVersion="124226"/>
  <bookViews>
    <workbookView xWindow="480" yWindow="210" windowWidth="10755" windowHeight="4365"/>
  </bookViews>
  <sheets>
    <sheet name="透视图分析" sheetId="12" r:id="rId1"/>
    <sheet name="透视表分析" sheetId="11" r:id="rId2"/>
    <sheet name="4月工资表" sheetId="1" r:id="rId3"/>
    <sheet name="扣税标准" sheetId="2" r:id="rId4"/>
    <sheet name="工资单" sheetId="3" r:id="rId5"/>
    <sheet name="排序工资表" sheetId="4" r:id="rId6"/>
    <sheet name="筛选工资表" sheetId="8" r:id="rId7"/>
    <sheet name="部门汇总" sheetId="9" r:id="rId8"/>
  </sheets>
  <definedNames>
    <definedName name="_xlnm._FilterDatabase" localSheetId="6" hidden="1">筛选工资表!$A$1:$M$50</definedName>
    <definedName name="_xlnm.Criteria" localSheetId="6">筛选工资表!$C$53:$C$54</definedName>
    <definedName name="_xlnm.Extract" localSheetId="6">筛选工资表!$A$55:$M$56</definedName>
  </definedNames>
  <calcPr calcId="144315"/>
  <pivotCaches>
    <pivotCache cacheId="2" r:id="rId9"/>
  </pivotCaches>
</workbook>
</file>

<file path=xl/calcChain.xml><?xml version="1.0" encoding="utf-8"?>
<calcChain xmlns="http://schemas.openxmlformats.org/spreadsheetml/2006/main">
  <c r="F29" i="9" l="1"/>
  <c r="J29" i="9" s="1"/>
  <c r="F40" i="9"/>
  <c r="J40" i="9" s="1"/>
  <c r="F26" i="9"/>
  <c r="J26" i="9" s="1"/>
  <c r="F48" i="9"/>
  <c r="J48" i="9" s="1"/>
  <c r="F47" i="9"/>
  <c r="J47" i="9" s="1"/>
  <c r="F16" i="9"/>
  <c r="J16" i="9" s="1"/>
  <c r="F57" i="9"/>
  <c r="J57" i="9" s="1"/>
  <c r="F39" i="9"/>
  <c r="J39" i="9" s="1"/>
  <c r="F15" i="9"/>
  <c r="J15" i="9" s="1"/>
  <c r="F46" i="9"/>
  <c r="J46" i="9" s="1"/>
  <c r="F38" i="9"/>
  <c r="J38" i="9" s="1"/>
  <c r="F14" i="9"/>
  <c r="J14" i="9" s="1"/>
  <c r="F45" i="9"/>
  <c r="J45" i="9" s="1"/>
  <c r="F37" i="9"/>
  <c r="J37" i="9" s="1"/>
  <c r="F13" i="9"/>
  <c r="J13" i="9" s="1"/>
  <c r="F56" i="9"/>
  <c r="J56" i="9" s="1"/>
  <c r="F25" i="9"/>
  <c r="J25" i="9" s="1"/>
  <c r="F36" i="9"/>
  <c r="J36" i="9" s="1"/>
  <c r="F12" i="9"/>
  <c r="J12" i="9" s="1"/>
  <c r="F44" i="9"/>
  <c r="J44" i="9" s="1"/>
  <c r="F24" i="9"/>
  <c r="J24" i="9" s="1"/>
  <c r="F35" i="9"/>
  <c r="J35" i="9" s="1"/>
  <c r="F11" i="9"/>
  <c r="J11" i="9" s="1"/>
  <c r="F55" i="9"/>
  <c r="J55" i="9" s="1"/>
  <c r="F23" i="9"/>
  <c r="J23" i="9" s="1"/>
  <c r="F4" i="9"/>
  <c r="J4" i="9" s="1"/>
  <c r="F10" i="9"/>
  <c r="J10" i="9" s="1"/>
  <c r="F54" i="9"/>
  <c r="J54" i="9" s="1"/>
  <c r="F34" i="9"/>
  <c r="J34" i="9" s="1"/>
  <c r="F3" i="9"/>
  <c r="J3" i="9" s="1"/>
  <c r="F9" i="9"/>
  <c r="J9" i="9" s="1"/>
  <c r="F43" i="9"/>
  <c r="J43" i="9" s="1"/>
  <c r="F8" i="9"/>
  <c r="J8" i="9" s="1"/>
  <c r="F7" i="9"/>
  <c r="J7" i="9" s="1"/>
  <c r="F6" i="9"/>
  <c r="J6" i="9" s="1"/>
  <c r="J17" i="9" s="1"/>
  <c r="F33" i="9"/>
  <c r="J33" i="9" s="1"/>
  <c r="F32" i="9"/>
  <c r="J32" i="9" s="1"/>
  <c r="F22" i="9"/>
  <c r="J22" i="9" s="1"/>
  <c r="F2" i="9"/>
  <c r="J2" i="9" s="1"/>
  <c r="F21" i="9"/>
  <c r="J21" i="9" s="1"/>
  <c r="J27" i="9" s="1"/>
  <c r="F42" i="9"/>
  <c r="J42" i="9" s="1"/>
  <c r="J49" i="9" s="1"/>
  <c r="F31" i="9"/>
  <c r="J31" i="9" s="1"/>
  <c r="J41" i="9" s="1"/>
  <c r="F53" i="9"/>
  <c r="J53" i="9" s="1"/>
  <c r="F52" i="9"/>
  <c r="J52" i="9" s="1"/>
  <c r="F51" i="9"/>
  <c r="J51" i="9" s="1"/>
  <c r="F50" i="9"/>
  <c r="J50" i="9" s="1"/>
  <c r="J58" i="9" s="1"/>
  <c r="F28" i="9"/>
  <c r="J28" i="9" s="1"/>
  <c r="J30" i="9" s="1"/>
  <c r="F19" i="9"/>
  <c r="J19" i="9" s="1"/>
  <c r="F18" i="9"/>
  <c r="J18" i="9" s="1"/>
  <c r="J20" i="9" s="1"/>
  <c r="F50" i="8"/>
  <c r="J50" i="8" s="1"/>
  <c r="F49" i="8"/>
  <c r="J49" i="8" s="1"/>
  <c r="F48" i="8"/>
  <c r="J48" i="8" s="1"/>
  <c r="F47" i="8"/>
  <c r="J47" i="8" s="1"/>
  <c r="F46" i="8"/>
  <c r="J46" i="8" s="1"/>
  <c r="F45" i="8"/>
  <c r="J45" i="8" s="1"/>
  <c r="F44" i="8"/>
  <c r="J44" i="8" s="1"/>
  <c r="F43" i="8"/>
  <c r="J43" i="8" s="1"/>
  <c r="F42" i="8"/>
  <c r="J42" i="8" s="1"/>
  <c r="F41" i="8"/>
  <c r="J41" i="8" s="1"/>
  <c r="F40" i="8"/>
  <c r="J40" i="8" s="1"/>
  <c r="F39" i="8"/>
  <c r="J39" i="8" s="1"/>
  <c r="F38" i="8"/>
  <c r="J38" i="8" s="1"/>
  <c r="F37" i="8"/>
  <c r="J37" i="8" s="1"/>
  <c r="F36" i="8"/>
  <c r="J36" i="8" s="1"/>
  <c r="F35" i="8"/>
  <c r="J35" i="8" s="1"/>
  <c r="F34" i="8"/>
  <c r="J34" i="8" s="1"/>
  <c r="F33" i="8"/>
  <c r="J33" i="8" s="1"/>
  <c r="F32" i="8"/>
  <c r="J32" i="8" s="1"/>
  <c r="F31" i="8"/>
  <c r="J31" i="8" s="1"/>
  <c r="F30" i="8"/>
  <c r="J30" i="8" s="1"/>
  <c r="F29" i="8"/>
  <c r="J29" i="8" s="1"/>
  <c r="F28" i="8"/>
  <c r="J28" i="8" s="1"/>
  <c r="F27" i="8"/>
  <c r="J27" i="8" s="1"/>
  <c r="F26" i="8"/>
  <c r="J26" i="8" s="1"/>
  <c r="F25" i="8"/>
  <c r="J25" i="8" s="1"/>
  <c r="F24" i="8"/>
  <c r="J24" i="8" s="1"/>
  <c r="F23" i="8"/>
  <c r="J23" i="8" s="1"/>
  <c r="F22" i="8"/>
  <c r="J22" i="8" s="1"/>
  <c r="F21" i="8"/>
  <c r="J21" i="8" s="1"/>
  <c r="F20" i="8"/>
  <c r="J20" i="8" s="1"/>
  <c r="F19" i="8"/>
  <c r="J19" i="8" s="1"/>
  <c r="F18" i="8"/>
  <c r="J18" i="8" s="1"/>
  <c r="F17" i="8"/>
  <c r="J17" i="8" s="1"/>
  <c r="F16" i="8"/>
  <c r="J16" i="8" s="1"/>
  <c r="F15" i="8"/>
  <c r="J15" i="8" s="1"/>
  <c r="F14" i="8"/>
  <c r="J14" i="8" s="1"/>
  <c r="F13" i="8"/>
  <c r="J13" i="8" s="1"/>
  <c r="F12" i="8"/>
  <c r="J12" i="8" s="1"/>
  <c r="F11" i="8"/>
  <c r="J11" i="8" s="1"/>
  <c r="F10" i="8"/>
  <c r="J10" i="8" s="1"/>
  <c r="F9" i="8"/>
  <c r="J9" i="8" s="1"/>
  <c r="F8" i="8"/>
  <c r="J8" i="8" s="1"/>
  <c r="F7" i="8"/>
  <c r="J7" i="8" s="1"/>
  <c r="F6" i="8"/>
  <c r="J6" i="8" s="1"/>
  <c r="F5" i="8"/>
  <c r="J5" i="8" s="1"/>
  <c r="F4" i="8"/>
  <c r="J4" i="8" s="1"/>
  <c r="F3" i="8"/>
  <c r="J3" i="8" s="1"/>
  <c r="F2" i="8"/>
  <c r="J2" i="8" s="1"/>
  <c r="F25" i="4"/>
  <c r="J25" i="4" s="1"/>
  <c r="F29" i="4"/>
  <c r="J29" i="4" s="1"/>
  <c r="F18" i="4"/>
  <c r="J18" i="4" s="1"/>
  <c r="F40" i="4"/>
  <c r="J40" i="4" s="1"/>
  <c r="F42" i="4"/>
  <c r="J42" i="4" s="1"/>
  <c r="F14" i="4"/>
  <c r="J14" i="4" s="1"/>
  <c r="F47" i="4"/>
  <c r="J47" i="4" s="1"/>
  <c r="F31" i="4"/>
  <c r="J31" i="4" s="1"/>
  <c r="F9" i="4"/>
  <c r="J9" i="4" s="1"/>
  <c r="F36" i="4"/>
  <c r="J36" i="4" s="1"/>
  <c r="F34" i="4"/>
  <c r="J34" i="4" s="1"/>
  <c r="F12" i="4"/>
  <c r="J12" i="4" s="1"/>
  <c r="F39" i="4"/>
  <c r="J39" i="4" s="1"/>
  <c r="F30" i="4"/>
  <c r="J30" i="4" s="1"/>
  <c r="F5" i="4"/>
  <c r="J5" i="4" s="1"/>
  <c r="F45" i="4"/>
  <c r="J45" i="4" s="1"/>
  <c r="F19" i="4"/>
  <c r="J19" i="4" s="1"/>
  <c r="F27" i="4"/>
  <c r="J27" i="4" s="1"/>
  <c r="F15" i="4"/>
  <c r="J15" i="4" s="1"/>
  <c r="F37" i="4"/>
  <c r="J37" i="4" s="1"/>
  <c r="F20" i="4"/>
  <c r="J20" i="4" s="1"/>
  <c r="F28" i="4"/>
  <c r="J28" i="4" s="1"/>
  <c r="F7" i="4"/>
  <c r="J7" i="4" s="1"/>
  <c r="F46" i="4"/>
  <c r="J46" i="4" s="1"/>
  <c r="F21" i="4"/>
  <c r="J21" i="4" s="1"/>
  <c r="F2" i="4"/>
  <c r="J2" i="4" s="1"/>
  <c r="F11" i="4"/>
  <c r="J11" i="4" s="1"/>
  <c r="F44" i="4"/>
  <c r="J44" i="4" s="1"/>
  <c r="F26" i="4"/>
  <c r="J26" i="4" s="1"/>
  <c r="F3" i="4"/>
  <c r="J3" i="4" s="1"/>
  <c r="F10" i="4"/>
  <c r="J10" i="4" s="1"/>
  <c r="F41" i="4"/>
  <c r="J41" i="4" s="1"/>
  <c r="F13" i="4"/>
  <c r="J13" i="4" s="1"/>
  <c r="F6" i="4"/>
  <c r="J6" i="4" s="1"/>
  <c r="F8" i="4"/>
  <c r="J8" i="4" s="1"/>
  <c r="F32" i="4"/>
  <c r="J32" i="4" s="1"/>
  <c r="F35" i="4"/>
  <c r="J35" i="4" s="1"/>
  <c r="F22" i="4"/>
  <c r="J22" i="4" s="1"/>
  <c r="F4" i="4"/>
  <c r="J4" i="4" s="1"/>
  <c r="F23" i="4"/>
  <c r="J23" i="4" s="1"/>
  <c r="F38" i="4"/>
  <c r="J38" i="4" s="1"/>
  <c r="F33" i="4"/>
  <c r="J33" i="4" s="1"/>
  <c r="F49" i="4"/>
  <c r="J49" i="4" s="1"/>
  <c r="F48" i="4"/>
  <c r="J48" i="4" s="1"/>
  <c r="F43" i="4"/>
  <c r="J43" i="4" s="1"/>
  <c r="F50" i="4"/>
  <c r="J50" i="4" s="1"/>
  <c r="F24" i="4"/>
  <c r="J24" i="4" s="1"/>
  <c r="F17" i="4"/>
  <c r="J17" i="4" s="1"/>
  <c r="F16" i="4"/>
  <c r="J16" i="4" s="1"/>
  <c r="A1" i="3"/>
  <c r="F5" i="9" l="1"/>
  <c r="J5" i="9"/>
  <c r="J59" i="9" s="1"/>
  <c r="F17" i="9"/>
  <c r="F20" i="9"/>
  <c r="F27" i="9"/>
  <c r="F30" i="9"/>
  <c r="F41" i="9"/>
  <c r="F49" i="9"/>
  <c r="F58" i="9"/>
  <c r="F59" i="9"/>
  <c r="K18" i="9"/>
  <c r="L18" i="9" s="1"/>
  <c r="M18" i="9" s="1"/>
  <c r="K19" i="9"/>
  <c r="L19" i="9" s="1"/>
  <c r="M19" i="9" s="1"/>
  <c r="K28" i="9"/>
  <c r="L28" i="9" s="1"/>
  <c r="M28" i="9" s="1"/>
  <c r="K50" i="9"/>
  <c r="L50" i="9" s="1"/>
  <c r="M50" i="9" s="1"/>
  <c r="K51" i="9"/>
  <c r="L51" i="9" s="1"/>
  <c r="M51" i="9" s="1"/>
  <c r="K52" i="9"/>
  <c r="L52" i="9" s="1"/>
  <c r="M52" i="9" s="1"/>
  <c r="K53" i="9"/>
  <c r="L53" i="9" s="1"/>
  <c r="M53" i="9" s="1"/>
  <c r="K31" i="9"/>
  <c r="L31" i="9" s="1"/>
  <c r="M31" i="9" s="1"/>
  <c r="K42" i="9"/>
  <c r="L42" i="9" s="1"/>
  <c r="M42" i="9" s="1"/>
  <c r="K21" i="9"/>
  <c r="L21" i="9" s="1"/>
  <c r="M21" i="9" s="1"/>
  <c r="K2" i="9"/>
  <c r="L2" i="9" s="1"/>
  <c r="M2" i="9" s="1"/>
  <c r="K22" i="9"/>
  <c r="L22" i="9" s="1"/>
  <c r="M22" i="9" s="1"/>
  <c r="K32" i="9"/>
  <c r="L32" i="9" s="1"/>
  <c r="M32" i="9" s="1"/>
  <c r="K33" i="9"/>
  <c r="L33" i="9" s="1"/>
  <c r="M33" i="9" s="1"/>
  <c r="K6" i="9"/>
  <c r="L6" i="9" s="1"/>
  <c r="M6" i="9" s="1"/>
  <c r="K7" i="9"/>
  <c r="L7" i="9" s="1"/>
  <c r="M7" i="9" s="1"/>
  <c r="K8" i="9"/>
  <c r="L8" i="9" s="1"/>
  <c r="M8" i="9" s="1"/>
  <c r="K43" i="9"/>
  <c r="L43" i="9" s="1"/>
  <c r="M43" i="9" s="1"/>
  <c r="K9" i="9"/>
  <c r="L9" i="9" s="1"/>
  <c r="M9" i="9" s="1"/>
  <c r="K3" i="9"/>
  <c r="L3" i="9" s="1"/>
  <c r="M3" i="9" s="1"/>
  <c r="K34" i="9"/>
  <c r="L34" i="9" s="1"/>
  <c r="M34" i="9" s="1"/>
  <c r="K54" i="9"/>
  <c r="L54" i="9" s="1"/>
  <c r="M54" i="9" s="1"/>
  <c r="K10" i="9"/>
  <c r="L10" i="9" s="1"/>
  <c r="M10" i="9" s="1"/>
  <c r="K4" i="9"/>
  <c r="L4" i="9" s="1"/>
  <c r="M4" i="9" s="1"/>
  <c r="K23" i="9"/>
  <c r="L23" i="9" s="1"/>
  <c r="M23" i="9" s="1"/>
  <c r="K55" i="9"/>
  <c r="L55" i="9" s="1"/>
  <c r="M55" i="9" s="1"/>
  <c r="K11" i="9"/>
  <c r="L11" i="9" s="1"/>
  <c r="M11" i="9" s="1"/>
  <c r="K35" i="9"/>
  <c r="L35" i="9" s="1"/>
  <c r="M35" i="9" s="1"/>
  <c r="K24" i="9"/>
  <c r="L24" i="9" s="1"/>
  <c r="M24" i="9" s="1"/>
  <c r="K44" i="9"/>
  <c r="L44" i="9" s="1"/>
  <c r="M44" i="9" s="1"/>
  <c r="K12" i="9"/>
  <c r="L12" i="9" s="1"/>
  <c r="M12" i="9" s="1"/>
  <c r="K36" i="9"/>
  <c r="L36" i="9" s="1"/>
  <c r="M36" i="9" s="1"/>
  <c r="K25" i="9"/>
  <c r="L25" i="9" s="1"/>
  <c r="M25" i="9" s="1"/>
  <c r="K56" i="9"/>
  <c r="L56" i="9" s="1"/>
  <c r="M56" i="9" s="1"/>
  <c r="K13" i="9"/>
  <c r="L13" i="9" s="1"/>
  <c r="M13" i="9" s="1"/>
  <c r="K37" i="9"/>
  <c r="L37" i="9" s="1"/>
  <c r="M37" i="9" s="1"/>
  <c r="K45" i="9"/>
  <c r="L45" i="9" s="1"/>
  <c r="M45" i="9" s="1"/>
  <c r="K14" i="9"/>
  <c r="L14" i="9" s="1"/>
  <c r="M14" i="9" s="1"/>
  <c r="K38" i="9"/>
  <c r="L38" i="9" s="1"/>
  <c r="M38" i="9" s="1"/>
  <c r="K46" i="9"/>
  <c r="L46" i="9" s="1"/>
  <c r="M46" i="9" s="1"/>
  <c r="K15" i="9"/>
  <c r="L15" i="9" s="1"/>
  <c r="M15" i="9" s="1"/>
  <c r="K39" i="9"/>
  <c r="L39" i="9" s="1"/>
  <c r="M39" i="9" s="1"/>
  <c r="K57" i="9"/>
  <c r="L57" i="9" s="1"/>
  <c r="M57" i="9" s="1"/>
  <c r="K16" i="9"/>
  <c r="L16" i="9" s="1"/>
  <c r="M16" i="9" s="1"/>
  <c r="K47" i="9"/>
  <c r="L47" i="9" s="1"/>
  <c r="M47" i="9" s="1"/>
  <c r="K48" i="9"/>
  <c r="L48" i="9" s="1"/>
  <c r="M48" i="9" s="1"/>
  <c r="K26" i="9"/>
  <c r="L26" i="9" s="1"/>
  <c r="M26" i="9" s="1"/>
  <c r="K40" i="9"/>
  <c r="L40" i="9" s="1"/>
  <c r="M40" i="9" s="1"/>
  <c r="K29" i="9"/>
  <c r="L29" i="9" s="1"/>
  <c r="M29" i="9" s="1"/>
  <c r="K2" i="8"/>
  <c r="L2" i="8" s="1"/>
  <c r="M2" i="8" s="1"/>
  <c r="K3" i="8"/>
  <c r="L3" i="8" s="1"/>
  <c r="M3" i="8" s="1"/>
  <c r="K4" i="8"/>
  <c r="L4" i="8" s="1"/>
  <c r="M4" i="8" s="1"/>
  <c r="K5" i="8"/>
  <c r="L5" i="8" s="1"/>
  <c r="M5" i="8" s="1"/>
  <c r="K6" i="8"/>
  <c r="L6" i="8" s="1"/>
  <c r="M6" i="8" s="1"/>
  <c r="K7" i="8"/>
  <c r="L7" i="8" s="1"/>
  <c r="M7" i="8" s="1"/>
  <c r="K8" i="8"/>
  <c r="L8" i="8" s="1"/>
  <c r="M8" i="8" s="1"/>
  <c r="K9" i="8"/>
  <c r="L9" i="8" s="1"/>
  <c r="M9" i="8" s="1"/>
  <c r="K10" i="8"/>
  <c r="L10" i="8" s="1"/>
  <c r="M10" i="8" s="1"/>
  <c r="K11" i="8"/>
  <c r="L11" i="8" s="1"/>
  <c r="M11" i="8" s="1"/>
  <c r="K12" i="8"/>
  <c r="L12" i="8" s="1"/>
  <c r="M12" i="8" s="1"/>
  <c r="K13" i="8"/>
  <c r="L13" i="8" s="1"/>
  <c r="M13" i="8" s="1"/>
  <c r="K14" i="8"/>
  <c r="L14" i="8" s="1"/>
  <c r="M14" i="8" s="1"/>
  <c r="K15" i="8"/>
  <c r="L15" i="8" s="1"/>
  <c r="M15" i="8" s="1"/>
  <c r="K16" i="8"/>
  <c r="L16" i="8" s="1"/>
  <c r="M16" i="8" s="1"/>
  <c r="K17" i="8"/>
  <c r="L17" i="8" s="1"/>
  <c r="M17" i="8" s="1"/>
  <c r="K18" i="8"/>
  <c r="L18" i="8" s="1"/>
  <c r="M18" i="8" s="1"/>
  <c r="K19" i="8"/>
  <c r="L19" i="8" s="1"/>
  <c r="M19" i="8" s="1"/>
  <c r="K20" i="8"/>
  <c r="L20" i="8" s="1"/>
  <c r="M20" i="8" s="1"/>
  <c r="K21" i="8"/>
  <c r="L21" i="8" s="1"/>
  <c r="M21" i="8" s="1"/>
  <c r="K22" i="8"/>
  <c r="L22" i="8" s="1"/>
  <c r="M22" i="8" s="1"/>
  <c r="K23" i="8"/>
  <c r="L23" i="8" s="1"/>
  <c r="M23" i="8" s="1"/>
  <c r="K24" i="8"/>
  <c r="L24" i="8" s="1"/>
  <c r="M24" i="8" s="1"/>
  <c r="K25" i="8"/>
  <c r="L25" i="8" s="1"/>
  <c r="M25" i="8" s="1"/>
  <c r="K26" i="8"/>
  <c r="L26" i="8" s="1"/>
  <c r="M26" i="8" s="1"/>
  <c r="K27" i="8"/>
  <c r="L27" i="8" s="1"/>
  <c r="M27" i="8" s="1"/>
  <c r="K28" i="8"/>
  <c r="L28" i="8" s="1"/>
  <c r="M28" i="8" s="1"/>
  <c r="K29" i="8"/>
  <c r="L29" i="8" s="1"/>
  <c r="M29" i="8" s="1"/>
  <c r="K30" i="8"/>
  <c r="L30" i="8" s="1"/>
  <c r="M30" i="8" s="1"/>
  <c r="K31" i="8"/>
  <c r="L31" i="8" s="1"/>
  <c r="M31" i="8" s="1"/>
  <c r="K32" i="8"/>
  <c r="L32" i="8" s="1"/>
  <c r="M32" i="8" s="1"/>
  <c r="K33" i="8"/>
  <c r="L33" i="8" s="1"/>
  <c r="M33" i="8" s="1"/>
  <c r="K34" i="8"/>
  <c r="L34" i="8" s="1"/>
  <c r="M34" i="8" s="1"/>
  <c r="K35" i="8"/>
  <c r="L35" i="8" s="1"/>
  <c r="M35" i="8" s="1"/>
  <c r="K36" i="8"/>
  <c r="L36" i="8" s="1"/>
  <c r="M36" i="8" s="1"/>
  <c r="K37" i="8"/>
  <c r="L37" i="8" s="1"/>
  <c r="M37" i="8" s="1"/>
  <c r="K38" i="8"/>
  <c r="L38" i="8" s="1"/>
  <c r="M38" i="8" s="1"/>
  <c r="K39" i="8"/>
  <c r="L39" i="8" s="1"/>
  <c r="M39" i="8" s="1"/>
  <c r="K40" i="8"/>
  <c r="L40" i="8" s="1"/>
  <c r="M40" i="8" s="1"/>
  <c r="K41" i="8"/>
  <c r="L41" i="8" s="1"/>
  <c r="M41" i="8" s="1"/>
  <c r="K42" i="8"/>
  <c r="L42" i="8" s="1"/>
  <c r="M42" i="8" s="1"/>
  <c r="K43" i="8"/>
  <c r="L43" i="8" s="1"/>
  <c r="M43" i="8" s="1"/>
  <c r="K44" i="8"/>
  <c r="L44" i="8" s="1"/>
  <c r="M44" i="8" s="1"/>
  <c r="K45" i="8"/>
  <c r="L45" i="8" s="1"/>
  <c r="M45" i="8" s="1"/>
  <c r="K46" i="8"/>
  <c r="L46" i="8" s="1"/>
  <c r="M46" i="8" s="1"/>
  <c r="K47" i="8"/>
  <c r="L47" i="8" s="1"/>
  <c r="M47" i="8" s="1"/>
  <c r="K48" i="8"/>
  <c r="L48" i="8" s="1"/>
  <c r="M48" i="8" s="1"/>
  <c r="K49" i="8"/>
  <c r="L49" i="8" s="1"/>
  <c r="M49" i="8" s="1"/>
  <c r="K50" i="8"/>
  <c r="L50" i="8" s="1"/>
  <c r="M50" i="8" s="1"/>
  <c r="K16" i="4"/>
  <c r="L16" i="4" s="1"/>
  <c r="M16" i="4" s="1"/>
  <c r="K17" i="4"/>
  <c r="L17" i="4" s="1"/>
  <c r="M17" i="4" s="1"/>
  <c r="K24" i="4"/>
  <c r="L24" i="4" s="1"/>
  <c r="M24" i="4" s="1"/>
  <c r="K50" i="4"/>
  <c r="L50" i="4" s="1"/>
  <c r="M50" i="4" s="1"/>
  <c r="K43" i="4"/>
  <c r="L43" i="4" s="1"/>
  <c r="M43" i="4" s="1"/>
  <c r="K48" i="4"/>
  <c r="L48" i="4" s="1"/>
  <c r="M48" i="4" s="1"/>
  <c r="K49" i="4"/>
  <c r="L49" i="4" s="1"/>
  <c r="M49" i="4" s="1"/>
  <c r="K33" i="4"/>
  <c r="L33" i="4" s="1"/>
  <c r="M33" i="4" s="1"/>
  <c r="K38" i="4"/>
  <c r="L38" i="4" s="1"/>
  <c r="M38" i="4" s="1"/>
  <c r="K23" i="4"/>
  <c r="L23" i="4" s="1"/>
  <c r="M23" i="4" s="1"/>
  <c r="K4" i="4"/>
  <c r="L4" i="4" s="1"/>
  <c r="M4" i="4" s="1"/>
  <c r="K22" i="4"/>
  <c r="L22" i="4" s="1"/>
  <c r="M22" i="4" s="1"/>
  <c r="K35" i="4"/>
  <c r="L35" i="4" s="1"/>
  <c r="M35" i="4" s="1"/>
  <c r="K32" i="4"/>
  <c r="L32" i="4" s="1"/>
  <c r="M32" i="4" s="1"/>
  <c r="K8" i="4"/>
  <c r="L8" i="4" s="1"/>
  <c r="M8" i="4" s="1"/>
  <c r="K6" i="4"/>
  <c r="L6" i="4" s="1"/>
  <c r="M6" i="4" s="1"/>
  <c r="K13" i="4"/>
  <c r="L13" i="4" s="1"/>
  <c r="M13" i="4" s="1"/>
  <c r="K41" i="4"/>
  <c r="L41" i="4" s="1"/>
  <c r="M41" i="4" s="1"/>
  <c r="K10" i="4"/>
  <c r="L10" i="4" s="1"/>
  <c r="M10" i="4" s="1"/>
  <c r="K3" i="4"/>
  <c r="L3" i="4" s="1"/>
  <c r="M3" i="4" s="1"/>
  <c r="K26" i="4"/>
  <c r="L26" i="4" s="1"/>
  <c r="M26" i="4" s="1"/>
  <c r="K44" i="4"/>
  <c r="L44" i="4" s="1"/>
  <c r="M44" i="4" s="1"/>
  <c r="K11" i="4"/>
  <c r="L11" i="4" s="1"/>
  <c r="M11" i="4" s="1"/>
  <c r="K2" i="4"/>
  <c r="L2" i="4" s="1"/>
  <c r="M2" i="4" s="1"/>
  <c r="K21" i="4"/>
  <c r="L21" i="4" s="1"/>
  <c r="M21" i="4" s="1"/>
  <c r="K46" i="4"/>
  <c r="L46" i="4" s="1"/>
  <c r="M46" i="4" s="1"/>
  <c r="K7" i="4"/>
  <c r="L7" i="4" s="1"/>
  <c r="M7" i="4" s="1"/>
  <c r="K28" i="4"/>
  <c r="L28" i="4" s="1"/>
  <c r="M28" i="4" s="1"/>
  <c r="K20" i="4"/>
  <c r="L20" i="4" s="1"/>
  <c r="M20" i="4" s="1"/>
  <c r="K37" i="4"/>
  <c r="L37" i="4" s="1"/>
  <c r="M37" i="4" s="1"/>
  <c r="K15" i="4"/>
  <c r="L15" i="4" s="1"/>
  <c r="M15" i="4" s="1"/>
  <c r="K27" i="4"/>
  <c r="L27" i="4" s="1"/>
  <c r="M27" i="4" s="1"/>
  <c r="K19" i="4"/>
  <c r="L19" i="4" s="1"/>
  <c r="M19" i="4" s="1"/>
  <c r="K45" i="4"/>
  <c r="L45" i="4" s="1"/>
  <c r="M45" i="4" s="1"/>
  <c r="K5" i="4"/>
  <c r="L5" i="4" s="1"/>
  <c r="M5" i="4" s="1"/>
  <c r="K30" i="4"/>
  <c r="L30" i="4" s="1"/>
  <c r="M30" i="4" s="1"/>
  <c r="K39" i="4"/>
  <c r="L39" i="4" s="1"/>
  <c r="M39" i="4" s="1"/>
  <c r="K12" i="4"/>
  <c r="L12" i="4" s="1"/>
  <c r="M12" i="4" s="1"/>
  <c r="K34" i="4"/>
  <c r="L34" i="4" s="1"/>
  <c r="M34" i="4" s="1"/>
  <c r="K36" i="4"/>
  <c r="L36" i="4" s="1"/>
  <c r="M36" i="4" s="1"/>
  <c r="K9" i="4"/>
  <c r="L9" i="4" s="1"/>
  <c r="M9" i="4" s="1"/>
  <c r="K31" i="4"/>
  <c r="L31" i="4" s="1"/>
  <c r="M31" i="4" s="1"/>
  <c r="K47" i="4"/>
  <c r="L47" i="4" s="1"/>
  <c r="M47" i="4" s="1"/>
  <c r="K14" i="4"/>
  <c r="L14" i="4" s="1"/>
  <c r="M14" i="4" s="1"/>
  <c r="K42" i="4"/>
  <c r="L42" i="4" s="1"/>
  <c r="M42" i="4" s="1"/>
  <c r="K40" i="4"/>
  <c r="L40" i="4" s="1"/>
  <c r="M40" i="4" s="1"/>
  <c r="K18" i="4"/>
  <c r="L18" i="4" s="1"/>
  <c r="M18" i="4" s="1"/>
  <c r="K29" i="4"/>
  <c r="L29" i="4" s="1"/>
  <c r="M29" i="4" s="1"/>
  <c r="K25" i="4"/>
  <c r="L25" i="4" s="1"/>
  <c r="M25" i="4" s="1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B8" i="3"/>
  <c r="C8" i="3"/>
  <c r="D8" i="3"/>
  <c r="E8" i="3"/>
  <c r="F8" i="3"/>
  <c r="G8" i="3"/>
  <c r="H8" i="3"/>
  <c r="I8" i="3"/>
  <c r="J8" i="3"/>
  <c r="K8" i="3"/>
  <c r="L8" i="3"/>
  <c r="M8" i="3"/>
  <c r="A8" i="3"/>
  <c r="B7" i="3"/>
  <c r="C7" i="3"/>
  <c r="D7" i="3"/>
  <c r="E7" i="3"/>
  <c r="F7" i="3"/>
  <c r="G7" i="3"/>
  <c r="H7" i="3"/>
  <c r="I7" i="3"/>
  <c r="J7" i="3"/>
  <c r="K7" i="3"/>
  <c r="L7" i="3"/>
  <c r="M7" i="3"/>
  <c r="A7" i="3"/>
  <c r="B5" i="3"/>
  <c r="C5" i="3"/>
  <c r="D5" i="3"/>
  <c r="E5" i="3"/>
  <c r="F5" i="3"/>
  <c r="G5" i="3"/>
  <c r="H5" i="3"/>
  <c r="I5" i="3"/>
  <c r="J5" i="3"/>
  <c r="K5" i="3"/>
  <c r="L5" i="3"/>
  <c r="M5" i="3"/>
  <c r="A5" i="3"/>
  <c r="B4" i="3"/>
  <c r="C4" i="3"/>
  <c r="D4" i="3"/>
  <c r="E4" i="3"/>
  <c r="F4" i="3"/>
  <c r="G4" i="3"/>
  <c r="H4" i="3"/>
  <c r="I4" i="3"/>
  <c r="J4" i="3"/>
  <c r="K4" i="3"/>
  <c r="L4" i="3"/>
  <c r="M4" i="3"/>
  <c r="A4" i="3"/>
  <c r="B2" i="3"/>
  <c r="C2" i="3"/>
  <c r="D2" i="3"/>
  <c r="E2" i="3"/>
  <c r="F2" i="3"/>
  <c r="G2" i="3"/>
  <c r="H2" i="3"/>
  <c r="I2" i="3"/>
  <c r="J2" i="3"/>
  <c r="K2" i="3"/>
  <c r="L2" i="3"/>
  <c r="M2" i="3"/>
  <c r="A2" i="3"/>
  <c r="G1" i="3"/>
  <c r="H1" i="3"/>
  <c r="I1" i="3"/>
  <c r="J1" i="3"/>
  <c r="K1" i="3"/>
  <c r="L1" i="3"/>
  <c r="M1" i="3"/>
  <c r="B1" i="3"/>
  <c r="C1" i="3"/>
  <c r="D1" i="3"/>
  <c r="E1" i="3"/>
  <c r="F1" i="3"/>
  <c r="M58" i="9" l="1"/>
  <c r="M49" i="9"/>
  <c r="M41" i="9"/>
  <c r="M30" i="9"/>
  <c r="M27" i="9"/>
  <c r="M20" i="9"/>
  <c r="M17" i="9"/>
  <c r="M5" i="9"/>
  <c r="M59" i="9" s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E3" i="2"/>
  <c r="E4" i="2" s="1"/>
  <c r="E5" i="2" s="1"/>
  <c r="E6" i="2" s="1"/>
  <c r="E7" i="2" s="1"/>
  <c r="E8" i="2" s="1"/>
  <c r="E9" i="2" s="1"/>
  <c r="E10" i="2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<sst xmlns="http://schemas.openxmlformats.org/spreadsheetml/2006/main" count="692" uniqueCount="154">
  <si>
    <t>职员编号</t>
    <phoneticPr fontId="3" type="noConversion"/>
  </si>
  <si>
    <t>部门名称</t>
  </si>
  <si>
    <t>职员姓名</t>
  </si>
  <si>
    <t>基本工资</t>
    <phoneticPr fontId="3" type="noConversion"/>
  </si>
  <si>
    <t>浮动奖金</t>
    <phoneticPr fontId="3" type="noConversion"/>
  </si>
  <si>
    <t>C001</t>
    <phoneticPr fontId="3" type="noConversion"/>
  </si>
  <si>
    <t>行销企划部</t>
    <phoneticPr fontId="3" type="noConversion"/>
  </si>
  <si>
    <t>C002</t>
    <phoneticPr fontId="3" type="noConversion"/>
  </si>
  <si>
    <t>C003</t>
  </si>
  <si>
    <t>人力资源部</t>
  </si>
  <si>
    <t>C004</t>
  </si>
  <si>
    <t>系统集成部</t>
    <phoneticPr fontId="3" type="noConversion"/>
  </si>
  <si>
    <t>C005</t>
  </si>
  <si>
    <t>C006</t>
  </si>
  <si>
    <t>C007</t>
  </si>
  <si>
    <t>C008</t>
  </si>
  <si>
    <t>市场部</t>
    <phoneticPr fontId="3" type="noConversion"/>
  </si>
  <si>
    <t>肖琪</t>
    <phoneticPr fontId="3" type="noConversion"/>
  </si>
  <si>
    <t>C009</t>
  </si>
  <si>
    <t>网络安全部</t>
    <phoneticPr fontId="3" type="noConversion"/>
  </si>
  <si>
    <t>苏武</t>
    <phoneticPr fontId="3" type="noConversion"/>
  </si>
  <si>
    <t>C010</t>
  </si>
  <si>
    <t>技术服务部</t>
    <phoneticPr fontId="3" type="noConversion"/>
  </si>
  <si>
    <t>张悦群</t>
    <phoneticPr fontId="3" type="noConversion"/>
  </si>
  <si>
    <t>C011</t>
  </si>
  <si>
    <t>财务部</t>
    <phoneticPr fontId="3" type="noConversion"/>
  </si>
  <si>
    <t>C012</t>
  </si>
  <si>
    <t>C013</t>
  </si>
  <si>
    <t>C014</t>
  </si>
  <si>
    <t>C015</t>
  </si>
  <si>
    <t>产品研发部</t>
    <phoneticPr fontId="3" type="noConversion"/>
  </si>
  <si>
    <t>C016</t>
  </si>
  <si>
    <t>C017</t>
  </si>
  <si>
    <t>C018</t>
  </si>
  <si>
    <t>C019</t>
  </si>
  <si>
    <t>C020</t>
  </si>
  <si>
    <t>C021</t>
  </si>
  <si>
    <t>C022</t>
  </si>
  <si>
    <t>C023</t>
  </si>
  <si>
    <t>杜丝蓉</t>
    <phoneticPr fontId="3" type="noConversion"/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</si>
  <si>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</si>
  <si>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</si>
  <si>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</si>
  <si>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</si>
  <si>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</si>
  <si>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</si>
  <si>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</si>
  <si>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</si>
  <si>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</si>
  <si>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</si>
  <si>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</si>
  <si>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</si>
  <si>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</si>
  <si>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</si>
  <si>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魏晓</t>
    <phoneticPr fontId="3" type="noConversion"/>
  </si>
  <si>
    <t>C038</t>
  </si>
  <si>
    <t>黄凯东</t>
    <phoneticPr fontId="3" type="noConversion"/>
  </si>
  <si>
    <t>C039</t>
  </si>
  <si>
    <t>尹志刚</t>
    <phoneticPr fontId="3" type="noConversion"/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</si>
  <si>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</si>
  <si>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</si>
  <si>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</si>
  <si>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</si>
  <si>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</si>
  <si>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</si>
  <si>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</si>
  <si>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</si>
  <si>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</si>
  <si>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</si>
  <si>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人力资源部</t>
    <phoneticPr fontId="3" type="noConversion"/>
  </si>
  <si>
    <t>李新杰</t>
    <phoneticPr fontId="3" type="noConversion"/>
  </si>
  <si>
    <t>张晓华</t>
    <phoneticPr fontId="3" type="noConversion"/>
  </si>
  <si>
    <t>龙蓝沁</t>
    <phoneticPr fontId="2" type="noConversion"/>
  </si>
  <si>
    <t>黄雅莉</t>
    <phoneticPr fontId="3" type="noConversion"/>
  </si>
  <si>
    <t>李方平</t>
    <phoneticPr fontId="3" type="noConversion"/>
  </si>
  <si>
    <t>何平</t>
    <phoneticPr fontId="3" type="noConversion"/>
  </si>
  <si>
    <t>张小玲</t>
    <phoneticPr fontId="3" type="noConversion"/>
  </si>
  <si>
    <t>杨开慧</t>
    <phoneticPr fontId="3" type="noConversion"/>
  </si>
  <si>
    <t>卢西奥</t>
    <phoneticPr fontId="2" type="noConversion"/>
  </si>
  <si>
    <t>曾馨</t>
    <phoneticPr fontId="3" type="noConversion"/>
  </si>
  <si>
    <t>王涛</t>
    <phoneticPr fontId="2" type="noConversion"/>
  </si>
  <si>
    <t>郭晓冬</t>
    <phoneticPr fontId="3" type="noConversion"/>
  </si>
  <si>
    <t>李晓勇</t>
    <phoneticPr fontId="3" type="noConversion"/>
  </si>
  <si>
    <t>邓明德</t>
    <phoneticPr fontId="3" type="noConversion"/>
  </si>
  <si>
    <t>张小泉</t>
    <phoneticPr fontId="3" type="noConversion"/>
  </si>
  <si>
    <t>王婷</t>
    <phoneticPr fontId="3" type="noConversion"/>
  </si>
  <si>
    <t>赵可</t>
    <phoneticPr fontId="3" type="noConversion"/>
  </si>
  <si>
    <t>张燕</t>
    <phoneticPr fontId="3" type="noConversion"/>
  </si>
  <si>
    <t>陈贤</t>
    <phoneticPr fontId="3" type="noConversion"/>
  </si>
  <si>
    <t>吴霞</t>
    <phoneticPr fontId="3" type="noConversion"/>
  </si>
  <si>
    <t>曾丽萍</t>
    <phoneticPr fontId="3" type="noConversion"/>
  </si>
  <si>
    <t>邢鹏</t>
    <phoneticPr fontId="3" type="noConversion"/>
  </si>
  <si>
    <t>马光明</t>
    <phoneticPr fontId="3" type="noConversion"/>
  </si>
  <si>
    <t>蔡建军</t>
    <phoneticPr fontId="3" type="noConversion"/>
  </si>
  <si>
    <t>朱太辉</t>
    <phoneticPr fontId="3" type="noConversion"/>
  </si>
  <si>
    <t>谭工勤</t>
    <phoneticPr fontId="3" type="noConversion"/>
  </si>
  <si>
    <t>谭军</t>
    <phoneticPr fontId="3" type="noConversion"/>
  </si>
  <si>
    <t>李阳</t>
    <phoneticPr fontId="3" type="noConversion"/>
  </si>
  <si>
    <t>徐明勇</t>
    <phoneticPr fontId="3" type="noConversion"/>
  </si>
  <si>
    <t>黄丽</t>
    <phoneticPr fontId="3" type="noConversion"/>
  </si>
  <si>
    <t>曾飒</t>
    <phoneticPr fontId="3" type="noConversion"/>
  </si>
  <si>
    <t>李岚</t>
    <phoneticPr fontId="3" type="noConversion"/>
  </si>
  <si>
    <t>沈雪</t>
    <phoneticPr fontId="3" type="noConversion"/>
  </si>
  <si>
    <t>高志鹏</t>
    <phoneticPr fontId="3" type="noConversion"/>
  </si>
  <si>
    <t>叶小玲</t>
    <phoneticPr fontId="3" type="noConversion"/>
  </si>
  <si>
    <t>魏郡</t>
    <phoneticPr fontId="3" type="noConversion"/>
  </si>
  <si>
    <t>李娜</t>
    <phoneticPr fontId="3" type="noConversion"/>
  </si>
  <si>
    <t>李兴民</t>
    <phoneticPr fontId="3" type="noConversion"/>
  </si>
  <si>
    <t>杜小娟</t>
    <phoneticPr fontId="3" type="noConversion"/>
  </si>
  <si>
    <t>胡亚军</t>
    <phoneticPr fontId="3" type="noConversion"/>
  </si>
  <si>
    <t>侯玲玲</t>
    <phoneticPr fontId="3" type="noConversion"/>
  </si>
  <si>
    <t>郭志刚</t>
    <phoneticPr fontId="3" type="noConversion"/>
  </si>
  <si>
    <t>交通/通讯等补助</t>
    <phoneticPr fontId="3" type="noConversion"/>
  </si>
  <si>
    <t>迟到/旷工等扣减</t>
    <phoneticPr fontId="3" type="noConversion"/>
  </si>
  <si>
    <t>养老/医疗/失业保险</t>
    <phoneticPr fontId="3" type="noConversion"/>
  </si>
  <si>
    <t>核定工资总额</t>
  </si>
  <si>
    <t>合计应发</t>
    <phoneticPr fontId="3" type="noConversion"/>
  </si>
  <si>
    <t>应纳税额</t>
    <phoneticPr fontId="3" type="noConversion"/>
  </si>
  <si>
    <t>级数</t>
    <phoneticPr fontId="3" type="noConversion"/>
  </si>
  <si>
    <t>应纳税额</t>
    <phoneticPr fontId="3" type="noConversion"/>
  </si>
  <si>
    <t>上一范围上限</t>
    <phoneticPr fontId="3" type="noConversion"/>
  </si>
  <si>
    <t>税率</t>
    <phoneticPr fontId="3" type="noConversion"/>
  </si>
  <si>
    <t>扣除数</t>
    <phoneticPr fontId="3" type="noConversion"/>
  </si>
  <si>
    <r>
      <t>不超过</t>
    </r>
    <r>
      <rPr>
        <sz val="10"/>
        <rFont val="Arial"/>
        <family val="2"/>
      </rPr>
      <t>500</t>
    </r>
    <r>
      <rPr>
        <sz val="10"/>
        <rFont val="宋体"/>
        <family val="3"/>
        <charset val="134"/>
      </rPr>
      <t>的</t>
    </r>
    <phoneticPr fontId="3" type="noConversion"/>
  </si>
  <si>
    <r>
      <t>500</t>
    </r>
    <r>
      <rPr>
        <sz val="10"/>
        <rFont val="宋体"/>
        <family val="3"/>
        <charset val="134"/>
      </rPr>
      <t>元至</t>
    </r>
    <r>
      <rPr>
        <sz val="10"/>
        <rFont val="Arial"/>
        <family val="2"/>
      </rPr>
      <t>2000</t>
    </r>
    <r>
      <rPr>
        <sz val="10"/>
        <rFont val="宋体"/>
        <family val="3"/>
        <charset val="134"/>
      </rPr>
      <t>部分</t>
    </r>
    <phoneticPr fontId="3" type="noConversion"/>
  </si>
  <si>
    <r>
      <t>2000</t>
    </r>
    <r>
      <rPr>
        <sz val="10"/>
        <rFont val="宋体"/>
        <family val="3"/>
        <charset val="134"/>
      </rPr>
      <t>元至</t>
    </r>
    <r>
      <rPr>
        <sz val="10"/>
        <rFont val="Arial"/>
        <family val="2"/>
      </rPr>
      <t>5000</t>
    </r>
    <r>
      <rPr>
        <sz val="10"/>
        <rFont val="宋体"/>
        <family val="3"/>
        <charset val="134"/>
      </rPr>
      <t>部分</t>
    </r>
    <phoneticPr fontId="3" type="noConversion"/>
  </si>
  <si>
    <r>
      <t>5000</t>
    </r>
    <r>
      <rPr>
        <sz val="10"/>
        <rFont val="宋体"/>
        <family val="3"/>
        <charset val="134"/>
      </rPr>
      <t>元至</t>
    </r>
    <r>
      <rPr>
        <sz val="10"/>
        <rFont val="Arial"/>
        <family val="2"/>
      </rPr>
      <t>20000</t>
    </r>
    <r>
      <rPr>
        <sz val="10"/>
        <rFont val="宋体"/>
        <family val="3"/>
        <charset val="134"/>
      </rPr>
      <t>部分</t>
    </r>
    <phoneticPr fontId="3" type="noConversion"/>
  </si>
  <si>
    <r>
      <t>20000</t>
    </r>
    <r>
      <rPr>
        <sz val="10"/>
        <rFont val="宋体"/>
        <family val="3"/>
        <charset val="134"/>
      </rPr>
      <t>元至</t>
    </r>
    <r>
      <rPr>
        <sz val="10"/>
        <rFont val="Arial"/>
        <family val="2"/>
      </rPr>
      <t>40000</t>
    </r>
    <r>
      <rPr>
        <sz val="10"/>
        <rFont val="宋体"/>
        <family val="3"/>
        <charset val="134"/>
      </rPr>
      <t>部分</t>
    </r>
    <phoneticPr fontId="3" type="noConversion"/>
  </si>
  <si>
    <r>
      <t>40000</t>
    </r>
    <r>
      <rPr>
        <sz val="10"/>
        <rFont val="宋体"/>
        <family val="3"/>
        <charset val="134"/>
      </rPr>
      <t>元至</t>
    </r>
    <r>
      <rPr>
        <sz val="10"/>
        <rFont val="Arial"/>
        <family val="2"/>
      </rPr>
      <t>60000</t>
    </r>
    <r>
      <rPr>
        <sz val="10"/>
        <rFont val="宋体"/>
        <family val="3"/>
        <charset val="134"/>
      </rPr>
      <t>部分</t>
    </r>
    <phoneticPr fontId="3" type="noConversion"/>
  </si>
  <si>
    <r>
      <t>60000</t>
    </r>
    <r>
      <rPr>
        <sz val="10"/>
        <rFont val="宋体"/>
        <family val="3"/>
        <charset val="134"/>
      </rPr>
      <t>元至</t>
    </r>
    <r>
      <rPr>
        <sz val="10"/>
        <rFont val="Arial"/>
        <family val="2"/>
      </rPr>
      <t>80000</t>
    </r>
    <r>
      <rPr>
        <sz val="10"/>
        <rFont val="宋体"/>
        <family val="3"/>
        <charset val="134"/>
      </rPr>
      <t>部分</t>
    </r>
    <phoneticPr fontId="3" type="noConversion"/>
  </si>
  <si>
    <r>
      <t>80000</t>
    </r>
    <r>
      <rPr>
        <sz val="10"/>
        <rFont val="宋体"/>
        <family val="3"/>
        <charset val="134"/>
      </rPr>
      <t>元至</t>
    </r>
    <r>
      <rPr>
        <sz val="10"/>
        <rFont val="Arial"/>
        <family val="2"/>
      </rPr>
      <t>100000</t>
    </r>
    <r>
      <rPr>
        <sz val="10"/>
        <rFont val="宋体"/>
        <family val="3"/>
        <charset val="134"/>
      </rPr>
      <t>部分</t>
    </r>
    <phoneticPr fontId="3" type="noConversion"/>
  </si>
  <si>
    <r>
      <t>超过</t>
    </r>
    <r>
      <rPr>
        <sz val="10"/>
        <rFont val="Arial"/>
        <family val="2"/>
      </rPr>
      <t>100000</t>
    </r>
    <r>
      <rPr>
        <sz val="10"/>
        <rFont val="宋体"/>
        <family val="3"/>
        <charset val="134"/>
      </rPr>
      <t>部分</t>
    </r>
    <phoneticPr fontId="3" type="noConversion"/>
  </si>
  <si>
    <t>个人所得税</t>
    <phoneticPr fontId="3" type="noConversion"/>
  </si>
  <si>
    <t>实发工资</t>
    <phoneticPr fontId="3" type="noConversion"/>
  </si>
  <si>
    <t>职员姓名</t>
    <phoneticPr fontId="2" type="noConversion"/>
  </si>
  <si>
    <t>吴霞</t>
    <phoneticPr fontId="2" type="noConversion"/>
  </si>
  <si>
    <t>财务部 汇总</t>
  </si>
  <si>
    <t>产品研发部 汇总</t>
  </si>
  <si>
    <t>行销企划部 汇总</t>
  </si>
  <si>
    <t>技术服务部 汇总</t>
  </si>
  <si>
    <t>人力资源部 汇总</t>
  </si>
  <si>
    <t>市场部 汇总</t>
  </si>
  <si>
    <t>网络安全部 汇总</t>
  </si>
  <si>
    <t>系统集成部 汇总</t>
  </si>
  <si>
    <t>总计</t>
  </si>
  <si>
    <t>行标签</t>
  </si>
  <si>
    <t>财务部</t>
  </si>
  <si>
    <t>产品研发部</t>
  </si>
  <si>
    <t>行销企划部</t>
  </si>
  <si>
    <t>技术服务部</t>
  </si>
  <si>
    <t>市场部</t>
  </si>
  <si>
    <t>网络安全部</t>
  </si>
  <si>
    <t>系统集成部</t>
  </si>
  <si>
    <t>求和项:实发工资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</si>
</sst>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¥&quot;#,##0.00;[Red]&quot;¥&quot;\-#,##0.00"/>
    <numFmt numFmtId="176" formatCode="0.00_ "/>
    <numFmt numFmtId="177" formatCode="#,##0.00_ "/>
    <numFmt numFmtId="178" formatCode="#,##0.00_ ;[Red]\-#,##0.00\ "/>
    <numFmt numFmtId="179" formatCode="&quot;¥&quot;#,##0.00_);[Red]\(&quot;¥&quot;#,##0.00\)"/>
  </numFmts>
  <fonts count="8" x14ac:knownFonts="1"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176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/>
    <xf numFmtId="177" fontId="1" fillId="2" borderId="1" xfId="0" applyNumberFormat="1" applyFont="1" applyFill="1" applyBorder="1" applyAlignment="1" applyProtection="1">
      <alignment horizontal="center" wrapText="1"/>
    </xf>
    <xf numFmtId="177" fontId="1" fillId="2" borderId="1" xfId="0" applyNumberFormat="1" applyFont="1" applyFill="1" applyBorder="1" applyAlignment="1" applyProtection="1">
      <alignment horizontal="center" wrapText="1"/>
      <protection locked="0"/>
    </xf>
    <xf numFmtId="0" fontId="4" fillId="0" borderId="1" xfId="0" applyFont="1" applyFill="1" applyBorder="1" applyAlignment="1" applyProtection="1"/>
    <xf numFmtId="178" fontId="4" fillId="0" borderId="1" xfId="0" applyNumberFormat="1" applyFont="1" applyFill="1" applyBorder="1" applyAlignment="1" applyProtection="1"/>
    <xf numFmtId="178" fontId="4" fillId="0" borderId="1" xfId="0" applyNumberFormat="1" applyFont="1" applyFill="1" applyBorder="1" applyAlignment="1" applyProtection="1">
      <protection locked="0"/>
    </xf>
    <xf numFmtId="179" fontId="4" fillId="0" borderId="1" xfId="0" applyNumberFormat="1" applyFont="1" applyFill="1" applyBorder="1" applyAlignment="1" applyProtection="1"/>
    <xf numFmtId="179" fontId="4" fillId="0" borderId="1" xfId="0" applyNumberFormat="1" applyFont="1" applyFill="1" applyBorder="1" applyAlignment="1" applyProtection="1">
      <protection locked="0"/>
    </xf>
    <xf numFmtId="179" fontId="5" fillId="3" borderId="1" xfId="0" applyNumberFormat="1" applyFont="1" applyFill="1" applyBorder="1">
      <alignment vertical="center"/>
    </xf>
    <xf numFmtId="177" fontId="4" fillId="0" borderId="0" xfId="0" applyNumberFormat="1" applyFont="1" applyFill="1" applyAlignment="1"/>
    <xf numFmtId="177" fontId="4" fillId="0" borderId="0" xfId="0" applyNumberFormat="1" applyFont="1" applyFill="1" applyAlignment="1" applyProtection="1">
      <protection locked="0"/>
    </xf>
    <xf numFmtId="0" fontId="6" fillId="0" borderId="0" xfId="0" applyFont="1">
      <alignment vertical="center"/>
    </xf>
    <xf numFmtId="179" fontId="6" fillId="3" borderId="1" xfId="0" applyNumberFormat="1" applyFont="1" applyFill="1" applyBorder="1">
      <alignment vertic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0" fontId="4" fillId="4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Border="1" applyAlignment="1">
      <alignment horizontal="center"/>
    </xf>
    <xf numFmtId="8" fontId="6" fillId="3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8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 applyProtection="1"/>
    <xf numFmtId="0" fontId="4" fillId="0" borderId="1" xfId="0" applyFont="1" applyFill="1" applyBorder="1" applyAlignment="1"/>
    <xf numFmtId="179" fontId="4" fillId="0" borderId="1" xfId="0" applyNumberFormat="1" applyFont="1" applyFill="1" applyBorder="1" applyAlignment="1"/>
    <xf numFmtId="178" fontId="4" fillId="0" borderId="1" xfId="0" applyNumberFormat="1" applyFont="1" applyFill="1" applyBorder="1" applyAlignment="1"/>
    <xf numFmtId="0" fontId="1" fillId="0" borderId="1" xfId="0" applyFont="1" applyFill="1" applyBorder="1" applyAlignment="1" applyProtection="1"/>
    <xf numFmtId="179" fontId="4" fillId="0" borderId="0" xfId="0" applyNumberFormat="1" applyFont="1" applyFill="1" applyBorder="1" applyAlignment="1" applyProtection="1"/>
    <xf numFmtId="179" fontId="4" fillId="0" borderId="0" xfId="0" applyNumberFormat="1" applyFont="1" applyFill="1" applyBorder="1" applyAlignment="1" applyProtection="1">
      <protection locked="0"/>
    </xf>
    <xf numFmtId="179" fontId="5" fillId="3" borderId="0" xfId="0" applyNumberFormat="1" applyFont="1" applyFill="1" applyBorder="1">
      <alignment vertical="center"/>
    </xf>
    <xf numFmtId="178" fontId="4" fillId="0" borderId="0" xfId="0" applyNumberFormat="1" applyFont="1" applyFill="1" applyBorder="1" applyAlignment="1" applyProtection="1"/>
    <xf numFmtId="178" fontId="4" fillId="0" borderId="0" xfId="0" applyNumberFormat="1" applyFont="1" applyFill="1" applyBorder="1" applyAlignment="1" applyProtection="1">
      <protection locked="0"/>
    </xf>
    <xf numFmtId="179" fontId="6" fillId="3" borderId="0" xfId="0" applyNumberFormat="1" applyFont="1" applyFill="1" applyBorder="1">
      <alignment vertical="center"/>
    </xf>
    <xf numFmtId="8" fontId="6" fillId="3" borderId="0" xfId="0" applyNumberFormat="1" applyFont="1" applyFill="1" applyBorder="1">
      <alignment vertical="center"/>
    </xf>
    <xf numFmtId="0" fontId="1" fillId="0" borderId="0" xfId="0" applyFont="1" applyFill="1" applyBorder="1" applyAlignment="1" applyProtection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[工资管理系统.xlsx]透视表分析!数据透视表1</c:name>
    <c:fmtId val="1"/>
  </c:pivotSource>
  <c:chart>
    <c:title>
      <c:tx>
        <c:rich>
          <a:bodyPr/>
          <a:lstStyle/>
          <a:p>
            <a:pPr>
              <a:defRPr sz="2800">
                <a:latin typeface="隶书" pitchFamily="49" charset="-122"/>
                <a:ea typeface="隶书" pitchFamily="49" charset="-122"/>
              </a:defRPr>
            </a:pPr>
            <a:r>
              <a:rPr lang="zh-CN" sz="2800">
                <a:latin typeface="隶书" pitchFamily="49" charset="-122"/>
                <a:ea typeface="隶书" pitchFamily="49" charset="-122"/>
              </a:rPr>
              <a:t>各部门工资比例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dLbl>
          <c:idx val="0"/>
          <c:layout/>
          <c:dLblPos val="outEnd"/>
          <c:showLegendKey val="0"/>
          <c:showVal val="0"/>
          <c:showCatName val="0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汇总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Sheet8!$A$4:$A$12</c:f>
              <c:strCache>
                <c:ptCount val="8"/>
                <c:pt idx="0">
                  <c:v>财务部</c:v>
                </c:pt>
                <c:pt idx="1">
                  <c:v>产品研发部</c:v>
                </c:pt>
                <c:pt idx="2">
                  <c:v>行销企划部</c:v>
                </c:pt>
                <c:pt idx="3">
                  <c:v>技术服务部</c:v>
                </c:pt>
                <c:pt idx="4">
                  <c:v>人力资源部</c:v>
                </c:pt>
                <c:pt idx="5">
                  <c:v>市场部</c:v>
                </c:pt>
                <c:pt idx="6">
                  <c:v>网络安全部</c:v>
                </c:pt>
                <c:pt idx="7">
                  <c:v>系统集成部</c:v>
                </c:pt>
              </c:strCache>
            </c:strRef>
          </c:cat>
          <c:val>
            <c:numRef>
              <c:f>Sheet8!$B$4:$B$12</c:f>
              <c:numCache>
                <c:formatCode>0.00%</c:formatCode>
                <c:ptCount val="8"/>
                <c:pt idx="0">
                  <c:v>5.714139875622639E-2</c:v>
                </c:pt>
                <c:pt idx="1">
                  <c:v>0.23481055479006357</c:v>
                </c:pt>
                <c:pt idx="2">
                  <c:v>3.2103870071529143E-2</c:v>
                </c:pt>
                <c:pt idx="3">
                  <c:v>0.14503049773761428</c:v>
                </c:pt>
                <c:pt idx="4">
                  <c:v>3.2441400740393977E-2</c:v>
                </c:pt>
                <c:pt idx="5">
                  <c:v>0.21686482163811444</c:v>
                </c:pt>
                <c:pt idx="6">
                  <c:v>0.12103213576744909</c:v>
                </c:pt>
                <c:pt idx="7">
                  <c:v>0.16057532049860915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solidFill>
      <a:srgbClr xmlns:mc="http://schemas.openxmlformats.org/markup-compatibility/2006" xmlns:a14="http://schemas.microsoft.com/office/drawing/2010/main" val="7030A0" mc:Ignorable=""/>
    </a:solidFill>
  </c:sp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图表 1"/>
        <xdr:cNvGraphicFramePr>
          <a:graphicFrameLocks noGrp="1" noMove="1" noResize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J" refreshedDate="40289.46010798611" createdVersion="4" refreshedVersion="4" minRefreshableVersion="3" recordCount="49">
  <cacheSource type="worksheet">
    <worksheetSource ref="A1:M50" sheet="4月工资表"/>
  </cacheSource>
  <cacheFields count="13">
    <cacheField name="职员编号" numFmtId="0">
      <sharedItems/>
    </cacheField>
    <cacheField name="部门名称" numFmtId="0">
      <sharedItems count="8">
        <s v="行销企划部"/>
        <s v="人力资源部"/>
        <s v="系统集成部"/>
        <s v="市场部"/>
        <s v="网络安全部"/>
        <s v="技术服务部"/>
        <s v="财务部"/>
        <s v="产品研发部"/>
      </sharedItems>
    </cacheField>
    <cacheField name="职员姓名" numFmtId="0">
      <sharedItems/>
    </cacheField>
    <cacheField name="基本工资" numFmtId="179">
      <sharedItems containsSemiMixedTypes="0" containsString="0" containsNumber="1" containsInteger="1" minValue="1015" maxValue="3135"/>
    </cacheField>
    <cacheField name="浮动奖金" numFmtId="179">
      <sharedItems containsSemiMixedTypes="0" containsString="0" containsNumber="1" containsInteger="1" minValue="650" maxValue="6500"/>
    </cacheField>
    <cacheField name="核定工资总额" numFmtId="179">
      <sharedItems containsSemiMixedTypes="0" containsString="0" containsNumber="1" containsInteger="1" minValue="1990" maxValue="8000"/>
    </cacheField>
    <cacheField name="交通/通讯等补助" numFmtId="178">
      <sharedItems containsSemiMixedTypes="0" containsString="0" containsNumber="1" containsInteger="1" minValue="0" maxValue="500"/>
    </cacheField>
    <cacheField name="迟到/旷工等扣减" numFmtId="178">
      <sharedItems containsSemiMixedTypes="0" containsString="0" containsNumber="1" containsInteger="1" minValue="-60" maxValue="0"/>
    </cacheField>
    <cacheField name="养老/医疗/失业保险" numFmtId="178">
      <sharedItems containsSemiMixedTypes="0" containsString="0" containsNumber="1" minValue="-122.36" maxValue="-122.36"/>
    </cacheField>
    <cacheField name="合计应发" numFmtId="179">
      <sharedItems containsSemiMixedTypes="0" containsString="0" containsNumber="1" minValue="1907.64" maxValue="8377.64"/>
    </cacheField>
    <cacheField name="应纳税额" numFmtId="179">
      <sharedItems containsSemiMixedTypes="0" containsString="0" containsNumber="1" minValue="0" maxValue="6377.6399999999994"/>
    </cacheField>
    <cacheField name="个人所得税" numFmtId="8">
      <sharedItems containsSemiMixedTypes="0" containsString="0" containsNumber="1" minValue="-900.52800000000002" maxValue="0"/>
    </cacheField>
    <cacheField name="实发工资" numFmtId="179">
      <sharedItems containsSemiMixedTypes="0" containsString="0" containsNumber="1" minValue="1907.64" maxValue="7477.111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s v="C001"/>
    <x v="0"/>
    <s v="李新杰"/>
    <n v="2500"/>
    <n v="1290"/>
    <n v="3790"/>
    <n v="150"/>
    <n v="0"/>
    <n v="-122.36"/>
    <n v="3817.64"/>
    <n v="1817.6399999999999"/>
    <n v="-156.76400000000001"/>
    <n v="3660.8759999999997"/>
  </r>
  <r>
    <s v="C002"/>
    <x v="0"/>
    <s v="张晓华"/>
    <n v="2200"/>
    <n v="990"/>
    <n v="3190"/>
    <n v="0"/>
    <n v="0"/>
    <n v="-122.36"/>
    <n v="3067.64"/>
    <n v="1067.6399999999999"/>
    <n v="-81.763999999999996"/>
    <n v="2985.8759999999997"/>
  </r>
  <r>
    <s v="C003"/>
    <x v="1"/>
    <s v="龙蓝沁"/>
    <n v="2350"/>
    <n v="2780"/>
    <n v="5130"/>
    <n v="150"/>
    <n v="0"/>
    <n v="-122.36"/>
    <n v="5157.6400000000003"/>
    <n v="3157.6400000000003"/>
    <n v="-348.64600000000002"/>
    <n v="4808.9940000000006"/>
  </r>
  <r>
    <s v="C004"/>
    <x v="2"/>
    <s v="黄雅莉"/>
    <n v="2135"/>
    <n v="870"/>
    <n v="3005"/>
    <n v="0"/>
    <n v="0"/>
    <n v="-122.36"/>
    <n v="2882.64"/>
    <n v="882.63999999999987"/>
    <n v="-63.263999999999996"/>
    <n v="2819.3759999999997"/>
  </r>
  <r>
    <s v="C005"/>
    <x v="2"/>
    <s v="李方平"/>
    <n v="3135"/>
    <n v="3480"/>
    <n v="6615"/>
    <n v="0"/>
    <n v="-30"/>
    <n v="-122.36"/>
    <n v="6462.64"/>
    <n v="4462.6400000000003"/>
    <n v="-544.39600000000007"/>
    <n v="5918.2440000000006"/>
  </r>
  <r>
    <s v="C006"/>
    <x v="2"/>
    <s v="何平"/>
    <n v="2135"/>
    <n v="1480"/>
    <n v="3615"/>
    <n v="0"/>
    <n v="-30"/>
    <n v="-122.36"/>
    <n v="3462.64"/>
    <n v="1462.6399999999999"/>
    <n v="-121.26399999999998"/>
    <n v="3341.3759999999997"/>
  </r>
  <r>
    <s v="C007"/>
    <x v="2"/>
    <s v="张小玲"/>
    <n v="2135"/>
    <n v="1480"/>
    <n v="3615"/>
    <n v="0"/>
    <n v="-30"/>
    <n v="-122.36"/>
    <n v="3462.64"/>
    <n v="1462.6399999999999"/>
    <n v="-121.26399999999998"/>
    <n v="3341.3759999999997"/>
  </r>
  <r>
    <s v="C008"/>
    <x v="3"/>
    <s v="肖琪"/>
    <n v="1200"/>
    <n v="2010"/>
    <n v="3210"/>
    <n v="300"/>
    <n v="0"/>
    <n v="-122.36"/>
    <n v="3387.64"/>
    <n v="1387.6399999999999"/>
    <n v="-113.76399999999998"/>
    <n v="3273.8759999999997"/>
  </r>
  <r>
    <s v="C009"/>
    <x v="4"/>
    <s v="苏武"/>
    <n v="2225"/>
    <n v="1850"/>
    <n v="4075"/>
    <n v="0"/>
    <n v="-45"/>
    <n v="-122.36"/>
    <n v="3907.64"/>
    <n v="1907.6399999999999"/>
    <n v="-165.76400000000001"/>
    <n v="3741.8759999999997"/>
  </r>
  <r>
    <s v="C010"/>
    <x v="5"/>
    <s v="张悦群"/>
    <n v="2135"/>
    <n v="2600"/>
    <n v="4735"/>
    <n v="300"/>
    <n v="0"/>
    <n v="-122.36"/>
    <n v="4912.6400000000003"/>
    <n v="2912.6400000000003"/>
    <n v="-311.89600000000002"/>
    <n v="4600.7440000000006"/>
  </r>
  <r>
    <s v="C011"/>
    <x v="6"/>
    <s v="杨开慧"/>
    <n v="1015"/>
    <n v="2030"/>
    <n v="3045"/>
    <n v="0"/>
    <n v="0"/>
    <n v="-122.36"/>
    <n v="2922.64"/>
    <n v="922.63999999999987"/>
    <n v="-67.263999999999996"/>
    <n v="2855.3759999999997"/>
  </r>
  <r>
    <s v="C012"/>
    <x v="5"/>
    <s v="卢西奥"/>
    <n v="2135"/>
    <n v="2780"/>
    <n v="4915"/>
    <n v="450"/>
    <n v="0"/>
    <n v="-122.36"/>
    <n v="5242.6400000000003"/>
    <n v="3242.6400000000003"/>
    <n v="-361.39600000000002"/>
    <n v="4881.2440000000006"/>
  </r>
  <r>
    <s v="C013"/>
    <x v="3"/>
    <s v="曾馨"/>
    <n v="1200"/>
    <n v="790"/>
    <n v="1990"/>
    <n v="300"/>
    <n v="-60"/>
    <n v="-122.36"/>
    <n v="2107.64"/>
    <n v="107.63999999999987"/>
    <n v="-5.3819999999999943"/>
    <n v="2102.2579999999998"/>
  </r>
  <r>
    <s v="C014"/>
    <x v="3"/>
    <s v="王涛"/>
    <n v="1200"/>
    <n v="2620"/>
    <n v="3820"/>
    <n v="300"/>
    <n v="0"/>
    <n v="-122.36"/>
    <n v="3997.64"/>
    <n v="1997.6399999999999"/>
    <n v="-174.76400000000001"/>
    <n v="3822.8759999999997"/>
  </r>
  <r>
    <s v="C015"/>
    <x v="7"/>
    <s v="郭晓冬"/>
    <n v="1850"/>
    <n v="2960"/>
    <n v="4810"/>
    <n v="0"/>
    <n v="-60"/>
    <n v="-122.36"/>
    <n v="4627.6400000000003"/>
    <n v="2627.6400000000003"/>
    <n v="-269.14600000000002"/>
    <n v="4358.4940000000006"/>
  </r>
  <r>
    <s v="C016"/>
    <x v="7"/>
    <s v="李晓勇"/>
    <n v="1850"/>
    <n v="3100"/>
    <n v="4950"/>
    <n v="0"/>
    <n v="-60"/>
    <n v="-122.36"/>
    <n v="4767.6400000000003"/>
    <n v="2767.6400000000003"/>
    <n v="-290.14600000000002"/>
    <n v="4477.4940000000006"/>
  </r>
  <r>
    <s v="C017"/>
    <x v="7"/>
    <s v="邓明德"/>
    <n v="1850"/>
    <n v="2820"/>
    <n v="4670"/>
    <n v="0"/>
    <n v="-60"/>
    <n v="-122.36"/>
    <n v="4487.6400000000003"/>
    <n v="2487.6400000000003"/>
    <n v="-248.14600000000002"/>
    <n v="4239.4940000000006"/>
  </r>
  <r>
    <s v="C018"/>
    <x v="4"/>
    <s v="张小泉"/>
    <n v="2225"/>
    <n v="950"/>
    <n v="3175"/>
    <n v="0"/>
    <n v="0"/>
    <n v="-122.36"/>
    <n v="3052.64"/>
    <n v="1052.6399999999999"/>
    <n v="-80.263999999999996"/>
    <n v="2972.3759999999997"/>
  </r>
  <r>
    <s v="C019"/>
    <x v="7"/>
    <s v="王婷"/>
    <n v="1850"/>
    <n v="2890"/>
    <n v="4740"/>
    <n v="0"/>
    <n v="0"/>
    <n v="-122.36"/>
    <n v="4617.6400000000003"/>
    <n v="2617.6400000000003"/>
    <n v="-267.64600000000002"/>
    <n v="4349.9940000000006"/>
  </r>
  <r>
    <s v="C020"/>
    <x v="6"/>
    <s v="赵可"/>
    <n v="1015"/>
    <n v="2150"/>
    <n v="3165"/>
    <n v="0"/>
    <n v="0"/>
    <n v="-122.36"/>
    <n v="3042.64"/>
    <n v="1042.6399999999999"/>
    <n v="-79.263999999999996"/>
    <n v="2963.3759999999997"/>
  </r>
  <r>
    <s v="C021"/>
    <x v="3"/>
    <s v="张燕"/>
    <n v="1500"/>
    <n v="6500"/>
    <n v="8000"/>
    <n v="500"/>
    <n v="0"/>
    <n v="-122.36"/>
    <n v="8377.64"/>
    <n v="6377.6399999999994"/>
    <n v="-900.52800000000002"/>
    <n v="7477.1119999999992"/>
  </r>
  <r>
    <s v="C022"/>
    <x v="2"/>
    <s v="陈贤"/>
    <n v="2135"/>
    <n v="3420"/>
    <n v="5555"/>
    <n v="0"/>
    <n v="0"/>
    <n v="-122.36"/>
    <n v="5432.64"/>
    <n v="3432.6400000000003"/>
    <n v="-389.89600000000007"/>
    <n v="5042.7440000000006"/>
  </r>
  <r>
    <s v="C023"/>
    <x v="7"/>
    <s v="杜丝蓉"/>
    <n v="1850"/>
    <n v="2830"/>
    <n v="4680"/>
    <n v="0"/>
    <n v="0"/>
    <n v="-122.36"/>
    <n v="4557.6400000000003"/>
    <n v="2557.6400000000003"/>
    <n v="-258.64600000000002"/>
    <n v="4298.9940000000006"/>
  </r>
  <r>
    <s v="C024"/>
    <x v="6"/>
    <s v="吴霞"/>
    <n v="2015"/>
    <n v="4530"/>
    <n v="6545"/>
    <n v="150"/>
    <n v="0"/>
    <n v="-122.36"/>
    <n v="6572.64"/>
    <n v="4572.6400000000003"/>
    <n v="-560.89600000000007"/>
    <n v="6011.7440000000006"/>
  </r>
  <r>
    <s v="C025"/>
    <x v="5"/>
    <s v="曾丽萍"/>
    <n v="2135"/>
    <n v="2960"/>
    <n v="5095"/>
    <n v="300"/>
    <n v="0"/>
    <n v="-122.36"/>
    <n v="5272.64"/>
    <n v="3272.6400000000003"/>
    <n v="-365.89600000000002"/>
    <n v="4906.7440000000006"/>
  </r>
  <r>
    <s v="C026"/>
    <x v="2"/>
    <s v="邢鹏"/>
    <n v="2135"/>
    <n v="2450"/>
    <n v="4585"/>
    <n v="0"/>
    <n v="0"/>
    <n v="-122.36"/>
    <n v="4462.6400000000003"/>
    <n v="2462.6400000000003"/>
    <n v="-244.39600000000002"/>
    <n v="4218.2440000000006"/>
  </r>
  <r>
    <s v="C027"/>
    <x v="7"/>
    <s v="马光明"/>
    <n v="1850"/>
    <n v="3030"/>
    <n v="4880"/>
    <n v="0"/>
    <n v="0"/>
    <n v="-122.36"/>
    <n v="4757.6400000000003"/>
    <n v="2757.6400000000003"/>
    <n v="-288.64600000000002"/>
    <n v="4468.9940000000006"/>
  </r>
  <r>
    <s v="C028"/>
    <x v="3"/>
    <s v="蔡建军"/>
    <n v="1200"/>
    <n v="4450"/>
    <n v="5650"/>
    <n v="300"/>
    <n v="0"/>
    <n v="-122.36"/>
    <n v="5827.64"/>
    <n v="3827.6400000000003"/>
    <n v="-449.14600000000007"/>
    <n v="5378.4940000000006"/>
  </r>
  <r>
    <s v="C029"/>
    <x v="5"/>
    <s v="朱太辉"/>
    <n v="2135"/>
    <n v="3140"/>
    <n v="5275"/>
    <n v="300"/>
    <n v="0"/>
    <n v="-122.36"/>
    <n v="5452.64"/>
    <n v="3452.6400000000003"/>
    <n v="-392.89600000000007"/>
    <n v="5059.7440000000006"/>
  </r>
  <r>
    <s v="C030"/>
    <x v="4"/>
    <s v="谭工勤"/>
    <n v="2225"/>
    <n v="2150"/>
    <n v="4375"/>
    <n v="0"/>
    <n v="0"/>
    <n v="-122.36"/>
    <n v="4252.6400000000003"/>
    <n v="2252.6400000000003"/>
    <n v="-212.89600000000002"/>
    <n v="4039.7440000000001"/>
  </r>
  <r>
    <s v="C031"/>
    <x v="7"/>
    <s v="谭军"/>
    <n v="1850"/>
    <n v="2640"/>
    <n v="4490"/>
    <n v="0"/>
    <n v="0"/>
    <n v="-122.36"/>
    <n v="4367.6400000000003"/>
    <n v="2367.6400000000003"/>
    <n v="-230.14600000000002"/>
    <n v="4137.4940000000006"/>
  </r>
  <r>
    <s v="C032"/>
    <x v="3"/>
    <s v="李阳"/>
    <n v="1200"/>
    <n v="5060"/>
    <n v="6260"/>
    <n v="300"/>
    <n v="0"/>
    <n v="-122.36"/>
    <n v="6437.64"/>
    <n v="4437.6400000000003"/>
    <n v="-540.64600000000007"/>
    <n v="5896.9940000000006"/>
  </r>
  <r>
    <s v="C033"/>
    <x v="5"/>
    <s v="徐明勇"/>
    <n v="2135"/>
    <n v="3320"/>
    <n v="5455"/>
    <n v="300"/>
    <n v="0"/>
    <n v="-122.36"/>
    <n v="5632.64"/>
    <n v="3632.6400000000003"/>
    <n v="-419.89600000000007"/>
    <n v="5212.7440000000006"/>
  </r>
  <r>
    <s v="C034"/>
    <x v="2"/>
    <s v="黄丽"/>
    <n v="2135"/>
    <n v="2450"/>
    <n v="4585"/>
    <n v="150"/>
    <n v="0"/>
    <n v="-122.36"/>
    <n v="4612.6400000000003"/>
    <n v="2612.6400000000003"/>
    <n v="-266.89600000000002"/>
    <n v="4345.7440000000006"/>
  </r>
  <r>
    <s v="C035"/>
    <x v="7"/>
    <s v="曾飒"/>
    <n v="2850"/>
    <n v="3030"/>
    <n v="5880"/>
    <n v="150"/>
    <n v="0"/>
    <n v="-122.36"/>
    <n v="5907.64"/>
    <n v="3907.6400000000003"/>
    <n v="-461.14600000000007"/>
    <n v="5446.4940000000006"/>
  </r>
  <r>
    <s v="C036"/>
    <x v="3"/>
    <s v="李岚"/>
    <n v="1200"/>
    <n v="3840"/>
    <n v="5040"/>
    <n v="300"/>
    <n v="0"/>
    <n v="-122.36"/>
    <n v="5217.6400000000003"/>
    <n v="3217.6400000000003"/>
    <n v="-357.64600000000002"/>
    <n v="4859.9940000000006"/>
  </r>
  <r>
    <s v="C037"/>
    <x v="4"/>
    <s v="魏晓"/>
    <n v="2225"/>
    <n v="1550"/>
    <n v="3775"/>
    <n v="0"/>
    <n v="0"/>
    <n v="-122.36"/>
    <n v="3652.64"/>
    <n v="1652.6399999999999"/>
    <n v="-140.26400000000001"/>
    <n v="3512.3759999999997"/>
  </r>
  <r>
    <s v="C038"/>
    <x v="7"/>
    <s v="黄凯东"/>
    <n v="1850"/>
    <n v="2770"/>
    <n v="4620"/>
    <n v="0"/>
    <n v="0"/>
    <n v="-122.36"/>
    <n v="4497.6400000000003"/>
    <n v="2497.6400000000003"/>
    <n v="-249.64600000000002"/>
    <n v="4247.9940000000006"/>
  </r>
  <r>
    <s v="C039"/>
    <x v="3"/>
    <s v="尹志刚"/>
    <n v="1200"/>
    <n v="1400"/>
    <n v="2600"/>
    <n v="300"/>
    <n v="0"/>
    <n v="-122.36"/>
    <n v="2777.64"/>
    <n v="777.63999999999987"/>
    <n v="-52.763999999999996"/>
    <n v="2724.8759999999997"/>
  </r>
  <r>
    <s v="C040"/>
    <x v="4"/>
    <s v="沈雪"/>
    <n v="2725"/>
    <n v="2450"/>
    <n v="5175"/>
    <n v="150"/>
    <n v="0"/>
    <n v="-122.36"/>
    <n v="5202.6400000000003"/>
    <n v="3202.6400000000003"/>
    <n v="-355.39600000000002"/>
    <n v="4847.2440000000006"/>
  </r>
  <r>
    <s v="C041"/>
    <x v="7"/>
    <s v="高志鹏"/>
    <n v="1850"/>
    <n v="2900"/>
    <n v="4750"/>
    <n v="0"/>
    <n v="0"/>
    <n v="-122.36"/>
    <n v="4627.6400000000003"/>
    <n v="2627.6400000000003"/>
    <n v="-269.14600000000002"/>
    <n v="4358.4940000000006"/>
  </r>
  <r>
    <s v="C042"/>
    <x v="3"/>
    <s v="叶小玲"/>
    <n v="1200"/>
    <n v="3230"/>
    <n v="4430"/>
    <n v="300"/>
    <n v="0"/>
    <n v="-122.36"/>
    <n v="4607.6400000000003"/>
    <n v="2607.6400000000003"/>
    <n v="-266.14600000000002"/>
    <n v="4341.4940000000006"/>
  </r>
  <r>
    <s v="C043"/>
    <x v="2"/>
    <s v="魏郡"/>
    <n v="2135"/>
    <n v="2450"/>
    <n v="4585"/>
    <n v="0"/>
    <n v="0"/>
    <n v="-122.36"/>
    <n v="4462.6400000000003"/>
    <n v="2462.6400000000003"/>
    <n v="-244.39600000000002"/>
    <n v="4218.2440000000006"/>
  </r>
  <r>
    <s v="C044"/>
    <x v="7"/>
    <s v="李娜"/>
    <n v="1850"/>
    <n v="2750"/>
    <n v="4600"/>
    <n v="0"/>
    <n v="0"/>
    <n v="-122.36"/>
    <n v="4477.6400000000003"/>
    <n v="2477.6400000000003"/>
    <n v="-246.64600000000002"/>
    <n v="4230.9940000000006"/>
  </r>
  <r>
    <s v="C045"/>
    <x v="4"/>
    <s v="李兴民"/>
    <n v="2225"/>
    <n v="650"/>
    <n v="2875"/>
    <n v="0"/>
    <n v="0"/>
    <n v="-122.36"/>
    <n v="2752.64"/>
    <n v="752.63999999999987"/>
    <n v="-50.263999999999996"/>
    <n v="2702.3759999999997"/>
  </r>
  <r>
    <s v="C046"/>
    <x v="4"/>
    <s v="杜小娟"/>
    <n v="2225"/>
    <n v="1250"/>
    <n v="3475"/>
    <n v="0"/>
    <n v="0"/>
    <n v="-122.36"/>
    <n v="3352.64"/>
    <n v="1352.6399999999999"/>
    <n v="-110.26399999999998"/>
    <n v="3242.3759999999997"/>
  </r>
  <r>
    <s v="C047"/>
    <x v="5"/>
    <s v="胡亚军"/>
    <n v="2135"/>
    <n v="3500"/>
    <n v="5635"/>
    <n v="300"/>
    <n v="0"/>
    <n v="-122.36"/>
    <n v="5812.64"/>
    <n v="3812.6400000000003"/>
    <n v="-446.89600000000007"/>
    <n v="5365.7440000000006"/>
  </r>
  <r>
    <s v="C048"/>
    <x v="3"/>
    <s v="侯玲玲"/>
    <n v="1200"/>
    <n v="4030"/>
    <n v="5230"/>
    <n v="300"/>
    <n v="0"/>
    <n v="-122.36"/>
    <n v="5407.64"/>
    <n v="3407.6400000000003"/>
    <n v="-386.14600000000002"/>
    <n v="5021.4940000000006"/>
  </r>
  <r>
    <s v="C049"/>
    <x v="1"/>
    <s v="郭志刚"/>
    <n v="1350"/>
    <n v="680"/>
    <n v="2030"/>
    <n v="0"/>
    <n v="0"/>
    <n v="-122.36"/>
    <n v="1907.64"/>
    <n v="0"/>
    <n v="0"/>
    <n v="1907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2">
  <location ref="A3:B12" firstHeaderRow="1" firstDataRow="1" firstDataCol="1"/>
  <pivotFields count="13">
    <pivotField showAll="0"/>
    <pivotField axis="axisRow" showAll="0">
      <items count="9">
        <item x="6"/>
        <item x="7"/>
        <item x="0"/>
        <item x="5"/>
        <item x="1"/>
        <item x="3"/>
        <item x="4"/>
        <item x="2"/>
        <item t="default"/>
      </items>
    </pivotField>
    <pivotField showAll="0"/>
    <pivotField numFmtId="179" showAll="0"/>
    <pivotField numFmtId="179" showAll="0"/>
    <pivotField numFmtId="179" showAll="0"/>
    <pivotField numFmtId="178" showAll="0"/>
    <pivotField numFmtId="178" showAll="0"/>
    <pivotField numFmtId="178" showAll="0"/>
    <pivotField numFmtId="179" showAll="0"/>
    <pivotField numFmtId="179" showAll="0"/>
    <pivotField numFmtId="8" showAll="0"/>
    <pivotField dataField="1" numFmtId="179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实发工资" fld="12" showDataAs="percentOfTotal" baseField="0" baseItem="0" numFmtId="1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opLeftCell="A3" workbookViewId="0">
      <selection activeCell="B10" sqref="B10"/>
    </sheetView>
  </sheetViews>
  <sheetFormatPr defaultRowHeight="13.5" x14ac:dyDescent="0.15"/>
  <cols>
    <col min="1" max="1" width="11" bestFit="1" customWidth="1"/>
    <col min="2" max="2" width="17.625" bestFit="1" customWidth="1"/>
  </cols>
  <sheetData>
    <row r="3" spans="1:2" x14ac:dyDescent="0.15">
      <c r="A3" s="39" t="s">
        <v>145</v>
      </c>
      <c r="B3" t="s">
        <v>153</v>
      </c>
    </row>
    <row r="4" spans="1:2" x14ac:dyDescent="0.15">
      <c r="A4" s="40" t="s">
        <v>146</v>
      </c>
      <c r="B4" s="41">
        <v>5.714139875622639E-2</v>
      </c>
    </row>
    <row r="5" spans="1:2" x14ac:dyDescent="0.15">
      <c r="A5" s="40" t="s">
        <v>147</v>
      </c>
      <c r="B5" s="41">
        <v>0.23481055479006357</v>
      </c>
    </row>
    <row r="6" spans="1:2" x14ac:dyDescent="0.15">
      <c r="A6" s="40" t="s">
        <v>148</v>
      </c>
      <c r="B6" s="41">
        <v>3.2103870071529143E-2</v>
      </c>
    </row>
    <row r="7" spans="1:2" x14ac:dyDescent="0.15">
      <c r="A7" s="40" t="s">
        <v>149</v>
      </c>
      <c r="B7" s="41">
        <v>0.14503049773761428</v>
      </c>
    </row>
    <row r="8" spans="1:2" x14ac:dyDescent="0.15">
      <c r="A8" s="40" t="s">
        <v>9</v>
      </c>
      <c r="B8" s="41">
        <v>3.2441400740393977E-2</v>
      </c>
    </row>
    <row r="9" spans="1:2" x14ac:dyDescent="0.15">
      <c r="A9" s="40" t="s">
        <v>150</v>
      </c>
      <c r="B9" s="41">
        <v>0.21686482163811444</v>
      </c>
    </row>
    <row r="10" spans="1:2" x14ac:dyDescent="0.15">
      <c r="A10" s="40" t="s">
        <v>151</v>
      </c>
      <c r="B10" s="41">
        <v>0.12103213576744909</v>
      </c>
    </row>
    <row r="11" spans="1:2" x14ac:dyDescent="0.15">
      <c r="A11" s="40" t="s">
        <v>152</v>
      </c>
      <c r="B11" s="41">
        <v>0.16057532049860915</v>
      </c>
    </row>
    <row r="12" spans="1:2" x14ac:dyDescent="0.15">
      <c r="A12" s="40" t="s">
        <v>144</v>
      </c>
      <c r="B12" s="41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pane ySplit="1" topLeftCell="A12" activePane="bottomLeft" state="frozen"/>
      <selection pane="bottomLeft" activeCell="D7" sqref="D7"/>
    </sheetView>
  </sheetViews>
  <sheetFormatPr defaultRowHeight="13.5" x14ac:dyDescent="0.15"/>
  <cols>
    <col min="4" max="5" width="10.25" bestFit="1" customWidth="1"/>
    <col min="6" max="6" width="11.625" bestFit="1" customWidth="1"/>
    <col min="7" max="7" width="7.75" style="12" customWidth="1"/>
    <col min="8" max="8" width="7.75" style="13" customWidth="1"/>
    <col min="9" max="9" width="9.625" style="12" customWidth="1"/>
    <col min="10" max="10" width="11.625" style="14" bestFit="1" customWidth="1"/>
    <col min="11" max="11" width="10.25" style="14" bestFit="1" customWidth="1"/>
    <col min="12" max="12" width="9" style="14"/>
    <col min="13" max="13" width="11.625" style="14" bestFit="1" customWidth="1"/>
  </cols>
  <sheetData>
    <row r="1" spans="1:13" ht="24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115</v>
      </c>
      <c r="G1" s="4" t="s">
        <v>112</v>
      </c>
      <c r="H1" s="5" t="s">
        <v>113</v>
      </c>
      <c r="I1" s="4" t="s">
        <v>114</v>
      </c>
      <c r="J1" s="4" t="s">
        <v>116</v>
      </c>
      <c r="K1" s="4" t="s">
        <v>117</v>
      </c>
      <c r="L1" s="2" t="s">
        <v>132</v>
      </c>
      <c r="M1" s="4" t="s">
        <v>133</v>
      </c>
    </row>
    <row r="2" spans="1:13" x14ac:dyDescent="0.15">
      <c r="A2" s="6" t="s">
        <v>5</v>
      </c>
      <c r="B2" s="6" t="s">
        <v>6</v>
      </c>
      <c r="C2" s="6" t="s">
        <v>70</v>
      </c>
      <c r="D2" s="9">
        <v>2500</v>
      </c>
      <c r="E2" s="10">
        <v>1290</v>
      </c>
      <c r="F2" s="11">
        <f>D2+E2</f>
        <v>3790</v>
      </c>
      <c r="G2" s="7">
        <v>150</v>
      </c>
      <c r="H2" s="8">
        <v>0</v>
      </c>
      <c r="I2" s="7">
        <v>-122.36</v>
      </c>
      <c r="J2" s="15">
        <f>SUM(F2:I2)</f>
        <v>3817.64</v>
      </c>
      <c r="K2" s="15">
        <f>IF(J2&lt;2000,0,J2-2000)</f>
        <v>1817.6399999999999</v>
      </c>
      <c r="L2" s="21">
        <f>-(K2*VLOOKUP(VLOOKUP(K2,扣税标准!$C$2:$C$10,1),扣税标准!$C$2:$E$10,2)-VLOOKUP(VLOOKUP(K2,扣税标准!$C$2:$C$10,1),扣税标准!$C$2:$E$10,3))</f>
        <v>-156.76400000000001</v>
      </c>
      <c r="M2" s="15">
        <f>J2+L2</f>
        <v>3660.8759999999997</v>
      </c>
    </row>
    <row r="3" spans="1:13" x14ac:dyDescent="0.15">
      <c r="A3" s="6" t="s">
        <v>7</v>
      </c>
      <c r="B3" s="6" t="s">
        <v>6</v>
      </c>
      <c r="C3" s="6" t="s">
        <v>71</v>
      </c>
      <c r="D3" s="9">
        <v>2200</v>
      </c>
      <c r="E3" s="10">
        <v>990</v>
      </c>
      <c r="F3" s="11">
        <f t="shared" ref="F3:F50" si="0">D3+E3</f>
        <v>3190</v>
      </c>
      <c r="G3" s="7">
        <v>0</v>
      </c>
      <c r="H3" s="8">
        <v>0</v>
      </c>
      <c r="I3" s="7">
        <v>-122.36</v>
      </c>
      <c r="J3" s="15">
        <f t="shared" ref="J3:J50" si="1">SUM(F3:I3)</f>
        <v>3067.64</v>
      </c>
      <c r="K3" s="15">
        <f t="shared" ref="K3:K50" si="2">IF(J3&lt;2000,0,J3-2000)</f>
        <v>1067.6399999999999</v>
      </c>
      <c r="L3" s="21">
        <f>-(K3*VLOOKUP(VLOOKUP(K3,扣税标准!$C$2:$C$10,1),扣税标准!$C$2:$E$10,2)-VLOOKUP(VLOOKUP(K3,扣税标准!$C$2:$C$10,1),扣税标准!$C$2:$E$10,3))</f>
        <v>-81.763999999999996</v>
      </c>
      <c r="M3" s="15">
        <f t="shared" ref="M3:M50" si="3">J3+L3</f>
        <v>2985.8759999999997</v>
      </c>
    </row>
    <row r="4" spans="1:13" x14ac:dyDescent="0.15">
      <c r="A4" s="6" t="s">
        <v>8</v>
      </c>
      <c r="B4" s="6" t="s">
        <v>9</v>
      </c>
      <c r="C4" s="6" t="s">
        <v>72</v>
      </c>
      <c r="D4" s="9">
        <v>2350</v>
      </c>
      <c r="E4" s="10">
        <v>2780</v>
      </c>
      <c r="F4" s="11">
        <f t="shared" si="0"/>
        <v>5130</v>
      </c>
      <c r="G4" s="7">
        <v>150</v>
      </c>
      <c r="H4" s="8">
        <v>0</v>
      </c>
      <c r="I4" s="7">
        <v>-122.36</v>
      </c>
      <c r="J4" s="15">
        <f t="shared" si="1"/>
        <v>5157.6400000000003</v>
      </c>
      <c r="K4" s="15">
        <f t="shared" si="2"/>
        <v>3157.6400000000003</v>
      </c>
      <c r="L4" s="21">
        <f>-(K4*VLOOKUP(VLOOKUP(K4,扣税标准!$C$2:$C$10,1),扣税标准!$C$2:$E$10,2)-VLOOKUP(VLOOKUP(K4,扣税标准!$C$2:$C$10,1),扣税标准!$C$2:$E$10,3))</f>
        <v>-348.64600000000002</v>
      </c>
      <c r="M4" s="15">
        <f t="shared" si="3"/>
        <v>4808.9940000000006</v>
      </c>
    </row>
    <row r="5" spans="1:13" x14ac:dyDescent="0.15">
      <c r="A5" s="6" t="s">
        <v>10</v>
      </c>
      <c r="B5" s="6" t="s">
        <v>11</v>
      </c>
      <c r="C5" s="6" t="s">
        <v>73</v>
      </c>
      <c r="D5" s="9">
        <v>2135</v>
      </c>
      <c r="E5" s="10">
        <v>870</v>
      </c>
      <c r="F5" s="11">
        <f t="shared" si="0"/>
        <v>3005</v>
      </c>
      <c r="G5" s="7">
        <v>0</v>
      </c>
      <c r="H5" s="8">
        <v>0</v>
      </c>
      <c r="I5" s="7">
        <v>-122.36</v>
      </c>
      <c r="J5" s="15">
        <f t="shared" si="1"/>
        <v>2882.64</v>
      </c>
      <c r="K5" s="15">
        <f t="shared" si="2"/>
        <v>882.63999999999987</v>
      </c>
      <c r="L5" s="21">
        <f>-(K5*VLOOKUP(VLOOKUP(K5,扣税标准!$C$2:$C$10,1),扣税标准!$C$2:$E$10,2)-VLOOKUP(VLOOKUP(K5,扣税标准!$C$2:$C$10,1),扣税标准!$C$2:$E$10,3))</f>
        <v>-63.263999999999996</v>
      </c>
      <c r="M5" s="15">
        <f t="shared" si="3"/>
        <v>2819.3759999999997</v>
      </c>
    </row>
    <row r="6" spans="1:13" x14ac:dyDescent="0.15">
      <c r="A6" s="6" t="s">
        <v>12</v>
      </c>
      <c r="B6" s="6" t="s">
        <v>11</v>
      </c>
      <c r="C6" s="6" t="s">
        <v>74</v>
      </c>
      <c r="D6" s="9">
        <v>3135</v>
      </c>
      <c r="E6" s="10">
        <v>3480</v>
      </c>
      <c r="F6" s="11">
        <f t="shared" si="0"/>
        <v>6615</v>
      </c>
      <c r="G6" s="7">
        <v>0</v>
      </c>
      <c r="H6" s="8">
        <v>-30</v>
      </c>
      <c r="I6" s="7">
        <v>-122.36</v>
      </c>
      <c r="J6" s="15">
        <f t="shared" si="1"/>
        <v>6462.64</v>
      </c>
      <c r="K6" s="15">
        <f t="shared" si="2"/>
        <v>4462.6400000000003</v>
      </c>
      <c r="L6" s="21">
        <f>-(K6*VLOOKUP(VLOOKUP(K6,扣税标准!$C$2:$C$10,1),扣税标准!$C$2:$E$10,2)-VLOOKUP(VLOOKUP(K6,扣税标准!$C$2:$C$10,1),扣税标准!$C$2:$E$10,3))</f>
        <v>-544.39600000000007</v>
      </c>
      <c r="M6" s="15">
        <f t="shared" si="3"/>
        <v>5918.2440000000006</v>
      </c>
    </row>
    <row r="7" spans="1:13" x14ac:dyDescent="0.15">
      <c r="A7" s="6" t="s">
        <v>13</v>
      </c>
      <c r="B7" s="6" t="s">
        <v>11</v>
      </c>
      <c r="C7" s="6" t="s">
        <v>75</v>
      </c>
      <c r="D7" s="9">
        <v>2135</v>
      </c>
      <c r="E7" s="10">
        <v>1480</v>
      </c>
      <c r="F7" s="11">
        <f t="shared" si="0"/>
        <v>3615</v>
      </c>
      <c r="G7" s="7">
        <v>0</v>
      </c>
      <c r="H7" s="8">
        <v>-30</v>
      </c>
      <c r="I7" s="7">
        <v>-122.36</v>
      </c>
      <c r="J7" s="15">
        <f t="shared" si="1"/>
        <v>3462.64</v>
      </c>
      <c r="K7" s="15">
        <f t="shared" si="2"/>
        <v>1462.6399999999999</v>
      </c>
      <c r="L7" s="21">
        <f>-(K7*VLOOKUP(VLOOKUP(K7,扣税标准!$C$2:$C$10,1),扣税标准!$C$2:$E$10,2)-VLOOKUP(VLOOKUP(K7,扣税标准!$C$2:$C$10,1),扣税标准!$C$2:$E$10,3))</f>
        <v>-121.26399999999998</v>
      </c>
      <c r="M7" s="15">
        <f t="shared" si="3"/>
        <v>3341.3759999999997</v>
      </c>
    </row>
    <row r="8" spans="1:13" x14ac:dyDescent="0.15">
      <c r="A8" s="6" t="s">
        <v>14</v>
      </c>
      <c r="B8" s="6" t="s">
        <v>11</v>
      </c>
      <c r="C8" s="6" t="s">
        <v>76</v>
      </c>
      <c r="D8" s="9">
        <v>2135</v>
      </c>
      <c r="E8" s="10">
        <v>1480</v>
      </c>
      <c r="F8" s="11">
        <f t="shared" si="0"/>
        <v>3615</v>
      </c>
      <c r="G8" s="7">
        <v>0</v>
      </c>
      <c r="H8" s="8">
        <v>-30</v>
      </c>
      <c r="I8" s="7">
        <v>-122.36</v>
      </c>
      <c r="J8" s="15">
        <f t="shared" si="1"/>
        <v>3462.64</v>
      </c>
      <c r="K8" s="15">
        <f t="shared" si="2"/>
        <v>1462.6399999999999</v>
      </c>
      <c r="L8" s="21">
        <f>-(K8*VLOOKUP(VLOOKUP(K8,扣税标准!$C$2:$C$10,1),扣税标准!$C$2:$E$10,2)-VLOOKUP(VLOOKUP(K8,扣税标准!$C$2:$C$10,1),扣税标准!$C$2:$E$10,3))</f>
        <v>-121.26399999999998</v>
      </c>
      <c r="M8" s="15">
        <f t="shared" si="3"/>
        <v>3341.3759999999997</v>
      </c>
    </row>
    <row r="9" spans="1:13" x14ac:dyDescent="0.15">
      <c r="A9" s="6" t="s">
        <v>15</v>
      </c>
      <c r="B9" s="6" t="s">
        <v>16</v>
      </c>
      <c r="C9" s="6" t="s">
        <v>17</v>
      </c>
      <c r="D9" s="9">
        <v>1200</v>
      </c>
      <c r="E9" s="10">
        <v>2010</v>
      </c>
      <c r="F9" s="11">
        <f t="shared" si="0"/>
        <v>3210</v>
      </c>
      <c r="G9" s="7">
        <v>300</v>
      </c>
      <c r="H9" s="8">
        <v>0</v>
      </c>
      <c r="I9" s="7">
        <v>-122.36</v>
      </c>
      <c r="J9" s="15">
        <f t="shared" si="1"/>
        <v>3387.64</v>
      </c>
      <c r="K9" s="15">
        <f t="shared" si="2"/>
        <v>1387.6399999999999</v>
      </c>
      <c r="L9" s="21">
        <f>-(K9*VLOOKUP(VLOOKUP(K9,扣税标准!$C$2:$C$10,1),扣税标准!$C$2:$E$10,2)-VLOOKUP(VLOOKUP(K9,扣税标准!$C$2:$C$10,1),扣税标准!$C$2:$E$10,3))</f>
        <v>-113.76399999999998</v>
      </c>
      <c r="M9" s="15">
        <f t="shared" si="3"/>
        <v>3273.8759999999997</v>
      </c>
    </row>
    <row r="10" spans="1:13" x14ac:dyDescent="0.15">
      <c r="A10" s="6" t="s">
        <v>18</v>
      </c>
      <c r="B10" s="6" t="s">
        <v>19</v>
      </c>
      <c r="C10" s="6" t="s">
        <v>20</v>
      </c>
      <c r="D10" s="9">
        <v>2225</v>
      </c>
      <c r="E10" s="10">
        <v>1850</v>
      </c>
      <c r="F10" s="11">
        <f t="shared" si="0"/>
        <v>4075</v>
      </c>
      <c r="G10" s="7">
        <v>0</v>
      </c>
      <c r="H10" s="8">
        <v>-45</v>
      </c>
      <c r="I10" s="7">
        <v>-122.36</v>
      </c>
      <c r="J10" s="15">
        <f t="shared" si="1"/>
        <v>3907.64</v>
      </c>
      <c r="K10" s="15">
        <f t="shared" si="2"/>
        <v>1907.6399999999999</v>
      </c>
      <c r="L10" s="21">
        <f>-(K10*VLOOKUP(VLOOKUP(K10,扣税标准!$C$2:$C$10,1),扣税标准!$C$2:$E$10,2)-VLOOKUP(VLOOKUP(K10,扣税标准!$C$2:$C$10,1),扣税标准!$C$2:$E$10,3))</f>
        <v>-165.76400000000001</v>
      </c>
      <c r="M10" s="15">
        <f t="shared" si="3"/>
        <v>3741.8759999999997</v>
      </c>
    </row>
    <row r="11" spans="1:13" x14ac:dyDescent="0.15">
      <c r="A11" s="6" t="s">
        <v>21</v>
      </c>
      <c r="B11" s="6" t="s">
        <v>22</v>
      </c>
      <c r="C11" s="6" t="s">
        <v>23</v>
      </c>
      <c r="D11" s="9">
        <v>2135</v>
      </c>
      <c r="E11" s="10">
        <v>2600</v>
      </c>
      <c r="F11" s="11">
        <f t="shared" si="0"/>
        <v>4735</v>
      </c>
      <c r="G11" s="7">
        <v>300</v>
      </c>
      <c r="H11" s="8">
        <v>0</v>
      </c>
      <c r="I11" s="7">
        <v>-122.36</v>
      </c>
      <c r="J11" s="15">
        <f t="shared" si="1"/>
        <v>4912.6400000000003</v>
      </c>
      <c r="K11" s="15">
        <f t="shared" si="2"/>
        <v>2912.6400000000003</v>
      </c>
      <c r="L11" s="21">
        <f>-(K11*VLOOKUP(VLOOKUP(K11,扣税标准!$C$2:$C$10,1),扣税标准!$C$2:$E$10,2)-VLOOKUP(VLOOKUP(K11,扣税标准!$C$2:$C$10,1),扣税标准!$C$2:$E$10,3))</f>
        <v>-311.89600000000002</v>
      </c>
      <c r="M11" s="15">
        <f t="shared" si="3"/>
        <v>4600.7440000000006</v>
      </c>
    </row>
    <row r="12" spans="1:13" x14ac:dyDescent="0.15">
      <c r="A12" s="6" t="s">
        <v>24</v>
      </c>
      <c r="B12" s="6" t="s">
        <v>25</v>
      </c>
      <c r="C12" s="6" t="s">
        <v>77</v>
      </c>
      <c r="D12" s="9">
        <v>1015</v>
      </c>
      <c r="E12" s="10">
        <v>2030</v>
      </c>
      <c r="F12" s="11">
        <f t="shared" si="0"/>
        <v>3045</v>
      </c>
      <c r="G12" s="7">
        <v>0</v>
      </c>
      <c r="H12" s="8">
        <v>0</v>
      </c>
      <c r="I12" s="7">
        <v>-122.36</v>
      </c>
      <c r="J12" s="15">
        <f t="shared" si="1"/>
        <v>2922.64</v>
      </c>
      <c r="K12" s="15">
        <f t="shared" si="2"/>
        <v>922.63999999999987</v>
      </c>
      <c r="L12" s="21">
        <f>-(K12*VLOOKUP(VLOOKUP(K12,扣税标准!$C$2:$C$10,1),扣税标准!$C$2:$E$10,2)-VLOOKUP(VLOOKUP(K12,扣税标准!$C$2:$C$10,1),扣税标准!$C$2:$E$10,3))</f>
        <v>-67.263999999999996</v>
      </c>
      <c r="M12" s="15">
        <f t="shared" si="3"/>
        <v>2855.3759999999997</v>
      </c>
    </row>
    <row r="13" spans="1:13" x14ac:dyDescent="0.15">
      <c r="A13" s="6" t="s">
        <v>26</v>
      </c>
      <c r="B13" s="6" t="s">
        <v>22</v>
      </c>
      <c r="C13" s="6" t="s">
        <v>78</v>
      </c>
      <c r="D13" s="9">
        <v>2135</v>
      </c>
      <c r="E13" s="10">
        <v>2780</v>
      </c>
      <c r="F13" s="11">
        <f t="shared" si="0"/>
        <v>4915</v>
      </c>
      <c r="G13" s="7">
        <v>450</v>
      </c>
      <c r="H13" s="8">
        <v>0</v>
      </c>
      <c r="I13" s="7">
        <v>-122.36</v>
      </c>
      <c r="J13" s="15">
        <f t="shared" si="1"/>
        <v>5242.6400000000003</v>
      </c>
      <c r="K13" s="15">
        <f t="shared" si="2"/>
        <v>3242.6400000000003</v>
      </c>
      <c r="L13" s="21">
        <f>-(K13*VLOOKUP(VLOOKUP(K13,扣税标准!$C$2:$C$10,1),扣税标准!$C$2:$E$10,2)-VLOOKUP(VLOOKUP(K13,扣税标准!$C$2:$C$10,1),扣税标准!$C$2:$E$10,3))</f>
        <v>-361.39600000000002</v>
      </c>
      <c r="M13" s="15">
        <f t="shared" si="3"/>
        <v>4881.2440000000006</v>
      </c>
    </row>
    <row r="14" spans="1:13" x14ac:dyDescent="0.15">
      <c r="A14" s="6" t="s">
        <v>27</v>
      </c>
      <c r="B14" s="6" t="s">
        <v>16</v>
      </c>
      <c r="C14" s="6" t="s">
        <v>79</v>
      </c>
      <c r="D14" s="9">
        <v>1200</v>
      </c>
      <c r="E14" s="10">
        <v>790</v>
      </c>
      <c r="F14" s="11">
        <f t="shared" si="0"/>
        <v>1990</v>
      </c>
      <c r="G14" s="7">
        <v>300</v>
      </c>
      <c r="H14" s="8">
        <v>-60</v>
      </c>
      <c r="I14" s="7">
        <v>-122.36</v>
      </c>
      <c r="J14" s="15">
        <f t="shared" si="1"/>
        <v>2107.64</v>
      </c>
      <c r="K14" s="15">
        <f t="shared" si="2"/>
        <v>107.63999999999987</v>
      </c>
      <c r="L14" s="21">
        <f>-(K14*VLOOKUP(VLOOKUP(K14,扣税标准!$C$2:$C$10,1),扣税标准!$C$2:$E$10,2)-VLOOKUP(VLOOKUP(K14,扣税标准!$C$2:$C$10,1),扣税标准!$C$2:$E$10,3))</f>
        <v>-5.3819999999999943</v>
      </c>
      <c r="M14" s="15">
        <f t="shared" si="3"/>
        <v>2102.2579999999998</v>
      </c>
    </row>
    <row r="15" spans="1:13" x14ac:dyDescent="0.15">
      <c r="A15" s="6" t="s">
        <v>28</v>
      </c>
      <c r="B15" s="6" t="s">
        <v>16</v>
      </c>
      <c r="C15" s="6" t="s">
        <v>80</v>
      </c>
      <c r="D15" s="9">
        <v>1200</v>
      </c>
      <c r="E15" s="10">
        <v>2620</v>
      </c>
      <c r="F15" s="11">
        <f t="shared" si="0"/>
        <v>3820</v>
      </c>
      <c r="G15" s="7">
        <v>300</v>
      </c>
      <c r="H15" s="8">
        <v>0</v>
      </c>
      <c r="I15" s="7">
        <v>-122.36</v>
      </c>
      <c r="J15" s="15">
        <f t="shared" si="1"/>
        <v>3997.64</v>
      </c>
      <c r="K15" s="15">
        <f t="shared" si="2"/>
        <v>1997.6399999999999</v>
      </c>
      <c r="L15" s="21">
        <f>-(K15*VLOOKUP(VLOOKUP(K15,扣税标准!$C$2:$C$10,1),扣税标准!$C$2:$E$10,2)-VLOOKUP(VLOOKUP(K15,扣税标准!$C$2:$C$10,1),扣税标准!$C$2:$E$10,3))</f>
        <v>-174.76400000000001</v>
      </c>
      <c r="M15" s="15">
        <f t="shared" si="3"/>
        <v>3822.8759999999997</v>
      </c>
    </row>
    <row r="16" spans="1:13" x14ac:dyDescent="0.15">
      <c r="A16" s="6" t="s">
        <v>29</v>
      </c>
      <c r="B16" s="6" t="s">
        <v>30</v>
      </c>
      <c r="C16" s="6" t="s">
        <v>81</v>
      </c>
      <c r="D16" s="9">
        <v>1850</v>
      </c>
      <c r="E16" s="10">
        <v>2960</v>
      </c>
      <c r="F16" s="11">
        <f t="shared" si="0"/>
        <v>4810</v>
      </c>
      <c r="G16" s="7">
        <v>0</v>
      </c>
      <c r="H16" s="8">
        <v>-60</v>
      </c>
      <c r="I16" s="7">
        <v>-122.36</v>
      </c>
      <c r="J16" s="15">
        <f t="shared" si="1"/>
        <v>4627.6400000000003</v>
      </c>
      <c r="K16" s="15">
        <f t="shared" si="2"/>
        <v>2627.6400000000003</v>
      </c>
      <c r="L16" s="21">
        <f>-(K16*VLOOKUP(VLOOKUP(K16,扣税标准!$C$2:$C$10,1),扣税标准!$C$2:$E$10,2)-VLOOKUP(VLOOKUP(K16,扣税标准!$C$2:$C$10,1),扣税标准!$C$2:$E$10,3))</f>
        <v>-269.14600000000002</v>
      </c>
      <c r="M16" s="15">
        <f t="shared" si="3"/>
        <v>4358.4940000000006</v>
      </c>
    </row>
    <row r="17" spans="1:13" x14ac:dyDescent="0.15">
      <c r="A17" s="6" t="s">
        <v>31</v>
      </c>
      <c r="B17" s="6" t="s">
        <v>30</v>
      </c>
      <c r="C17" s="6" t="s">
        <v>82</v>
      </c>
      <c r="D17" s="9">
        <v>1850</v>
      </c>
      <c r="E17" s="10">
        <v>3100</v>
      </c>
      <c r="F17" s="11">
        <f t="shared" si="0"/>
        <v>4950</v>
      </c>
      <c r="G17" s="7">
        <v>0</v>
      </c>
      <c r="H17" s="8">
        <v>-60</v>
      </c>
      <c r="I17" s="7">
        <v>-122.36</v>
      </c>
      <c r="J17" s="15">
        <f t="shared" si="1"/>
        <v>4767.6400000000003</v>
      </c>
      <c r="K17" s="15">
        <f t="shared" si="2"/>
        <v>2767.6400000000003</v>
      </c>
      <c r="L17" s="21">
        <f>-(K17*VLOOKUP(VLOOKUP(K17,扣税标准!$C$2:$C$10,1),扣税标准!$C$2:$E$10,2)-VLOOKUP(VLOOKUP(K17,扣税标准!$C$2:$C$10,1),扣税标准!$C$2:$E$10,3))</f>
        <v>-290.14600000000002</v>
      </c>
      <c r="M17" s="15">
        <f t="shared" si="3"/>
        <v>4477.4940000000006</v>
      </c>
    </row>
    <row r="18" spans="1:13" x14ac:dyDescent="0.15">
      <c r="A18" s="6" t="s">
        <v>32</v>
      </c>
      <c r="B18" s="6" t="s">
        <v>30</v>
      </c>
      <c r="C18" s="6" t="s">
        <v>83</v>
      </c>
      <c r="D18" s="9">
        <v>1850</v>
      </c>
      <c r="E18" s="10">
        <v>2820</v>
      </c>
      <c r="F18" s="11">
        <f t="shared" si="0"/>
        <v>4670</v>
      </c>
      <c r="G18" s="7">
        <v>0</v>
      </c>
      <c r="H18" s="8">
        <v>-60</v>
      </c>
      <c r="I18" s="7">
        <v>-122.36</v>
      </c>
      <c r="J18" s="15">
        <f t="shared" si="1"/>
        <v>4487.6400000000003</v>
      </c>
      <c r="K18" s="15">
        <f t="shared" si="2"/>
        <v>2487.6400000000003</v>
      </c>
      <c r="L18" s="21">
        <f>-(K18*VLOOKUP(VLOOKUP(K18,扣税标准!$C$2:$C$10,1),扣税标准!$C$2:$E$10,2)-VLOOKUP(VLOOKUP(K18,扣税标准!$C$2:$C$10,1),扣税标准!$C$2:$E$10,3))</f>
        <v>-248.14600000000002</v>
      </c>
      <c r="M18" s="15">
        <f t="shared" si="3"/>
        <v>4239.4940000000006</v>
      </c>
    </row>
    <row r="19" spans="1:13" x14ac:dyDescent="0.15">
      <c r="A19" s="6" t="s">
        <v>33</v>
      </c>
      <c r="B19" s="6" t="s">
        <v>19</v>
      </c>
      <c r="C19" s="6" t="s">
        <v>84</v>
      </c>
      <c r="D19" s="9">
        <v>2225</v>
      </c>
      <c r="E19" s="10">
        <v>950</v>
      </c>
      <c r="F19" s="11">
        <f t="shared" si="0"/>
        <v>3175</v>
      </c>
      <c r="G19" s="7">
        <v>0</v>
      </c>
      <c r="H19" s="8">
        <v>0</v>
      </c>
      <c r="I19" s="7">
        <v>-122.36</v>
      </c>
      <c r="J19" s="15">
        <f t="shared" si="1"/>
        <v>3052.64</v>
      </c>
      <c r="K19" s="15">
        <f t="shared" si="2"/>
        <v>1052.6399999999999</v>
      </c>
      <c r="L19" s="21">
        <f>-(K19*VLOOKUP(VLOOKUP(K19,扣税标准!$C$2:$C$10,1),扣税标准!$C$2:$E$10,2)-VLOOKUP(VLOOKUP(K19,扣税标准!$C$2:$C$10,1),扣税标准!$C$2:$E$10,3))</f>
        <v>-80.263999999999996</v>
      </c>
      <c r="M19" s="15">
        <f t="shared" si="3"/>
        <v>2972.3759999999997</v>
      </c>
    </row>
    <row r="20" spans="1:13" x14ac:dyDescent="0.15">
      <c r="A20" s="6" t="s">
        <v>34</v>
      </c>
      <c r="B20" s="6" t="s">
        <v>30</v>
      </c>
      <c r="C20" s="6" t="s">
        <v>85</v>
      </c>
      <c r="D20" s="9">
        <v>1850</v>
      </c>
      <c r="E20" s="10">
        <v>2890</v>
      </c>
      <c r="F20" s="11">
        <f t="shared" si="0"/>
        <v>4740</v>
      </c>
      <c r="G20" s="7">
        <v>0</v>
      </c>
      <c r="H20" s="8">
        <v>0</v>
      </c>
      <c r="I20" s="7">
        <v>-122.36</v>
      </c>
      <c r="J20" s="15">
        <f t="shared" si="1"/>
        <v>4617.6400000000003</v>
      </c>
      <c r="K20" s="15">
        <f t="shared" si="2"/>
        <v>2617.6400000000003</v>
      </c>
      <c r="L20" s="21">
        <f>-(K20*VLOOKUP(VLOOKUP(K20,扣税标准!$C$2:$C$10,1),扣税标准!$C$2:$E$10,2)-VLOOKUP(VLOOKUP(K20,扣税标准!$C$2:$C$10,1),扣税标准!$C$2:$E$10,3))</f>
        <v>-267.64600000000002</v>
      </c>
      <c r="M20" s="15">
        <f t="shared" si="3"/>
        <v>4349.9940000000006</v>
      </c>
    </row>
    <row r="21" spans="1:13" x14ac:dyDescent="0.15">
      <c r="A21" s="6" t="s">
        <v>35</v>
      </c>
      <c r="B21" s="6" t="s">
        <v>25</v>
      </c>
      <c r="C21" s="6" t="s">
        <v>86</v>
      </c>
      <c r="D21" s="9">
        <v>1015</v>
      </c>
      <c r="E21" s="10">
        <v>2150</v>
      </c>
      <c r="F21" s="11">
        <f t="shared" si="0"/>
        <v>3165</v>
      </c>
      <c r="G21" s="7">
        <v>0</v>
      </c>
      <c r="H21" s="8">
        <v>0</v>
      </c>
      <c r="I21" s="7">
        <v>-122.36</v>
      </c>
      <c r="J21" s="15">
        <f t="shared" si="1"/>
        <v>3042.64</v>
      </c>
      <c r="K21" s="15">
        <f t="shared" si="2"/>
        <v>1042.6399999999999</v>
      </c>
      <c r="L21" s="21">
        <f>-(K21*VLOOKUP(VLOOKUP(K21,扣税标准!$C$2:$C$10,1),扣税标准!$C$2:$E$10,2)-VLOOKUP(VLOOKUP(K21,扣税标准!$C$2:$C$10,1),扣税标准!$C$2:$E$10,3))</f>
        <v>-79.263999999999996</v>
      </c>
      <c r="M21" s="15">
        <f t="shared" si="3"/>
        <v>2963.3759999999997</v>
      </c>
    </row>
    <row r="22" spans="1:13" x14ac:dyDescent="0.15">
      <c r="A22" s="6" t="s">
        <v>36</v>
      </c>
      <c r="B22" s="6" t="s">
        <v>16</v>
      </c>
      <c r="C22" s="6" t="s">
        <v>87</v>
      </c>
      <c r="D22" s="9">
        <v>1500</v>
      </c>
      <c r="E22" s="10">
        <v>6500</v>
      </c>
      <c r="F22" s="11">
        <f t="shared" si="0"/>
        <v>8000</v>
      </c>
      <c r="G22" s="7">
        <v>500</v>
      </c>
      <c r="H22" s="8">
        <v>0</v>
      </c>
      <c r="I22" s="7">
        <v>-122.36</v>
      </c>
      <c r="J22" s="15">
        <f t="shared" si="1"/>
        <v>8377.64</v>
      </c>
      <c r="K22" s="15">
        <f t="shared" si="2"/>
        <v>6377.6399999999994</v>
      </c>
      <c r="L22" s="21">
        <f>-(K22*VLOOKUP(VLOOKUP(K22,扣税标准!$C$2:$C$10,1),扣税标准!$C$2:$E$10,2)-VLOOKUP(VLOOKUP(K22,扣税标准!$C$2:$C$10,1),扣税标准!$C$2:$E$10,3))</f>
        <v>-900.52800000000002</v>
      </c>
      <c r="M22" s="15">
        <f t="shared" si="3"/>
        <v>7477.1119999999992</v>
      </c>
    </row>
    <row r="23" spans="1:13" x14ac:dyDescent="0.15">
      <c r="A23" s="6" t="s">
        <v>37</v>
      </c>
      <c r="B23" s="6" t="s">
        <v>11</v>
      </c>
      <c r="C23" s="6" t="s">
        <v>88</v>
      </c>
      <c r="D23" s="9">
        <v>2135</v>
      </c>
      <c r="E23" s="10">
        <v>3420</v>
      </c>
      <c r="F23" s="11">
        <f t="shared" si="0"/>
        <v>5555</v>
      </c>
      <c r="G23" s="7">
        <v>0</v>
      </c>
      <c r="H23" s="8">
        <v>0</v>
      </c>
      <c r="I23" s="7">
        <v>-122.36</v>
      </c>
      <c r="J23" s="15">
        <f t="shared" si="1"/>
        <v>5432.64</v>
      </c>
      <c r="K23" s="15">
        <f t="shared" si="2"/>
        <v>3432.6400000000003</v>
      </c>
      <c r="L23" s="21">
        <f>-(K23*VLOOKUP(VLOOKUP(K23,扣税标准!$C$2:$C$10,1),扣税标准!$C$2:$E$10,2)-VLOOKUP(VLOOKUP(K23,扣税标准!$C$2:$C$10,1),扣税标准!$C$2:$E$10,3))</f>
        <v>-389.89600000000007</v>
      </c>
      <c r="M23" s="15">
        <f t="shared" si="3"/>
        <v>5042.7440000000006</v>
      </c>
    </row>
    <row r="24" spans="1:13" x14ac:dyDescent="0.15">
      <c r="A24" s="6" t="s">
        <v>38</v>
      </c>
      <c r="B24" s="6" t="s">
        <v>30</v>
      </c>
      <c r="C24" s="6" t="s">
        <v>39</v>
      </c>
      <c r="D24" s="9">
        <v>1850</v>
      </c>
      <c r="E24" s="10">
        <v>2830</v>
      </c>
      <c r="F24" s="11">
        <f t="shared" si="0"/>
        <v>4680</v>
      </c>
      <c r="G24" s="7">
        <v>0</v>
      </c>
      <c r="H24" s="8">
        <v>0</v>
      </c>
      <c r="I24" s="7">
        <v>-122.36</v>
      </c>
      <c r="J24" s="15">
        <f t="shared" si="1"/>
        <v>4557.6400000000003</v>
      </c>
      <c r="K24" s="15">
        <f t="shared" si="2"/>
        <v>2557.6400000000003</v>
      </c>
      <c r="L24" s="21">
        <f>-(K24*VLOOKUP(VLOOKUP(K24,扣税标准!$C$2:$C$10,1),扣税标准!$C$2:$E$10,2)-VLOOKUP(VLOOKUP(K24,扣税标准!$C$2:$C$10,1),扣税标准!$C$2:$E$10,3))</f>
        <v>-258.64600000000002</v>
      </c>
      <c r="M24" s="15">
        <f t="shared" si="3"/>
        <v>4298.9940000000006</v>
      </c>
    </row>
    <row r="25" spans="1:13" x14ac:dyDescent="0.15">
      <c r="A25" s="6" t="s">
        <v>40</v>
      </c>
      <c r="B25" s="6" t="s">
        <v>25</v>
      </c>
      <c r="C25" s="6" t="s">
        <v>89</v>
      </c>
      <c r="D25" s="9">
        <v>2015</v>
      </c>
      <c r="E25" s="10">
        <v>4530</v>
      </c>
      <c r="F25" s="11">
        <f t="shared" si="0"/>
        <v>6545</v>
      </c>
      <c r="G25" s="7">
        <v>150</v>
      </c>
      <c r="H25" s="8">
        <v>0</v>
      </c>
      <c r="I25" s="7">
        <v>-122.36</v>
      </c>
      <c r="J25" s="15">
        <f t="shared" si="1"/>
        <v>6572.64</v>
      </c>
      <c r="K25" s="15">
        <f t="shared" si="2"/>
        <v>4572.6400000000003</v>
      </c>
      <c r="L25" s="21">
        <f>-(K25*VLOOKUP(VLOOKUP(K25,扣税标准!$C$2:$C$10,1),扣税标准!$C$2:$E$10,2)-VLOOKUP(VLOOKUP(K25,扣税标准!$C$2:$C$10,1),扣税标准!$C$2:$E$10,3))</f>
        <v>-560.89600000000007</v>
      </c>
      <c r="M25" s="15">
        <f t="shared" si="3"/>
        <v>6011.7440000000006</v>
      </c>
    </row>
    <row r="26" spans="1:13" x14ac:dyDescent="0.15">
      <c r="A26" s="6" t="s">
        <v>41</v>
      </c>
      <c r="B26" s="6" t="s">
        <v>22</v>
      </c>
      <c r="C26" s="6" t="s">
        <v>90</v>
      </c>
      <c r="D26" s="9">
        <v>2135</v>
      </c>
      <c r="E26" s="10">
        <v>2960</v>
      </c>
      <c r="F26" s="11">
        <f t="shared" si="0"/>
        <v>5095</v>
      </c>
      <c r="G26" s="7">
        <v>300</v>
      </c>
      <c r="H26" s="8">
        <v>0</v>
      </c>
      <c r="I26" s="7">
        <v>-122.36</v>
      </c>
      <c r="J26" s="15">
        <f t="shared" si="1"/>
        <v>5272.64</v>
      </c>
      <c r="K26" s="15">
        <f t="shared" si="2"/>
        <v>3272.6400000000003</v>
      </c>
      <c r="L26" s="21">
        <f>-(K26*VLOOKUP(VLOOKUP(K26,扣税标准!$C$2:$C$10,1),扣税标准!$C$2:$E$10,2)-VLOOKUP(VLOOKUP(K26,扣税标准!$C$2:$C$10,1),扣税标准!$C$2:$E$10,3))</f>
        <v>-365.89600000000002</v>
      </c>
      <c r="M26" s="15">
        <f t="shared" si="3"/>
        <v>4906.7440000000006</v>
      </c>
    </row>
    <row r="27" spans="1:13" x14ac:dyDescent="0.15">
      <c r="A27" s="6" t="s">
        <v>42</v>
      </c>
      <c r="B27" s="6" t="s">
        <v>11</v>
      </c>
      <c r="C27" s="6" t="s">
        <v>91</v>
      </c>
      <c r="D27" s="9">
        <v>2135</v>
      </c>
      <c r="E27" s="10">
        <v>2450</v>
      </c>
      <c r="F27" s="11">
        <f t="shared" si="0"/>
        <v>4585</v>
      </c>
      <c r="G27" s="7">
        <v>0</v>
      </c>
      <c r="H27" s="8">
        <v>0</v>
      </c>
      <c r="I27" s="7">
        <v>-122.36</v>
      </c>
      <c r="J27" s="15">
        <f t="shared" si="1"/>
        <v>4462.6400000000003</v>
      </c>
      <c r="K27" s="15">
        <f t="shared" si="2"/>
        <v>2462.6400000000003</v>
      </c>
      <c r="L27" s="21">
        <f>-(K27*VLOOKUP(VLOOKUP(K27,扣税标准!$C$2:$C$10,1),扣税标准!$C$2:$E$10,2)-VLOOKUP(VLOOKUP(K27,扣税标准!$C$2:$C$10,1),扣税标准!$C$2:$E$10,3))</f>
        <v>-244.39600000000002</v>
      </c>
      <c r="M27" s="15">
        <f t="shared" si="3"/>
        <v>4218.2440000000006</v>
      </c>
    </row>
    <row r="28" spans="1:13" x14ac:dyDescent="0.15">
      <c r="A28" s="6" t="s">
        <v>43</v>
      </c>
      <c r="B28" s="6" t="s">
        <v>30</v>
      </c>
      <c r="C28" s="6" t="s">
        <v>92</v>
      </c>
      <c r="D28" s="9">
        <v>1850</v>
      </c>
      <c r="E28" s="10">
        <v>3030</v>
      </c>
      <c r="F28" s="11">
        <f t="shared" si="0"/>
        <v>4880</v>
      </c>
      <c r="G28" s="7">
        <v>0</v>
      </c>
      <c r="H28" s="8">
        <v>0</v>
      </c>
      <c r="I28" s="7">
        <v>-122.36</v>
      </c>
      <c r="J28" s="15">
        <f t="shared" si="1"/>
        <v>4757.6400000000003</v>
      </c>
      <c r="K28" s="15">
        <f t="shared" si="2"/>
        <v>2757.6400000000003</v>
      </c>
      <c r="L28" s="21">
        <f>-(K28*VLOOKUP(VLOOKUP(K28,扣税标准!$C$2:$C$10,1),扣税标准!$C$2:$E$10,2)-VLOOKUP(VLOOKUP(K28,扣税标准!$C$2:$C$10,1),扣税标准!$C$2:$E$10,3))</f>
        <v>-288.64600000000002</v>
      </c>
      <c r="M28" s="15">
        <f t="shared" si="3"/>
        <v>4468.9940000000006</v>
      </c>
    </row>
    <row r="29" spans="1:13" x14ac:dyDescent="0.15">
      <c r="A29" s="6" t="s">
        <v>44</v>
      </c>
      <c r="B29" s="6" t="s">
        <v>16</v>
      </c>
      <c r="C29" s="6" t="s">
        <v>93</v>
      </c>
      <c r="D29" s="9">
        <v>1200</v>
      </c>
      <c r="E29" s="10">
        <v>4450</v>
      </c>
      <c r="F29" s="11">
        <f t="shared" si="0"/>
        <v>5650</v>
      </c>
      <c r="G29" s="7">
        <v>300</v>
      </c>
      <c r="H29" s="8">
        <v>0</v>
      </c>
      <c r="I29" s="7">
        <v>-122.36</v>
      </c>
      <c r="J29" s="15">
        <f t="shared" si="1"/>
        <v>5827.64</v>
      </c>
      <c r="K29" s="15">
        <f t="shared" si="2"/>
        <v>3827.6400000000003</v>
      </c>
      <c r="L29" s="21">
        <f>-(K29*VLOOKUP(VLOOKUP(K29,扣税标准!$C$2:$C$10,1),扣税标准!$C$2:$E$10,2)-VLOOKUP(VLOOKUP(K29,扣税标准!$C$2:$C$10,1),扣税标准!$C$2:$E$10,3))</f>
        <v>-449.14600000000007</v>
      </c>
      <c r="M29" s="15">
        <f t="shared" si="3"/>
        <v>5378.4940000000006</v>
      </c>
    </row>
    <row r="30" spans="1:13" x14ac:dyDescent="0.15">
      <c r="A30" s="6" t="s">
        <v>45</v>
      </c>
      <c r="B30" s="6" t="s">
        <v>22</v>
      </c>
      <c r="C30" s="6" t="s">
        <v>94</v>
      </c>
      <c r="D30" s="9">
        <v>2135</v>
      </c>
      <c r="E30" s="10">
        <v>3140</v>
      </c>
      <c r="F30" s="11">
        <f t="shared" si="0"/>
        <v>5275</v>
      </c>
      <c r="G30" s="7">
        <v>300</v>
      </c>
      <c r="H30" s="8">
        <v>0</v>
      </c>
      <c r="I30" s="7">
        <v>-122.36</v>
      </c>
      <c r="J30" s="15">
        <f t="shared" si="1"/>
        <v>5452.64</v>
      </c>
      <c r="K30" s="15">
        <f t="shared" si="2"/>
        <v>3452.6400000000003</v>
      </c>
      <c r="L30" s="21">
        <f>-(K30*VLOOKUP(VLOOKUP(K30,扣税标准!$C$2:$C$10,1),扣税标准!$C$2:$E$10,2)-VLOOKUP(VLOOKUP(K30,扣税标准!$C$2:$C$10,1),扣税标准!$C$2:$E$10,3))</f>
        <v>-392.89600000000007</v>
      </c>
      <c r="M30" s="15">
        <f t="shared" si="3"/>
        <v>5059.7440000000006</v>
      </c>
    </row>
    <row r="31" spans="1:13" x14ac:dyDescent="0.15">
      <c r="A31" s="6" t="s">
        <v>46</v>
      </c>
      <c r="B31" s="6" t="s">
        <v>19</v>
      </c>
      <c r="C31" s="6" t="s">
        <v>95</v>
      </c>
      <c r="D31" s="9">
        <v>2225</v>
      </c>
      <c r="E31" s="10">
        <v>2150</v>
      </c>
      <c r="F31" s="11">
        <f t="shared" si="0"/>
        <v>4375</v>
      </c>
      <c r="G31" s="7">
        <v>0</v>
      </c>
      <c r="H31" s="8">
        <v>0</v>
      </c>
      <c r="I31" s="7">
        <v>-122.36</v>
      </c>
      <c r="J31" s="15">
        <f t="shared" si="1"/>
        <v>4252.6400000000003</v>
      </c>
      <c r="K31" s="15">
        <f t="shared" si="2"/>
        <v>2252.6400000000003</v>
      </c>
      <c r="L31" s="21">
        <f>-(K31*VLOOKUP(VLOOKUP(K31,扣税标准!$C$2:$C$10,1),扣税标准!$C$2:$E$10,2)-VLOOKUP(VLOOKUP(K31,扣税标准!$C$2:$C$10,1),扣税标准!$C$2:$E$10,3))</f>
        <v>-212.89600000000002</v>
      </c>
      <c r="M31" s="15">
        <f t="shared" si="3"/>
        <v>4039.7440000000001</v>
      </c>
    </row>
    <row r="32" spans="1:13" x14ac:dyDescent="0.15">
      <c r="A32" s="6" t="s">
        <v>47</v>
      </c>
      <c r="B32" s="6" t="s">
        <v>30</v>
      </c>
      <c r="C32" s="6" t="s">
        <v>96</v>
      </c>
      <c r="D32" s="9">
        <v>1850</v>
      </c>
      <c r="E32" s="10">
        <v>2640</v>
      </c>
      <c r="F32" s="11">
        <f t="shared" si="0"/>
        <v>4490</v>
      </c>
      <c r="G32" s="7">
        <v>0</v>
      </c>
      <c r="H32" s="8">
        <v>0</v>
      </c>
      <c r="I32" s="7">
        <v>-122.36</v>
      </c>
      <c r="J32" s="15">
        <f t="shared" si="1"/>
        <v>4367.6400000000003</v>
      </c>
      <c r="K32" s="15">
        <f t="shared" si="2"/>
        <v>2367.6400000000003</v>
      </c>
      <c r="L32" s="21">
        <f>-(K32*VLOOKUP(VLOOKUP(K32,扣税标准!$C$2:$C$10,1),扣税标准!$C$2:$E$10,2)-VLOOKUP(VLOOKUP(K32,扣税标准!$C$2:$C$10,1),扣税标准!$C$2:$E$10,3))</f>
        <v>-230.14600000000002</v>
      </c>
      <c r="M32" s="15">
        <f t="shared" si="3"/>
        <v>4137.4940000000006</v>
      </c>
    </row>
    <row r="33" spans="1:13" x14ac:dyDescent="0.15">
      <c r="A33" s="6" t="s">
        <v>48</v>
      </c>
      <c r="B33" s="6" t="s">
        <v>16</v>
      </c>
      <c r="C33" s="6" t="s">
        <v>97</v>
      </c>
      <c r="D33" s="9">
        <v>1200</v>
      </c>
      <c r="E33" s="10">
        <v>5060</v>
      </c>
      <c r="F33" s="11">
        <f t="shared" si="0"/>
        <v>6260</v>
      </c>
      <c r="G33" s="7">
        <v>300</v>
      </c>
      <c r="H33" s="8">
        <v>0</v>
      </c>
      <c r="I33" s="7">
        <v>-122.36</v>
      </c>
      <c r="J33" s="15">
        <f t="shared" si="1"/>
        <v>6437.64</v>
      </c>
      <c r="K33" s="15">
        <f t="shared" si="2"/>
        <v>4437.6400000000003</v>
      </c>
      <c r="L33" s="21">
        <f>-(K33*VLOOKUP(VLOOKUP(K33,扣税标准!$C$2:$C$10,1),扣税标准!$C$2:$E$10,2)-VLOOKUP(VLOOKUP(K33,扣税标准!$C$2:$C$10,1),扣税标准!$C$2:$E$10,3))</f>
        <v>-540.64600000000007</v>
      </c>
      <c r="M33" s="15">
        <f t="shared" si="3"/>
        <v>5896.9940000000006</v>
      </c>
    </row>
    <row r="34" spans="1:13" x14ac:dyDescent="0.15">
      <c r="A34" s="6" t="s">
        <v>49</v>
      </c>
      <c r="B34" s="6" t="s">
        <v>22</v>
      </c>
      <c r="C34" s="6" t="s">
        <v>98</v>
      </c>
      <c r="D34" s="9">
        <v>2135</v>
      </c>
      <c r="E34" s="10">
        <v>3320</v>
      </c>
      <c r="F34" s="11">
        <f t="shared" si="0"/>
        <v>5455</v>
      </c>
      <c r="G34" s="7">
        <v>300</v>
      </c>
      <c r="H34" s="8">
        <v>0</v>
      </c>
      <c r="I34" s="7">
        <v>-122.36</v>
      </c>
      <c r="J34" s="15">
        <f t="shared" si="1"/>
        <v>5632.64</v>
      </c>
      <c r="K34" s="15">
        <f t="shared" si="2"/>
        <v>3632.6400000000003</v>
      </c>
      <c r="L34" s="21">
        <f>-(K34*VLOOKUP(VLOOKUP(K34,扣税标准!$C$2:$C$10,1),扣税标准!$C$2:$E$10,2)-VLOOKUP(VLOOKUP(K34,扣税标准!$C$2:$C$10,1),扣税标准!$C$2:$E$10,3))</f>
        <v>-419.89600000000007</v>
      </c>
      <c r="M34" s="15">
        <f t="shared" si="3"/>
        <v>5212.7440000000006</v>
      </c>
    </row>
    <row r="35" spans="1:13" x14ac:dyDescent="0.15">
      <c r="A35" s="6" t="s">
        <v>50</v>
      </c>
      <c r="B35" s="6" t="s">
        <v>11</v>
      </c>
      <c r="C35" s="6" t="s">
        <v>99</v>
      </c>
      <c r="D35" s="9">
        <v>2135</v>
      </c>
      <c r="E35" s="10">
        <v>2450</v>
      </c>
      <c r="F35" s="11">
        <f t="shared" si="0"/>
        <v>4585</v>
      </c>
      <c r="G35" s="7">
        <v>150</v>
      </c>
      <c r="H35" s="8">
        <v>0</v>
      </c>
      <c r="I35" s="7">
        <v>-122.36</v>
      </c>
      <c r="J35" s="15">
        <f t="shared" si="1"/>
        <v>4612.6400000000003</v>
      </c>
      <c r="K35" s="15">
        <f t="shared" si="2"/>
        <v>2612.6400000000003</v>
      </c>
      <c r="L35" s="21">
        <f>-(K35*VLOOKUP(VLOOKUP(K35,扣税标准!$C$2:$C$10,1),扣税标准!$C$2:$E$10,2)-VLOOKUP(VLOOKUP(K35,扣税标准!$C$2:$C$10,1),扣税标准!$C$2:$E$10,3))</f>
        <v>-266.89600000000002</v>
      </c>
      <c r="M35" s="15">
        <f t="shared" si="3"/>
        <v>4345.7440000000006</v>
      </c>
    </row>
    <row r="36" spans="1:13" x14ac:dyDescent="0.15">
      <c r="A36" s="6" t="s">
        <v>51</v>
      </c>
      <c r="B36" s="6" t="s">
        <v>30</v>
      </c>
      <c r="C36" s="6" t="s">
        <v>100</v>
      </c>
      <c r="D36" s="9">
        <v>2850</v>
      </c>
      <c r="E36" s="10">
        <v>3030</v>
      </c>
      <c r="F36" s="11">
        <f t="shared" si="0"/>
        <v>5880</v>
      </c>
      <c r="G36" s="7">
        <v>150</v>
      </c>
      <c r="H36" s="8">
        <v>0</v>
      </c>
      <c r="I36" s="7">
        <v>-122.36</v>
      </c>
      <c r="J36" s="15">
        <f t="shared" si="1"/>
        <v>5907.64</v>
      </c>
      <c r="K36" s="15">
        <f t="shared" si="2"/>
        <v>3907.6400000000003</v>
      </c>
      <c r="L36" s="21">
        <f>-(K36*VLOOKUP(VLOOKUP(K36,扣税标准!$C$2:$C$10,1),扣税标准!$C$2:$E$10,2)-VLOOKUP(VLOOKUP(K36,扣税标准!$C$2:$C$10,1),扣税标准!$C$2:$E$10,3))</f>
        <v>-461.14600000000007</v>
      </c>
      <c r="M36" s="15">
        <f t="shared" si="3"/>
        <v>5446.4940000000006</v>
      </c>
    </row>
    <row r="37" spans="1:13" x14ac:dyDescent="0.15">
      <c r="A37" s="6" t="s">
        <v>52</v>
      </c>
      <c r="B37" s="6" t="s">
        <v>16</v>
      </c>
      <c r="C37" s="6" t="s">
        <v>101</v>
      </c>
      <c r="D37" s="9">
        <v>1200</v>
      </c>
      <c r="E37" s="10">
        <v>3840</v>
      </c>
      <c r="F37" s="11">
        <f t="shared" si="0"/>
        <v>5040</v>
      </c>
      <c r="G37" s="7">
        <v>300</v>
      </c>
      <c r="H37" s="8">
        <v>0</v>
      </c>
      <c r="I37" s="7">
        <v>-122.36</v>
      </c>
      <c r="J37" s="15">
        <f t="shared" si="1"/>
        <v>5217.6400000000003</v>
      </c>
      <c r="K37" s="15">
        <f t="shared" si="2"/>
        <v>3217.6400000000003</v>
      </c>
      <c r="L37" s="21">
        <f>-(K37*VLOOKUP(VLOOKUP(K37,扣税标准!$C$2:$C$10,1),扣税标准!$C$2:$E$10,2)-VLOOKUP(VLOOKUP(K37,扣税标准!$C$2:$C$10,1),扣税标准!$C$2:$E$10,3))</f>
        <v>-357.64600000000002</v>
      </c>
      <c r="M37" s="15">
        <f t="shared" si="3"/>
        <v>4859.9940000000006</v>
      </c>
    </row>
    <row r="38" spans="1:13" x14ac:dyDescent="0.15">
      <c r="A38" s="6" t="s">
        <v>53</v>
      </c>
      <c r="B38" s="6" t="s">
        <v>19</v>
      </c>
      <c r="C38" s="6" t="s">
        <v>54</v>
      </c>
      <c r="D38" s="9">
        <v>2225</v>
      </c>
      <c r="E38" s="10">
        <v>1550</v>
      </c>
      <c r="F38" s="11">
        <f t="shared" si="0"/>
        <v>3775</v>
      </c>
      <c r="G38" s="7">
        <v>0</v>
      </c>
      <c r="H38" s="8">
        <v>0</v>
      </c>
      <c r="I38" s="7">
        <v>-122.36</v>
      </c>
      <c r="J38" s="15">
        <f t="shared" si="1"/>
        <v>3652.64</v>
      </c>
      <c r="K38" s="15">
        <f t="shared" si="2"/>
        <v>1652.6399999999999</v>
      </c>
      <c r="L38" s="21">
        <f>-(K38*VLOOKUP(VLOOKUP(K38,扣税标准!$C$2:$C$10,1),扣税标准!$C$2:$E$10,2)-VLOOKUP(VLOOKUP(K38,扣税标准!$C$2:$C$10,1),扣税标准!$C$2:$E$10,3))</f>
        <v>-140.26400000000001</v>
      </c>
      <c r="M38" s="15">
        <f t="shared" si="3"/>
        <v>3512.3759999999997</v>
      </c>
    </row>
    <row r="39" spans="1:13" x14ac:dyDescent="0.15">
      <c r="A39" s="6" t="s">
        <v>55</v>
      </c>
      <c r="B39" s="6" t="s">
        <v>30</v>
      </c>
      <c r="C39" s="6" t="s">
        <v>56</v>
      </c>
      <c r="D39" s="9">
        <v>1850</v>
      </c>
      <c r="E39" s="10">
        <v>2770</v>
      </c>
      <c r="F39" s="11">
        <f t="shared" si="0"/>
        <v>4620</v>
      </c>
      <c r="G39" s="7">
        <v>0</v>
      </c>
      <c r="H39" s="8">
        <v>0</v>
      </c>
      <c r="I39" s="7">
        <v>-122.36</v>
      </c>
      <c r="J39" s="15">
        <f t="shared" si="1"/>
        <v>4497.6400000000003</v>
      </c>
      <c r="K39" s="15">
        <f t="shared" si="2"/>
        <v>2497.6400000000003</v>
      </c>
      <c r="L39" s="21">
        <f>-(K39*VLOOKUP(VLOOKUP(K39,扣税标准!$C$2:$C$10,1),扣税标准!$C$2:$E$10,2)-VLOOKUP(VLOOKUP(K39,扣税标准!$C$2:$C$10,1),扣税标准!$C$2:$E$10,3))</f>
        <v>-249.64600000000002</v>
      </c>
      <c r="M39" s="15">
        <f t="shared" si="3"/>
        <v>4247.9940000000006</v>
      </c>
    </row>
    <row r="40" spans="1:13" x14ac:dyDescent="0.15">
      <c r="A40" s="6" t="s">
        <v>57</v>
      </c>
      <c r="B40" s="6" t="s">
        <v>16</v>
      </c>
      <c r="C40" s="6" t="s">
        <v>58</v>
      </c>
      <c r="D40" s="9">
        <v>1200</v>
      </c>
      <c r="E40" s="10">
        <v>1400</v>
      </c>
      <c r="F40" s="11">
        <f t="shared" si="0"/>
        <v>2600</v>
      </c>
      <c r="G40" s="7">
        <v>300</v>
      </c>
      <c r="H40" s="8">
        <v>0</v>
      </c>
      <c r="I40" s="7">
        <v>-122.36</v>
      </c>
      <c r="J40" s="15">
        <f t="shared" si="1"/>
        <v>2777.64</v>
      </c>
      <c r="K40" s="15">
        <f t="shared" si="2"/>
        <v>777.63999999999987</v>
      </c>
      <c r="L40" s="21">
        <f>-(K40*VLOOKUP(VLOOKUP(K40,扣税标准!$C$2:$C$10,1),扣税标准!$C$2:$E$10,2)-VLOOKUP(VLOOKUP(K40,扣税标准!$C$2:$C$10,1),扣税标准!$C$2:$E$10,3))</f>
        <v>-52.763999999999996</v>
      </c>
      <c r="M40" s="15">
        <f t="shared" si="3"/>
        <v>2724.8759999999997</v>
      </c>
    </row>
    <row r="41" spans="1:13" x14ac:dyDescent="0.15">
      <c r="A41" s="6" t="s">
        <v>59</v>
      </c>
      <c r="B41" s="6" t="s">
        <v>19</v>
      </c>
      <c r="C41" s="6" t="s">
        <v>102</v>
      </c>
      <c r="D41" s="9">
        <v>2725</v>
      </c>
      <c r="E41" s="10">
        <v>2450</v>
      </c>
      <c r="F41" s="11">
        <f t="shared" si="0"/>
        <v>5175</v>
      </c>
      <c r="G41" s="7">
        <v>150</v>
      </c>
      <c r="H41" s="8">
        <v>0</v>
      </c>
      <c r="I41" s="7">
        <v>-122.36</v>
      </c>
      <c r="J41" s="15">
        <f t="shared" si="1"/>
        <v>5202.6400000000003</v>
      </c>
      <c r="K41" s="15">
        <f t="shared" si="2"/>
        <v>3202.6400000000003</v>
      </c>
      <c r="L41" s="21">
        <f>-(K41*VLOOKUP(VLOOKUP(K41,扣税标准!$C$2:$C$10,1),扣税标准!$C$2:$E$10,2)-VLOOKUP(VLOOKUP(K41,扣税标准!$C$2:$C$10,1),扣税标准!$C$2:$E$10,3))</f>
        <v>-355.39600000000002</v>
      </c>
      <c r="M41" s="15">
        <f t="shared" si="3"/>
        <v>4847.2440000000006</v>
      </c>
    </row>
    <row r="42" spans="1:13" x14ac:dyDescent="0.15">
      <c r="A42" s="6" t="s">
        <v>60</v>
      </c>
      <c r="B42" s="6" t="s">
        <v>30</v>
      </c>
      <c r="C42" s="6" t="s">
        <v>103</v>
      </c>
      <c r="D42" s="9">
        <v>1850</v>
      </c>
      <c r="E42" s="10">
        <v>2900</v>
      </c>
      <c r="F42" s="11">
        <f t="shared" si="0"/>
        <v>4750</v>
      </c>
      <c r="G42" s="7">
        <v>0</v>
      </c>
      <c r="H42" s="8">
        <v>0</v>
      </c>
      <c r="I42" s="7">
        <v>-122.36</v>
      </c>
      <c r="J42" s="15">
        <f t="shared" si="1"/>
        <v>4627.6400000000003</v>
      </c>
      <c r="K42" s="15">
        <f t="shared" si="2"/>
        <v>2627.6400000000003</v>
      </c>
      <c r="L42" s="21">
        <f>-(K42*VLOOKUP(VLOOKUP(K42,扣税标准!$C$2:$C$10,1),扣税标准!$C$2:$E$10,2)-VLOOKUP(VLOOKUP(K42,扣税标准!$C$2:$C$10,1),扣税标准!$C$2:$E$10,3))</f>
        <v>-269.14600000000002</v>
      </c>
      <c r="M42" s="15">
        <f t="shared" si="3"/>
        <v>4358.4940000000006</v>
      </c>
    </row>
    <row r="43" spans="1:13" x14ac:dyDescent="0.15">
      <c r="A43" s="6" t="s">
        <v>61</v>
      </c>
      <c r="B43" s="6" t="s">
        <v>16</v>
      </c>
      <c r="C43" s="6" t="s">
        <v>104</v>
      </c>
      <c r="D43" s="9">
        <v>1200</v>
      </c>
      <c r="E43" s="10">
        <v>3230</v>
      </c>
      <c r="F43" s="11">
        <f t="shared" si="0"/>
        <v>4430</v>
      </c>
      <c r="G43" s="7">
        <v>300</v>
      </c>
      <c r="H43" s="8">
        <v>0</v>
      </c>
      <c r="I43" s="7">
        <v>-122.36</v>
      </c>
      <c r="J43" s="15">
        <f t="shared" si="1"/>
        <v>4607.6400000000003</v>
      </c>
      <c r="K43" s="15">
        <f t="shared" si="2"/>
        <v>2607.6400000000003</v>
      </c>
      <c r="L43" s="21">
        <f>-(K43*VLOOKUP(VLOOKUP(K43,扣税标准!$C$2:$C$10,1),扣税标准!$C$2:$E$10,2)-VLOOKUP(VLOOKUP(K43,扣税标准!$C$2:$C$10,1),扣税标准!$C$2:$E$10,3))</f>
        <v>-266.14600000000002</v>
      </c>
      <c r="M43" s="15">
        <f t="shared" si="3"/>
        <v>4341.4940000000006</v>
      </c>
    </row>
    <row r="44" spans="1:13" x14ac:dyDescent="0.15">
      <c r="A44" s="6" t="s">
        <v>62</v>
      </c>
      <c r="B44" s="6" t="s">
        <v>11</v>
      </c>
      <c r="C44" s="6" t="s">
        <v>105</v>
      </c>
      <c r="D44" s="9">
        <v>2135</v>
      </c>
      <c r="E44" s="10">
        <v>2450</v>
      </c>
      <c r="F44" s="11">
        <f t="shared" si="0"/>
        <v>4585</v>
      </c>
      <c r="G44" s="7">
        <v>0</v>
      </c>
      <c r="H44" s="8">
        <v>0</v>
      </c>
      <c r="I44" s="7">
        <v>-122.36</v>
      </c>
      <c r="J44" s="15">
        <f t="shared" si="1"/>
        <v>4462.6400000000003</v>
      </c>
      <c r="K44" s="15">
        <f t="shared" si="2"/>
        <v>2462.6400000000003</v>
      </c>
      <c r="L44" s="21">
        <f>-(K44*VLOOKUP(VLOOKUP(K44,扣税标准!$C$2:$C$10,1),扣税标准!$C$2:$E$10,2)-VLOOKUP(VLOOKUP(K44,扣税标准!$C$2:$C$10,1),扣税标准!$C$2:$E$10,3))</f>
        <v>-244.39600000000002</v>
      </c>
      <c r="M44" s="15">
        <f t="shared" si="3"/>
        <v>4218.2440000000006</v>
      </c>
    </row>
    <row r="45" spans="1:13" x14ac:dyDescent="0.15">
      <c r="A45" s="6" t="s">
        <v>63</v>
      </c>
      <c r="B45" s="6" t="s">
        <v>30</v>
      </c>
      <c r="C45" s="6" t="s">
        <v>106</v>
      </c>
      <c r="D45" s="9">
        <v>1850</v>
      </c>
      <c r="E45" s="10">
        <v>2750</v>
      </c>
      <c r="F45" s="11">
        <f t="shared" si="0"/>
        <v>4600</v>
      </c>
      <c r="G45" s="7">
        <v>0</v>
      </c>
      <c r="H45" s="8">
        <v>0</v>
      </c>
      <c r="I45" s="7">
        <v>-122.36</v>
      </c>
      <c r="J45" s="15">
        <f t="shared" si="1"/>
        <v>4477.6400000000003</v>
      </c>
      <c r="K45" s="15">
        <f t="shared" si="2"/>
        <v>2477.6400000000003</v>
      </c>
      <c r="L45" s="21">
        <f>-(K45*VLOOKUP(VLOOKUP(K45,扣税标准!$C$2:$C$10,1),扣税标准!$C$2:$E$10,2)-VLOOKUP(VLOOKUP(K45,扣税标准!$C$2:$C$10,1),扣税标准!$C$2:$E$10,3))</f>
        <v>-246.64600000000002</v>
      </c>
      <c r="M45" s="15">
        <f t="shared" si="3"/>
        <v>4230.9940000000006</v>
      </c>
    </row>
    <row r="46" spans="1:13" x14ac:dyDescent="0.15">
      <c r="A46" s="6" t="s">
        <v>64</v>
      </c>
      <c r="B46" s="6" t="s">
        <v>19</v>
      </c>
      <c r="C46" s="6" t="s">
        <v>107</v>
      </c>
      <c r="D46" s="9">
        <v>2225</v>
      </c>
      <c r="E46" s="10">
        <v>650</v>
      </c>
      <c r="F46" s="11">
        <f t="shared" si="0"/>
        <v>2875</v>
      </c>
      <c r="G46" s="7">
        <v>0</v>
      </c>
      <c r="H46" s="8">
        <v>0</v>
      </c>
      <c r="I46" s="7">
        <v>-122.36</v>
      </c>
      <c r="J46" s="15">
        <f t="shared" si="1"/>
        <v>2752.64</v>
      </c>
      <c r="K46" s="15">
        <f t="shared" si="2"/>
        <v>752.63999999999987</v>
      </c>
      <c r="L46" s="21">
        <f>-(K46*VLOOKUP(VLOOKUP(K46,扣税标准!$C$2:$C$10,1),扣税标准!$C$2:$E$10,2)-VLOOKUP(VLOOKUP(K46,扣税标准!$C$2:$C$10,1),扣税标准!$C$2:$E$10,3))</f>
        <v>-50.263999999999996</v>
      </c>
      <c r="M46" s="15">
        <f t="shared" si="3"/>
        <v>2702.3759999999997</v>
      </c>
    </row>
    <row r="47" spans="1:13" x14ac:dyDescent="0.15">
      <c r="A47" s="6" t="s">
        <v>65</v>
      </c>
      <c r="B47" s="6" t="s">
        <v>19</v>
      </c>
      <c r="C47" s="6" t="s">
        <v>108</v>
      </c>
      <c r="D47" s="9">
        <v>2225</v>
      </c>
      <c r="E47" s="10">
        <v>1250</v>
      </c>
      <c r="F47" s="11">
        <f t="shared" si="0"/>
        <v>3475</v>
      </c>
      <c r="G47" s="7">
        <v>0</v>
      </c>
      <c r="H47" s="8">
        <v>0</v>
      </c>
      <c r="I47" s="7">
        <v>-122.36</v>
      </c>
      <c r="J47" s="15">
        <f t="shared" si="1"/>
        <v>3352.64</v>
      </c>
      <c r="K47" s="15">
        <f t="shared" si="2"/>
        <v>1352.6399999999999</v>
      </c>
      <c r="L47" s="21">
        <f>-(K47*VLOOKUP(VLOOKUP(K47,扣税标准!$C$2:$C$10,1),扣税标准!$C$2:$E$10,2)-VLOOKUP(VLOOKUP(K47,扣税标准!$C$2:$C$10,1),扣税标准!$C$2:$E$10,3))</f>
        <v>-110.26399999999998</v>
      </c>
      <c r="M47" s="15">
        <f t="shared" si="3"/>
        <v>3242.3759999999997</v>
      </c>
    </row>
    <row r="48" spans="1:13" x14ac:dyDescent="0.15">
      <c r="A48" s="6" t="s">
        <v>66</v>
      </c>
      <c r="B48" s="6" t="s">
        <v>22</v>
      </c>
      <c r="C48" s="6" t="s">
        <v>109</v>
      </c>
      <c r="D48" s="9">
        <v>2135</v>
      </c>
      <c r="E48" s="10">
        <v>3500</v>
      </c>
      <c r="F48" s="11">
        <f t="shared" si="0"/>
        <v>5635</v>
      </c>
      <c r="G48" s="7">
        <v>300</v>
      </c>
      <c r="H48" s="8">
        <v>0</v>
      </c>
      <c r="I48" s="7">
        <v>-122.36</v>
      </c>
      <c r="J48" s="15">
        <f t="shared" si="1"/>
        <v>5812.64</v>
      </c>
      <c r="K48" s="15">
        <f t="shared" si="2"/>
        <v>3812.6400000000003</v>
      </c>
      <c r="L48" s="21">
        <f>-(K48*VLOOKUP(VLOOKUP(K48,扣税标准!$C$2:$C$10,1),扣税标准!$C$2:$E$10,2)-VLOOKUP(VLOOKUP(K48,扣税标准!$C$2:$C$10,1),扣税标准!$C$2:$E$10,3))</f>
        <v>-446.89600000000007</v>
      </c>
      <c r="M48" s="15">
        <f t="shared" si="3"/>
        <v>5365.7440000000006</v>
      </c>
    </row>
    <row r="49" spans="1:13" x14ac:dyDescent="0.15">
      <c r="A49" s="6" t="s">
        <v>67</v>
      </c>
      <c r="B49" s="6" t="s">
        <v>16</v>
      </c>
      <c r="C49" s="6" t="s">
        <v>110</v>
      </c>
      <c r="D49" s="9">
        <v>1200</v>
      </c>
      <c r="E49" s="10">
        <v>4030</v>
      </c>
      <c r="F49" s="11">
        <f t="shared" si="0"/>
        <v>5230</v>
      </c>
      <c r="G49" s="7">
        <v>300</v>
      </c>
      <c r="H49" s="8">
        <v>0</v>
      </c>
      <c r="I49" s="7">
        <v>-122.36</v>
      </c>
      <c r="J49" s="15">
        <f t="shared" si="1"/>
        <v>5407.64</v>
      </c>
      <c r="K49" s="15">
        <f t="shared" si="2"/>
        <v>3407.6400000000003</v>
      </c>
      <c r="L49" s="21">
        <f>-(K49*VLOOKUP(VLOOKUP(K49,扣税标准!$C$2:$C$10,1),扣税标准!$C$2:$E$10,2)-VLOOKUP(VLOOKUP(K49,扣税标准!$C$2:$C$10,1),扣税标准!$C$2:$E$10,3))</f>
        <v>-386.14600000000002</v>
      </c>
      <c r="M49" s="15">
        <f t="shared" si="3"/>
        <v>5021.4940000000006</v>
      </c>
    </row>
    <row r="50" spans="1:13" x14ac:dyDescent="0.15">
      <c r="A50" s="6" t="s">
        <v>68</v>
      </c>
      <c r="B50" s="6" t="s">
        <v>69</v>
      </c>
      <c r="C50" s="6" t="s">
        <v>111</v>
      </c>
      <c r="D50" s="9">
        <v>1350</v>
      </c>
      <c r="E50" s="10">
        <v>680</v>
      </c>
      <c r="F50" s="11">
        <f t="shared" si="0"/>
        <v>2030</v>
      </c>
      <c r="G50" s="7">
        <v>0</v>
      </c>
      <c r="H50" s="8">
        <v>0</v>
      </c>
      <c r="I50" s="7">
        <v>-122.36</v>
      </c>
      <c r="J50" s="15">
        <f t="shared" si="1"/>
        <v>1907.64</v>
      </c>
      <c r="K50" s="15">
        <f t="shared" si="2"/>
        <v>0</v>
      </c>
      <c r="L50" s="21">
        <f>-(K50*VLOOKUP(VLOOKUP(K50,扣税标准!$C$2:$C$10,1),扣税标准!$C$2:$E$10,2)-VLOOKUP(VLOOKUP(K50,扣税标准!$C$2:$C$10,1),扣税标准!$C$2:$E$10,3))</f>
        <v>0</v>
      </c>
      <c r="M50" s="15">
        <f t="shared" si="3"/>
        <v>1907.64</v>
      </c>
    </row>
  </sheetData>
  <phoneticPr fontId="2" type="noConversion"/>
  <dataValidations count="1">
    <dataValidation type="whole" allowBlank="1" showInputMessage="1" showErrorMessage="1" errorTitle="输入错误" error="请输入800~3000之间的数据" promptTitle="输入规则：" prompt="基本工资金额不得大于3000，小于800" sqref="D2:D50">
      <formula1>800</formula1>
      <formula2>3000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I5" sqref="I5"/>
    </sheetView>
  </sheetViews>
  <sheetFormatPr defaultRowHeight="13.5" x14ac:dyDescent="0.15"/>
  <cols>
    <col min="1" max="1" width="4.75" bestFit="1" customWidth="1"/>
    <col min="2" max="2" width="18.5" bestFit="1" customWidth="1"/>
    <col min="3" max="3" width="11.375" bestFit="1" customWidth="1"/>
    <col min="4" max="4" width="4.75" bestFit="1" customWidth="1"/>
    <col min="5" max="5" width="6.375" bestFit="1" customWidth="1"/>
  </cols>
  <sheetData>
    <row r="1" spans="1:5" x14ac:dyDescent="0.15">
      <c r="A1" s="16" t="s">
        <v>118</v>
      </c>
      <c r="B1" s="16" t="s">
        <v>119</v>
      </c>
      <c r="C1" s="16" t="s">
        <v>120</v>
      </c>
      <c r="D1" s="16" t="s">
        <v>121</v>
      </c>
      <c r="E1" s="16" t="s">
        <v>122</v>
      </c>
    </row>
    <row r="2" spans="1:5" x14ac:dyDescent="0.2">
      <c r="A2" s="17">
        <v>1</v>
      </c>
      <c r="B2" s="17" t="s">
        <v>123</v>
      </c>
      <c r="C2" s="17">
        <v>0</v>
      </c>
      <c r="D2" s="18">
        <v>0.05</v>
      </c>
      <c r="E2" s="19">
        <v>0</v>
      </c>
    </row>
    <row r="3" spans="1:5" x14ac:dyDescent="0.2">
      <c r="A3" s="17">
        <v>2</v>
      </c>
      <c r="B3" s="20" t="s">
        <v>124</v>
      </c>
      <c r="C3" s="17">
        <v>500</v>
      </c>
      <c r="D3" s="18">
        <v>0.1</v>
      </c>
      <c r="E3" s="19">
        <f>C3*D3-C3*D2</f>
        <v>25</v>
      </c>
    </row>
    <row r="4" spans="1:5" x14ac:dyDescent="0.2">
      <c r="A4" s="17">
        <v>3</v>
      </c>
      <c r="B4" s="20" t="s">
        <v>125</v>
      </c>
      <c r="C4" s="17">
        <v>2000</v>
      </c>
      <c r="D4" s="18">
        <v>0.15</v>
      </c>
      <c r="E4" s="19">
        <f t="shared" ref="E4:E9" si="0">C4*D4-C4*D3+E3</f>
        <v>125</v>
      </c>
    </row>
    <row r="5" spans="1:5" x14ac:dyDescent="0.2">
      <c r="A5" s="17">
        <v>4</v>
      </c>
      <c r="B5" s="20" t="s">
        <v>126</v>
      </c>
      <c r="C5" s="17">
        <v>5000</v>
      </c>
      <c r="D5" s="18">
        <v>0.2</v>
      </c>
      <c r="E5" s="19">
        <f t="shared" si="0"/>
        <v>375</v>
      </c>
    </row>
    <row r="6" spans="1:5" x14ac:dyDescent="0.2">
      <c r="A6" s="17">
        <v>5</v>
      </c>
      <c r="B6" s="20" t="s">
        <v>127</v>
      </c>
      <c r="C6" s="17">
        <v>20000</v>
      </c>
      <c r="D6" s="18">
        <v>0.25</v>
      </c>
      <c r="E6" s="19">
        <f t="shared" si="0"/>
        <v>1375</v>
      </c>
    </row>
    <row r="7" spans="1:5" x14ac:dyDescent="0.2">
      <c r="A7" s="17">
        <v>6</v>
      </c>
      <c r="B7" s="20" t="s">
        <v>128</v>
      </c>
      <c r="C7" s="17">
        <v>40000</v>
      </c>
      <c r="D7" s="18">
        <v>0.3</v>
      </c>
      <c r="E7" s="19">
        <f t="shared" si="0"/>
        <v>3375</v>
      </c>
    </row>
    <row r="8" spans="1:5" x14ac:dyDescent="0.2">
      <c r="A8" s="17">
        <v>7</v>
      </c>
      <c r="B8" s="20" t="s">
        <v>129</v>
      </c>
      <c r="C8" s="17">
        <v>60000</v>
      </c>
      <c r="D8" s="18">
        <v>0.35</v>
      </c>
      <c r="E8" s="19">
        <f t="shared" si="0"/>
        <v>6375</v>
      </c>
    </row>
    <row r="9" spans="1:5" x14ac:dyDescent="0.2">
      <c r="A9" s="17">
        <v>8</v>
      </c>
      <c r="B9" s="20" t="s">
        <v>130</v>
      </c>
      <c r="C9" s="17">
        <v>80000</v>
      </c>
      <c r="D9" s="18">
        <v>0.4</v>
      </c>
      <c r="E9" s="19">
        <f t="shared" si="0"/>
        <v>10375</v>
      </c>
    </row>
    <row r="10" spans="1:5" x14ac:dyDescent="0.2">
      <c r="A10" s="17">
        <v>9</v>
      </c>
      <c r="B10" s="17" t="s">
        <v>131</v>
      </c>
      <c r="C10" s="17">
        <v>100000</v>
      </c>
      <c r="D10" s="18">
        <v>0.45</v>
      </c>
      <c r="E10" s="19">
        <f>C10*D10-C10*D9+E9</f>
        <v>15375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workbookViewId="0">
      <selection activeCell="L14" sqref="L14"/>
    </sheetView>
  </sheetViews>
  <sheetFormatPr defaultRowHeight="13.5" x14ac:dyDescent="0.15"/>
  <cols>
    <col min="1" max="1" width="8" style="22" customWidth="1"/>
    <col min="2" max="2" width="9.625" style="22" customWidth="1"/>
    <col min="3" max="3" width="8" style="22" customWidth="1"/>
    <col min="4" max="5" width="9.375" style="22" customWidth="1"/>
    <col min="6" max="6" width="11.375" style="22" customWidth="1"/>
    <col min="7" max="8" width="14.125" style="22" customWidth="1"/>
    <col min="9" max="9" width="16.875" style="22" customWidth="1"/>
    <col min="10" max="11" width="9.375" style="22" customWidth="1"/>
    <col min="12" max="12" width="9.625" style="22" customWidth="1"/>
    <col min="13" max="13" width="9.375" style="22" customWidth="1"/>
  </cols>
  <sheetData>
    <row r="1" spans="1:13" x14ac:dyDescent="0.15">
      <c r="A1" s="23" t="str">
        <f>IF(MOD(ROW(),3)=0,"",IF(MOD(ROW(),3)=1,'4月工资表'!A$1,INDEX('4月工资表'!$A:$M,INT((ROW()+4)/3),COLUMN())))</f>
        <v>职员编号</v>
      </c>
      <c r="B1" s="23" t="str">
        <f>IF(MOD(ROW(),3)=0,"",IF(MOD(ROW(),3)=1,'4月工资表'!B$1,INDEX('4月工资表'!$A:$M,INT((ROW()+4)/3),COLUMN())))</f>
        <v>部门名称</v>
      </c>
      <c r="C1" s="23" t="str">
        <f>IF(MOD(ROW(),3)=0,"",IF(MOD(ROW(),3)=1,'4月工资表'!C$1,INDEX('4月工资表'!$A:$M,INT((ROW()+4)/3),COLUMN())))</f>
        <v>职员姓名</v>
      </c>
      <c r="D1" s="23" t="str">
        <f>IF(MOD(ROW(),3)=0,"",IF(MOD(ROW(),3)=1,'4月工资表'!D$1,INDEX('4月工资表'!$A:$M,INT((ROW()+4)/3),COLUMN())))</f>
        <v>基本工资</v>
      </c>
      <c r="E1" s="23" t="str">
        <f>IF(MOD(ROW(),3)=0,"",IF(MOD(ROW(),3)=1,'4月工资表'!E$1,INDEX('4月工资表'!$A:$M,INT((ROW()+4)/3),COLUMN())))</f>
        <v>浮动奖金</v>
      </c>
      <c r="F1" s="23" t="str">
        <f>IF(MOD(ROW(),3)=0,"",IF(MOD(ROW(),3)=1,'4月工资表'!F$1,INDEX('4月工资表'!$A:$M,INT((ROW()+4)/3),COLUMN())))</f>
        <v>核定工资总额</v>
      </c>
      <c r="G1" s="23" t="str">
        <f>IF(MOD(ROW(),3)=0,"",IF(MOD(ROW(),3)=1,'4月工资表'!G$1,INDEX('4月工资表'!$A:$M,INT((ROW()+4)/3),COLUMN())))</f>
        <v>交通/通讯等补助</v>
      </c>
      <c r="H1" s="23" t="str">
        <f>IF(MOD(ROW(),3)=0,"",IF(MOD(ROW(),3)=1,'4月工资表'!H$1,INDEX('4月工资表'!$A:$M,INT((ROW()+4)/3),COLUMN())))</f>
        <v>迟到/旷工等扣减</v>
      </c>
      <c r="I1" s="23" t="str">
        <f>IF(MOD(ROW(),3)=0,"",IF(MOD(ROW(),3)=1,'4月工资表'!I$1,INDEX('4月工资表'!$A:$M,INT((ROW()+4)/3),COLUMN())))</f>
        <v>养老/医疗/失业保险</v>
      </c>
      <c r="J1" s="23" t="str">
        <f>IF(MOD(ROW(),3)=0,"",IF(MOD(ROW(),3)=1,'4月工资表'!J$1,INDEX('4月工资表'!$A:$M,INT((ROW()+4)/3),COLUMN())))</f>
        <v>合计应发</v>
      </c>
      <c r="K1" s="23" t="str">
        <f>IF(MOD(ROW(),3)=0,"",IF(MOD(ROW(),3)=1,'4月工资表'!K$1,INDEX('4月工资表'!$A:$M,INT((ROW()+4)/3),COLUMN())))</f>
        <v>应纳税额</v>
      </c>
      <c r="L1" s="23" t="str">
        <f>IF(MOD(ROW(),3)=0,"",IF(MOD(ROW(),3)=1,'4月工资表'!L$1,INDEX('4月工资表'!$A:$M,INT((ROW()+4)/3),COLUMN())))</f>
        <v>个人所得税</v>
      </c>
      <c r="M1" s="23" t="str">
        <f>IF(MOD(ROW(),3)=0,"",IF(MOD(ROW(),3)=1,'4月工资表'!M$1,INDEX('4月工资表'!$A:$M,INT((ROW()+4)/3),COLUMN())))</f>
        <v>实发工资</v>
      </c>
    </row>
    <row r="2" spans="1:13" x14ac:dyDescent="0.15">
      <c r="A2" s="24" t="str">
        <f>IF(MOD(ROW(),3)=0,"",IF(MOD(ROW(),3)=1,'4月工资表'!A$1,INDEX('4月工资表'!$A:$M,INT((ROW()+4)/3),COLUMN())))</f>
        <v>C001</v>
      </c>
      <c r="B2" s="24" t="str">
        <f>IF(MOD(ROW(),3)=0,"",IF(MOD(ROW(),3)=1,'4月工资表'!B$1,INDEX('4月工资表'!$A:$M,INT((ROW()+4)/3),COLUMN())))</f>
        <v>行销企划部</v>
      </c>
      <c r="C2" s="24" t="str">
        <f>IF(MOD(ROW(),3)=0,"",IF(MOD(ROW(),3)=1,'4月工资表'!C$1,INDEX('4月工资表'!$A:$M,INT((ROW()+4)/3),COLUMN())))</f>
        <v>李新杰</v>
      </c>
      <c r="D2" s="25">
        <f>IF(MOD(ROW(),3)=0,"",IF(MOD(ROW(),3)=1,'4月工资表'!D$1,INDEX('4月工资表'!$A:$M,INT((ROW()+4)/3),COLUMN())))</f>
        <v>2500</v>
      </c>
      <c r="E2" s="25">
        <f>IF(MOD(ROW(),3)=0,"",IF(MOD(ROW(),3)=1,'4月工资表'!E$1,INDEX('4月工资表'!$A:$M,INT((ROW()+4)/3),COLUMN())))</f>
        <v>1290</v>
      </c>
      <c r="F2" s="25">
        <f>IF(MOD(ROW(),3)=0,"",IF(MOD(ROW(),3)=1,'4月工资表'!F$1,INDEX('4月工资表'!$A:$M,INT((ROW()+4)/3),COLUMN())))</f>
        <v>3790</v>
      </c>
      <c r="G2" s="25">
        <f>IF(MOD(ROW(),3)=0,"",IF(MOD(ROW(),3)=1,'4月工资表'!G$1,INDEX('4月工资表'!$A:$M,INT((ROW()+4)/3),COLUMN())))</f>
        <v>150</v>
      </c>
      <c r="H2" s="25">
        <f>IF(MOD(ROW(),3)=0,"",IF(MOD(ROW(),3)=1,'4月工资表'!H$1,INDEX('4月工资表'!$A:$M,INT((ROW()+4)/3),COLUMN())))</f>
        <v>0</v>
      </c>
      <c r="I2" s="25">
        <f>IF(MOD(ROW(),3)=0,"",IF(MOD(ROW(),3)=1,'4月工资表'!I$1,INDEX('4月工资表'!$A:$M,INT((ROW()+4)/3),COLUMN())))</f>
        <v>-122.36</v>
      </c>
      <c r="J2" s="25">
        <f>IF(MOD(ROW(),3)=0,"",IF(MOD(ROW(),3)=1,'4月工资表'!J$1,INDEX('4月工资表'!$A:$M,INT((ROW()+4)/3),COLUMN())))</f>
        <v>3817.64</v>
      </c>
      <c r="K2" s="25">
        <f>IF(MOD(ROW(),3)=0,"",IF(MOD(ROW(),3)=1,'4月工资表'!K$1,INDEX('4月工资表'!$A:$M,INT((ROW()+4)/3),COLUMN())))</f>
        <v>1817.6399999999999</v>
      </c>
      <c r="L2" s="25">
        <f>IF(MOD(ROW(),3)=0,"",IF(MOD(ROW(),3)=1,'4月工资表'!L$1,INDEX('4月工资表'!$A:$M,INT((ROW()+4)/3),COLUMN())))</f>
        <v>-156.76400000000001</v>
      </c>
      <c r="M2" s="25">
        <f>IF(MOD(ROW(),3)=0,"",IF(MOD(ROW(),3)=1,'4月工资表'!M$1,INDEX('4月工资表'!$A:$M,INT((ROW()+4)/3),COLUMN())))</f>
        <v>3660.8759999999997</v>
      </c>
    </row>
    <row r="4" spans="1:13" x14ac:dyDescent="0.15">
      <c r="A4" s="23" t="str">
        <f>IF(MOD(ROW(),3)=0,"",IF(MOD(ROW(),3)=1,'4月工资表'!A$1,INDEX('4月工资表'!$A:$M,INT((ROW()+4)/3),COLUMN())))</f>
        <v>职员编号</v>
      </c>
      <c r="B4" s="23" t="str">
        <f>IF(MOD(ROW(),3)=0,"",IF(MOD(ROW(),3)=1,'4月工资表'!B$1,INDEX('4月工资表'!$A:$M,INT((ROW()+4)/3),COLUMN())))</f>
        <v>部门名称</v>
      </c>
      <c r="C4" s="23" t="str">
        <f>IF(MOD(ROW(),3)=0,"",IF(MOD(ROW(),3)=1,'4月工资表'!C$1,INDEX('4月工资表'!$A:$M,INT((ROW()+4)/3),COLUMN())))</f>
        <v>职员姓名</v>
      </c>
      <c r="D4" s="23" t="str">
        <f>IF(MOD(ROW(),3)=0,"",IF(MOD(ROW(),3)=1,'4月工资表'!D$1,INDEX('4月工资表'!$A:$M,INT((ROW()+4)/3),COLUMN())))</f>
        <v>基本工资</v>
      </c>
      <c r="E4" s="23" t="str">
        <f>IF(MOD(ROW(),3)=0,"",IF(MOD(ROW(),3)=1,'4月工资表'!E$1,INDEX('4月工资表'!$A:$M,INT((ROW()+4)/3),COLUMN())))</f>
        <v>浮动奖金</v>
      </c>
      <c r="F4" s="23" t="str">
        <f>IF(MOD(ROW(),3)=0,"",IF(MOD(ROW(),3)=1,'4月工资表'!F$1,INDEX('4月工资表'!$A:$M,INT((ROW()+4)/3),COLUMN())))</f>
        <v>核定工资总额</v>
      </c>
      <c r="G4" s="23" t="str">
        <f>IF(MOD(ROW(),3)=0,"",IF(MOD(ROW(),3)=1,'4月工资表'!G$1,INDEX('4月工资表'!$A:$M,INT((ROW()+4)/3),COLUMN())))</f>
        <v>交通/通讯等补助</v>
      </c>
      <c r="H4" s="23" t="str">
        <f>IF(MOD(ROW(),3)=0,"",IF(MOD(ROW(),3)=1,'4月工资表'!H$1,INDEX('4月工资表'!$A:$M,INT((ROW()+4)/3),COLUMN())))</f>
        <v>迟到/旷工等扣减</v>
      </c>
      <c r="I4" s="23" t="str">
        <f>IF(MOD(ROW(),3)=0,"",IF(MOD(ROW(),3)=1,'4月工资表'!I$1,INDEX('4月工资表'!$A:$M,INT((ROW()+4)/3),COLUMN())))</f>
        <v>养老/医疗/失业保险</v>
      </c>
      <c r="J4" s="23" t="str">
        <f>IF(MOD(ROW(),3)=0,"",IF(MOD(ROW(),3)=1,'4月工资表'!J$1,INDEX('4月工资表'!$A:$M,INT((ROW()+4)/3),COLUMN())))</f>
        <v>合计应发</v>
      </c>
      <c r="K4" s="23" t="str">
        <f>IF(MOD(ROW(),3)=0,"",IF(MOD(ROW(),3)=1,'4月工资表'!K$1,INDEX('4月工资表'!$A:$M,INT((ROW()+4)/3),COLUMN())))</f>
        <v>应纳税额</v>
      </c>
      <c r="L4" s="23" t="str">
        <f>IF(MOD(ROW(),3)=0,"",IF(MOD(ROW(),3)=1,'4月工资表'!L$1,INDEX('4月工资表'!$A:$M,INT((ROW()+4)/3),COLUMN())))</f>
        <v>个人所得税</v>
      </c>
      <c r="M4" s="23" t="str">
        <f>IF(MOD(ROW(),3)=0,"",IF(MOD(ROW(),3)=1,'4月工资表'!M$1,INDEX('4月工资表'!$A:$M,INT((ROW()+4)/3),COLUMN())))</f>
        <v>实发工资</v>
      </c>
    </row>
    <row r="5" spans="1:13" x14ac:dyDescent="0.15">
      <c r="A5" s="24" t="str">
        <f>IF(MOD(ROW(),3)=0,"",IF(MOD(ROW(),3)=1,'4月工资表'!A$1,INDEX('4月工资表'!$A:$M,INT((ROW()+4)/3),COLUMN())))</f>
        <v>C002</v>
      </c>
      <c r="B5" s="24" t="str">
        <f>IF(MOD(ROW(),3)=0,"",IF(MOD(ROW(),3)=1,'4月工资表'!B$1,INDEX('4月工资表'!$A:$M,INT((ROW()+4)/3),COLUMN())))</f>
        <v>行销企划部</v>
      </c>
      <c r="C5" s="24" t="str">
        <f>IF(MOD(ROW(),3)=0,"",IF(MOD(ROW(),3)=1,'4月工资表'!C$1,INDEX('4月工资表'!$A:$M,INT((ROW()+4)/3),COLUMN())))</f>
        <v>张晓华</v>
      </c>
      <c r="D5" s="25">
        <f>IF(MOD(ROW(),3)=0,"",IF(MOD(ROW(),3)=1,'4月工资表'!D$1,INDEX('4月工资表'!$A:$M,INT((ROW()+4)/3),COLUMN())))</f>
        <v>2200</v>
      </c>
      <c r="E5" s="25">
        <f>IF(MOD(ROW(),3)=0,"",IF(MOD(ROW(),3)=1,'4月工资表'!E$1,INDEX('4月工资表'!$A:$M,INT((ROW()+4)/3),COLUMN())))</f>
        <v>990</v>
      </c>
      <c r="F5" s="25">
        <f>IF(MOD(ROW(),3)=0,"",IF(MOD(ROW(),3)=1,'4月工资表'!F$1,INDEX('4月工资表'!$A:$M,INT((ROW()+4)/3),COLUMN())))</f>
        <v>3190</v>
      </c>
      <c r="G5" s="25">
        <f>IF(MOD(ROW(),3)=0,"",IF(MOD(ROW(),3)=1,'4月工资表'!G$1,INDEX('4月工资表'!$A:$M,INT((ROW()+4)/3),COLUMN())))</f>
        <v>0</v>
      </c>
      <c r="H5" s="25">
        <f>IF(MOD(ROW(),3)=0,"",IF(MOD(ROW(),3)=1,'4月工资表'!H$1,INDEX('4月工资表'!$A:$M,INT((ROW()+4)/3),COLUMN())))</f>
        <v>0</v>
      </c>
      <c r="I5" s="25">
        <f>IF(MOD(ROW(),3)=0,"",IF(MOD(ROW(),3)=1,'4月工资表'!I$1,INDEX('4月工资表'!$A:$M,INT((ROW()+4)/3),COLUMN())))</f>
        <v>-122.36</v>
      </c>
      <c r="J5" s="25">
        <f>IF(MOD(ROW(),3)=0,"",IF(MOD(ROW(),3)=1,'4月工资表'!J$1,INDEX('4月工资表'!$A:$M,INT((ROW()+4)/3),COLUMN())))</f>
        <v>3067.64</v>
      </c>
      <c r="K5" s="25">
        <f>IF(MOD(ROW(),3)=0,"",IF(MOD(ROW(),3)=1,'4月工资表'!K$1,INDEX('4月工资表'!$A:$M,INT((ROW()+4)/3),COLUMN())))</f>
        <v>1067.6399999999999</v>
      </c>
      <c r="L5" s="25">
        <f>IF(MOD(ROW(),3)=0,"",IF(MOD(ROW(),3)=1,'4月工资表'!L$1,INDEX('4月工资表'!$A:$M,INT((ROW()+4)/3),COLUMN())))</f>
        <v>-81.763999999999996</v>
      </c>
      <c r="M5" s="25">
        <f>IF(MOD(ROW(),3)=0,"",IF(MOD(ROW(),3)=1,'4月工资表'!M$1,INDEX('4月工资表'!$A:$M,INT((ROW()+4)/3),COLUMN())))</f>
        <v>2985.8759999999997</v>
      </c>
    </row>
    <row r="7" spans="1:13" x14ac:dyDescent="0.15">
      <c r="A7" s="23" t="str">
        <f>IF(MOD(ROW(),3)=0,"",IF(MOD(ROW(),3)=1,'4月工资表'!A$1,INDEX('4月工资表'!$A:$M,INT((ROW()+4)/3),COLUMN())))</f>
        <v>职员编号</v>
      </c>
      <c r="B7" s="23" t="str">
        <f>IF(MOD(ROW(),3)=0,"",IF(MOD(ROW(),3)=1,'4月工资表'!B$1,INDEX('4月工资表'!$A:$M,INT((ROW()+4)/3),COLUMN())))</f>
        <v>部门名称</v>
      </c>
      <c r="C7" s="23" t="str">
        <f>IF(MOD(ROW(),3)=0,"",IF(MOD(ROW(),3)=1,'4月工资表'!C$1,INDEX('4月工资表'!$A:$M,INT((ROW()+4)/3),COLUMN())))</f>
        <v>职员姓名</v>
      </c>
      <c r="D7" s="23" t="str">
        <f>IF(MOD(ROW(),3)=0,"",IF(MOD(ROW(),3)=1,'4月工资表'!D$1,INDEX('4月工资表'!$A:$M,INT((ROW()+4)/3),COLUMN())))</f>
        <v>基本工资</v>
      </c>
      <c r="E7" s="23" t="str">
        <f>IF(MOD(ROW(),3)=0,"",IF(MOD(ROW(),3)=1,'4月工资表'!E$1,INDEX('4月工资表'!$A:$M,INT((ROW()+4)/3),COLUMN())))</f>
        <v>浮动奖金</v>
      </c>
      <c r="F7" s="23" t="str">
        <f>IF(MOD(ROW(),3)=0,"",IF(MOD(ROW(),3)=1,'4月工资表'!F$1,INDEX('4月工资表'!$A:$M,INT((ROW()+4)/3),COLUMN())))</f>
        <v>核定工资总额</v>
      </c>
      <c r="G7" s="23" t="str">
        <f>IF(MOD(ROW(),3)=0,"",IF(MOD(ROW(),3)=1,'4月工资表'!G$1,INDEX('4月工资表'!$A:$M,INT((ROW()+4)/3),COLUMN())))</f>
        <v>交通/通讯等补助</v>
      </c>
      <c r="H7" s="23" t="str">
        <f>IF(MOD(ROW(),3)=0,"",IF(MOD(ROW(),3)=1,'4月工资表'!H$1,INDEX('4月工资表'!$A:$M,INT((ROW()+4)/3),COLUMN())))</f>
        <v>迟到/旷工等扣减</v>
      </c>
      <c r="I7" s="23" t="str">
        <f>IF(MOD(ROW(),3)=0,"",IF(MOD(ROW(),3)=1,'4月工资表'!I$1,INDEX('4月工资表'!$A:$M,INT((ROW()+4)/3),COLUMN())))</f>
        <v>养老/医疗/失业保险</v>
      </c>
      <c r="J7" s="23" t="str">
        <f>IF(MOD(ROW(),3)=0,"",IF(MOD(ROW(),3)=1,'4月工资表'!J$1,INDEX('4月工资表'!$A:$M,INT((ROW()+4)/3),COLUMN())))</f>
        <v>合计应发</v>
      </c>
      <c r="K7" s="23" t="str">
        <f>IF(MOD(ROW(),3)=0,"",IF(MOD(ROW(),3)=1,'4月工资表'!K$1,INDEX('4月工资表'!$A:$M,INT((ROW()+4)/3),COLUMN())))</f>
        <v>应纳税额</v>
      </c>
      <c r="L7" s="23" t="str">
        <f>IF(MOD(ROW(),3)=0,"",IF(MOD(ROW(),3)=1,'4月工资表'!L$1,INDEX('4月工资表'!$A:$M,INT((ROW()+4)/3),COLUMN())))</f>
        <v>个人所得税</v>
      </c>
      <c r="M7" s="23" t="str">
        <f>IF(MOD(ROW(),3)=0,"",IF(MOD(ROW(),3)=1,'4月工资表'!M$1,INDEX('4月工资表'!$A:$M,INT((ROW()+4)/3),COLUMN())))</f>
        <v>实发工资</v>
      </c>
    </row>
    <row r="8" spans="1:13" x14ac:dyDescent="0.15">
      <c r="A8" s="24" t="str">
        <f>IF(MOD(ROW(),3)=0,"",IF(MOD(ROW(),3)=1,'4月工资表'!A$1,INDEX('4月工资表'!$A:$M,INT((ROW()+4)/3),COLUMN())))</f>
        <v>C003</v>
      </c>
      <c r="B8" s="24" t="str">
        <f>IF(MOD(ROW(),3)=0,"",IF(MOD(ROW(),3)=1,'4月工资表'!B$1,INDEX('4月工资表'!$A:$M,INT((ROW()+4)/3),COLUMN())))</f>
        <v>人力资源部</v>
      </c>
      <c r="C8" s="24" t="str">
        <f>IF(MOD(ROW(),3)=0,"",IF(MOD(ROW(),3)=1,'4月工资表'!C$1,INDEX('4月工资表'!$A:$M,INT((ROW()+4)/3),COLUMN())))</f>
        <v>龙蓝沁</v>
      </c>
      <c r="D8" s="25">
        <f>IF(MOD(ROW(),3)=0,"",IF(MOD(ROW(),3)=1,'4月工资表'!D$1,INDEX('4月工资表'!$A:$M,INT((ROW()+4)/3),COLUMN())))</f>
        <v>2350</v>
      </c>
      <c r="E8" s="25">
        <f>IF(MOD(ROW(),3)=0,"",IF(MOD(ROW(),3)=1,'4月工资表'!E$1,INDEX('4月工资表'!$A:$M,INT((ROW()+4)/3),COLUMN())))</f>
        <v>2780</v>
      </c>
      <c r="F8" s="25">
        <f>IF(MOD(ROW(),3)=0,"",IF(MOD(ROW(),3)=1,'4月工资表'!F$1,INDEX('4月工资表'!$A:$M,INT((ROW()+4)/3),COLUMN())))</f>
        <v>5130</v>
      </c>
      <c r="G8" s="25">
        <f>IF(MOD(ROW(),3)=0,"",IF(MOD(ROW(),3)=1,'4月工资表'!G$1,INDEX('4月工资表'!$A:$M,INT((ROW()+4)/3),COLUMN())))</f>
        <v>150</v>
      </c>
      <c r="H8" s="25">
        <f>IF(MOD(ROW(),3)=0,"",IF(MOD(ROW(),3)=1,'4月工资表'!H$1,INDEX('4月工资表'!$A:$M,INT((ROW()+4)/3),COLUMN())))</f>
        <v>0</v>
      </c>
      <c r="I8" s="25">
        <f>IF(MOD(ROW(),3)=0,"",IF(MOD(ROW(),3)=1,'4月工资表'!I$1,INDEX('4月工资表'!$A:$M,INT((ROW()+4)/3),COLUMN())))</f>
        <v>-122.36</v>
      </c>
      <c r="J8" s="25">
        <f>IF(MOD(ROW(),3)=0,"",IF(MOD(ROW(),3)=1,'4月工资表'!J$1,INDEX('4月工资表'!$A:$M,INT((ROW()+4)/3),COLUMN())))</f>
        <v>5157.6400000000003</v>
      </c>
      <c r="K8" s="25">
        <f>IF(MOD(ROW(),3)=0,"",IF(MOD(ROW(),3)=1,'4月工资表'!K$1,INDEX('4月工资表'!$A:$M,INT((ROW()+4)/3),COLUMN())))</f>
        <v>3157.6400000000003</v>
      </c>
      <c r="L8" s="25">
        <f>IF(MOD(ROW(),3)=0,"",IF(MOD(ROW(),3)=1,'4月工资表'!L$1,INDEX('4月工资表'!$A:$M,INT((ROW()+4)/3),COLUMN())))</f>
        <v>-348.64600000000002</v>
      </c>
      <c r="M8" s="25">
        <f>IF(MOD(ROW(),3)=0,"",IF(MOD(ROW(),3)=1,'4月工资表'!M$1,INDEX('4月工资表'!$A:$M,INT((ROW()+4)/3),COLUMN())))</f>
        <v>4808.9940000000006</v>
      </c>
    </row>
    <row r="10" spans="1:13" x14ac:dyDescent="0.15">
      <c r="A10" s="23" t="str">
        <f>IF(MOD(ROW(),3)=0,"",IF(MOD(ROW(),3)=1,'4月工资表'!A$1,INDEX('4月工资表'!$A:$M,INT((ROW()+4)/3),COLUMN())))</f>
        <v>职员编号</v>
      </c>
      <c r="B10" s="23" t="str">
        <f>IF(MOD(ROW(),3)=0,"",IF(MOD(ROW(),3)=1,'4月工资表'!B$1,INDEX('4月工资表'!$A:$M,INT((ROW()+4)/3),COLUMN())))</f>
        <v>部门名称</v>
      </c>
      <c r="C10" s="23" t="str">
        <f>IF(MOD(ROW(),3)=0,"",IF(MOD(ROW(),3)=1,'4月工资表'!C$1,INDEX('4月工资表'!$A:$M,INT((ROW()+4)/3),COLUMN())))</f>
        <v>职员姓名</v>
      </c>
      <c r="D10" s="23" t="str">
        <f>IF(MOD(ROW(),3)=0,"",IF(MOD(ROW(),3)=1,'4月工资表'!D$1,INDEX('4月工资表'!$A:$M,INT((ROW()+4)/3),COLUMN())))</f>
        <v>基本工资</v>
      </c>
      <c r="E10" s="23" t="str">
        <f>IF(MOD(ROW(),3)=0,"",IF(MOD(ROW(),3)=1,'4月工资表'!E$1,INDEX('4月工资表'!$A:$M,INT((ROW()+4)/3),COLUMN())))</f>
        <v>浮动奖金</v>
      </c>
      <c r="F10" s="23" t="str">
        <f>IF(MOD(ROW(),3)=0,"",IF(MOD(ROW(),3)=1,'4月工资表'!F$1,INDEX('4月工资表'!$A:$M,INT((ROW()+4)/3),COLUMN())))</f>
        <v>核定工资总额</v>
      </c>
      <c r="G10" s="23" t="str">
        <f>IF(MOD(ROW(),3)=0,"",IF(MOD(ROW(),3)=1,'4月工资表'!G$1,INDEX('4月工资表'!$A:$M,INT((ROW()+4)/3),COLUMN())))</f>
        <v>交通/通讯等补助</v>
      </c>
      <c r="H10" s="23" t="str">
        <f>IF(MOD(ROW(),3)=0,"",IF(MOD(ROW(),3)=1,'4月工资表'!H$1,INDEX('4月工资表'!$A:$M,INT((ROW()+4)/3),COLUMN())))</f>
        <v>迟到/旷工等扣减</v>
      </c>
      <c r="I10" s="23" t="str">
        <f>IF(MOD(ROW(),3)=0,"",IF(MOD(ROW(),3)=1,'4月工资表'!I$1,INDEX('4月工资表'!$A:$M,INT((ROW()+4)/3),COLUMN())))</f>
        <v>养老/医疗/失业保险</v>
      </c>
      <c r="J10" s="23" t="str">
        <f>IF(MOD(ROW(),3)=0,"",IF(MOD(ROW(),3)=1,'4月工资表'!J$1,INDEX('4月工资表'!$A:$M,INT((ROW()+4)/3),COLUMN())))</f>
        <v>合计应发</v>
      </c>
      <c r="K10" s="23" t="str">
        <f>IF(MOD(ROW(),3)=0,"",IF(MOD(ROW(),3)=1,'4月工资表'!K$1,INDEX('4月工资表'!$A:$M,INT((ROW()+4)/3),COLUMN())))</f>
        <v>应纳税额</v>
      </c>
      <c r="L10" s="23" t="str">
        <f>IF(MOD(ROW(),3)=0,"",IF(MOD(ROW(),3)=1,'4月工资表'!L$1,INDEX('4月工资表'!$A:$M,INT((ROW()+4)/3),COLUMN())))</f>
        <v>个人所得税</v>
      </c>
      <c r="M10" s="23" t="str">
        <f>IF(MOD(ROW(),3)=0,"",IF(MOD(ROW(),3)=1,'4月工资表'!M$1,INDEX('4月工资表'!$A:$M,INT((ROW()+4)/3),COLUMN())))</f>
        <v>实发工资</v>
      </c>
    </row>
    <row r="11" spans="1:13" x14ac:dyDescent="0.15">
      <c r="A11" s="24" t="str">
        <f>IF(MOD(ROW(),3)=0,"",IF(MOD(ROW(),3)=1,'4月工资表'!A$1,INDEX('4月工资表'!$A:$M,INT((ROW()+4)/3),COLUMN())))</f>
        <v>C004</v>
      </c>
      <c r="B11" s="24" t="str">
        <f>IF(MOD(ROW(),3)=0,"",IF(MOD(ROW(),3)=1,'4月工资表'!B$1,INDEX('4月工资表'!$A:$M,INT((ROW()+4)/3),COLUMN())))</f>
        <v>系统集成部</v>
      </c>
      <c r="C11" s="24" t="str">
        <f>IF(MOD(ROW(),3)=0,"",IF(MOD(ROW(),3)=1,'4月工资表'!C$1,INDEX('4月工资表'!$A:$M,INT((ROW()+4)/3),COLUMN())))</f>
        <v>黄雅莉</v>
      </c>
      <c r="D11" s="25">
        <f>IF(MOD(ROW(),3)=0,"",IF(MOD(ROW(),3)=1,'4月工资表'!D$1,INDEX('4月工资表'!$A:$M,INT((ROW()+4)/3),COLUMN())))</f>
        <v>2135</v>
      </c>
      <c r="E11" s="25">
        <f>IF(MOD(ROW(),3)=0,"",IF(MOD(ROW(),3)=1,'4月工资表'!E$1,INDEX('4月工资表'!$A:$M,INT((ROW()+4)/3),COLUMN())))</f>
        <v>870</v>
      </c>
      <c r="F11" s="25">
        <f>IF(MOD(ROW(),3)=0,"",IF(MOD(ROW(),3)=1,'4月工资表'!F$1,INDEX('4月工资表'!$A:$M,INT((ROW()+4)/3),COLUMN())))</f>
        <v>3005</v>
      </c>
      <c r="G11" s="25">
        <f>IF(MOD(ROW(),3)=0,"",IF(MOD(ROW(),3)=1,'4月工资表'!G$1,INDEX('4月工资表'!$A:$M,INT((ROW()+4)/3),COLUMN())))</f>
        <v>0</v>
      </c>
      <c r="H11" s="25">
        <f>IF(MOD(ROW(),3)=0,"",IF(MOD(ROW(),3)=1,'4月工资表'!H$1,INDEX('4月工资表'!$A:$M,INT((ROW()+4)/3),COLUMN())))</f>
        <v>0</v>
      </c>
      <c r="I11" s="25">
        <f>IF(MOD(ROW(),3)=0,"",IF(MOD(ROW(),3)=1,'4月工资表'!I$1,INDEX('4月工资表'!$A:$M,INT((ROW()+4)/3),COLUMN())))</f>
        <v>-122.36</v>
      </c>
      <c r="J11" s="25">
        <f>IF(MOD(ROW(),3)=0,"",IF(MOD(ROW(),3)=1,'4月工资表'!J$1,INDEX('4月工资表'!$A:$M,INT((ROW()+4)/3),COLUMN())))</f>
        <v>2882.64</v>
      </c>
      <c r="K11" s="25">
        <f>IF(MOD(ROW(),3)=0,"",IF(MOD(ROW(),3)=1,'4月工资表'!K$1,INDEX('4月工资表'!$A:$M,INT((ROW()+4)/3),COLUMN())))</f>
        <v>882.63999999999987</v>
      </c>
      <c r="L11" s="25">
        <f>IF(MOD(ROW(),3)=0,"",IF(MOD(ROW(),3)=1,'4月工资表'!L$1,INDEX('4月工资表'!$A:$M,INT((ROW()+4)/3),COLUMN())))</f>
        <v>-63.263999999999996</v>
      </c>
      <c r="M11" s="25">
        <f>IF(MOD(ROW(),3)=0,"",IF(MOD(ROW(),3)=1,'4月工资表'!M$1,INDEX('4月工资表'!$A:$M,INT((ROW()+4)/3),COLUMN())))</f>
        <v>2819.3759999999997</v>
      </c>
    </row>
    <row r="13" spans="1:13" x14ac:dyDescent="0.15">
      <c r="A13" s="23" t="str">
        <f>IF(MOD(ROW(),3)=0,"",IF(MOD(ROW(),3)=1,'4月工资表'!A$1,INDEX('4月工资表'!$A:$M,INT((ROW()+4)/3),COLUMN())))</f>
        <v>职员编号</v>
      </c>
      <c r="B13" s="23" t="str">
        <f>IF(MOD(ROW(),3)=0,"",IF(MOD(ROW(),3)=1,'4月工资表'!B$1,INDEX('4月工资表'!$A:$M,INT((ROW()+4)/3),COLUMN())))</f>
        <v>部门名称</v>
      </c>
      <c r="C13" s="23" t="str">
        <f>IF(MOD(ROW(),3)=0,"",IF(MOD(ROW(),3)=1,'4月工资表'!C$1,INDEX('4月工资表'!$A:$M,INT((ROW()+4)/3),COLUMN())))</f>
        <v>职员姓名</v>
      </c>
      <c r="D13" s="23" t="str">
        <f>IF(MOD(ROW(),3)=0,"",IF(MOD(ROW(),3)=1,'4月工资表'!D$1,INDEX('4月工资表'!$A:$M,INT((ROW()+4)/3),COLUMN())))</f>
        <v>基本工资</v>
      </c>
      <c r="E13" s="23" t="str">
        <f>IF(MOD(ROW(),3)=0,"",IF(MOD(ROW(),3)=1,'4月工资表'!E$1,INDEX('4月工资表'!$A:$M,INT((ROW()+4)/3),COLUMN())))</f>
        <v>浮动奖金</v>
      </c>
      <c r="F13" s="23" t="str">
        <f>IF(MOD(ROW(),3)=0,"",IF(MOD(ROW(),3)=1,'4月工资表'!F$1,INDEX('4月工资表'!$A:$M,INT((ROW()+4)/3),COLUMN())))</f>
        <v>核定工资总额</v>
      </c>
      <c r="G13" s="23" t="str">
        <f>IF(MOD(ROW(),3)=0,"",IF(MOD(ROW(),3)=1,'4月工资表'!G$1,INDEX('4月工资表'!$A:$M,INT((ROW()+4)/3),COLUMN())))</f>
        <v>交通/通讯等补助</v>
      </c>
      <c r="H13" s="23" t="str">
        <f>IF(MOD(ROW(),3)=0,"",IF(MOD(ROW(),3)=1,'4月工资表'!H$1,INDEX('4月工资表'!$A:$M,INT((ROW()+4)/3),COLUMN())))</f>
        <v>迟到/旷工等扣减</v>
      </c>
      <c r="I13" s="23" t="str">
        <f>IF(MOD(ROW(),3)=0,"",IF(MOD(ROW(),3)=1,'4月工资表'!I$1,INDEX('4月工资表'!$A:$M,INT((ROW()+4)/3),COLUMN())))</f>
        <v>养老/医疗/失业保险</v>
      </c>
      <c r="J13" s="23" t="str">
        <f>IF(MOD(ROW(),3)=0,"",IF(MOD(ROW(),3)=1,'4月工资表'!J$1,INDEX('4月工资表'!$A:$M,INT((ROW()+4)/3),COLUMN())))</f>
        <v>合计应发</v>
      </c>
      <c r="K13" s="23" t="str">
        <f>IF(MOD(ROW(),3)=0,"",IF(MOD(ROW(),3)=1,'4月工资表'!K$1,INDEX('4月工资表'!$A:$M,INT((ROW()+4)/3),COLUMN())))</f>
        <v>应纳税额</v>
      </c>
      <c r="L13" s="23" t="str">
        <f>IF(MOD(ROW(),3)=0,"",IF(MOD(ROW(),3)=1,'4月工资表'!L$1,INDEX('4月工资表'!$A:$M,INT((ROW()+4)/3),COLUMN())))</f>
        <v>个人所得税</v>
      </c>
      <c r="M13" s="23" t="str">
        <f>IF(MOD(ROW(),3)=0,"",IF(MOD(ROW(),3)=1,'4月工资表'!M$1,INDEX('4月工资表'!$A:$M,INT((ROW()+4)/3),COLUMN())))</f>
        <v>实发工资</v>
      </c>
    </row>
    <row r="14" spans="1:13" x14ac:dyDescent="0.15">
      <c r="A14" s="24" t="str">
        <f>IF(MOD(ROW(),3)=0,"",IF(MOD(ROW(),3)=1,'4月工资表'!A$1,INDEX('4月工资表'!$A:$M,INT((ROW()+4)/3),COLUMN())))</f>
        <v>C005</v>
      </c>
      <c r="B14" s="24" t="str">
        <f>IF(MOD(ROW(),3)=0,"",IF(MOD(ROW(),3)=1,'4月工资表'!B$1,INDEX('4月工资表'!$A:$M,INT((ROW()+4)/3),COLUMN())))</f>
        <v>系统集成部</v>
      </c>
      <c r="C14" s="24" t="str">
        <f>IF(MOD(ROW(),3)=0,"",IF(MOD(ROW(),3)=1,'4月工资表'!C$1,INDEX('4月工资表'!$A:$M,INT((ROW()+4)/3),COLUMN())))</f>
        <v>李方平</v>
      </c>
      <c r="D14" s="25">
        <f>IF(MOD(ROW(),3)=0,"",IF(MOD(ROW(),3)=1,'4月工资表'!D$1,INDEX('4月工资表'!$A:$M,INT((ROW()+4)/3),COLUMN())))</f>
        <v>3135</v>
      </c>
      <c r="E14" s="25">
        <f>IF(MOD(ROW(),3)=0,"",IF(MOD(ROW(),3)=1,'4月工资表'!E$1,INDEX('4月工资表'!$A:$M,INT((ROW()+4)/3),COLUMN())))</f>
        <v>3480</v>
      </c>
      <c r="F14" s="25">
        <f>IF(MOD(ROW(),3)=0,"",IF(MOD(ROW(),3)=1,'4月工资表'!F$1,INDEX('4月工资表'!$A:$M,INT((ROW()+4)/3),COLUMN())))</f>
        <v>6615</v>
      </c>
      <c r="G14" s="25">
        <f>IF(MOD(ROW(),3)=0,"",IF(MOD(ROW(),3)=1,'4月工资表'!G$1,INDEX('4月工资表'!$A:$M,INT((ROW()+4)/3),COLUMN())))</f>
        <v>0</v>
      </c>
      <c r="H14" s="25">
        <f>IF(MOD(ROW(),3)=0,"",IF(MOD(ROW(),3)=1,'4月工资表'!H$1,INDEX('4月工资表'!$A:$M,INT((ROW()+4)/3),COLUMN())))</f>
        <v>-30</v>
      </c>
      <c r="I14" s="25">
        <f>IF(MOD(ROW(),3)=0,"",IF(MOD(ROW(),3)=1,'4月工资表'!I$1,INDEX('4月工资表'!$A:$M,INT((ROW()+4)/3),COLUMN())))</f>
        <v>-122.36</v>
      </c>
      <c r="J14" s="25">
        <f>IF(MOD(ROW(),3)=0,"",IF(MOD(ROW(),3)=1,'4月工资表'!J$1,INDEX('4月工资表'!$A:$M,INT((ROW()+4)/3),COLUMN())))</f>
        <v>6462.64</v>
      </c>
      <c r="K14" s="25">
        <f>IF(MOD(ROW(),3)=0,"",IF(MOD(ROW(),3)=1,'4月工资表'!K$1,INDEX('4月工资表'!$A:$M,INT((ROW()+4)/3),COLUMN())))</f>
        <v>4462.6400000000003</v>
      </c>
      <c r="L14" s="25">
        <f>IF(MOD(ROW(),3)=0,"",IF(MOD(ROW(),3)=1,'4月工资表'!L$1,INDEX('4月工资表'!$A:$M,INT((ROW()+4)/3),COLUMN())))</f>
        <v>-544.39600000000007</v>
      </c>
      <c r="M14" s="25">
        <f>IF(MOD(ROW(),3)=0,"",IF(MOD(ROW(),3)=1,'4月工资表'!M$1,INDEX('4月工资表'!$A:$M,INT((ROW()+4)/3),COLUMN())))</f>
        <v>5918.2440000000006</v>
      </c>
    </row>
    <row r="16" spans="1:13" x14ac:dyDescent="0.15">
      <c r="A16" s="23" t="str">
        <f>IF(MOD(ROW(),3)=0,"",IF(MOD(ROW(),3)=1,'4月工资表'!A$1,INDEX('4月工资表'!$A:$M,INT((ROW()+4)/3),COLUMN())))</f>
        <v>职员编号</v>
      </c>
      <c r="B16" s="23" t="str">
        <f>IF(MOD(ROW(),3)=0,"",IF(MOD(ROW(),3)=1,'4月工资表'!B$1,INDEX('4月工资表'!$A:$M,INT((ROW()+4)/3),COLUMN())))</f>
        <v>部门名称</v>
      </c>
      <c r="C16" s="23" t="str">
        <f>IF(MOD(ROW(),3)=0,"",IF(MOD(ROW(),3)=1,'4月工资表'!C$1,INDEX('4月工资表'!$A:$M,INT((ROW()+4)/3),COLUMN())))</f>
        <v>职员姓名</v>
      </c>
      <c r="D16" s="23" t="str">
        <f>IF(MOD(ROW(),3)=0,"",IF(MOD(ROW(),3)=1,'4月工资表'!D$1,INDEX('4月工资表'!$A:$M,INT((ROW()+4)/3),COLUMN())))</f>
        <v>基本工资</v>
      </c>
      <c r="E16" s="23" t="str">
        <f>IF(MOD(ROW(),3)=0,"",IF(MOD(ROW(),3)=1,'4月工资表'!E$1,INDEX('4月工资表'!$A:$M,INT((ROW()+4)/3),COLUMN())))</f>
        <v>浮动奖金</v>
      </c>
      <c r="F16" s="23" t="str">
        <f>IF(MOD(ROW(),3)=0,"",IF(MOD(ROW(),3)=1,'4月工资表'!F$1,INDEX('4月工资表'!$A:$M,INT((ROW()+4)/3),COLUMN())))</f>
        <v>核定工资总额</v>
      </c>
      <c r="G16" s="23" t="str">
        <f>IF(MOD(ROW(),3)=0,"",IF(MOD(ROW(),3)=1,'4月工资表'!G$1,INDEX('4月工资表'!$A:$M,INT((ROW()+4)/3),COLUMN())))</f>
        <v>交通/通讯等补助</v>
      </c>
      <c r="H16" s="23" t="str">
        <f>IF(MOD(ROW(),3)=0,"",IF(MOD(ROW(),3)=1,'4月工资表'!H$1,INDEX('4月工资表'!$A:$M,INT((ROW()+4)/3),COLUMN())))</f>
        <v>迟到/旷工等扣减</v>
      </c>
      <c r="I16" s="23" t="str">
        <f>IF(MOD(ROW(),3)=0,"",IF(MOD(ROW(),3)=1,'4月工资表'!I$1,INDEX('4月工资表'!$A:$M,INT((ROW()+4)/3),COLUMN())))</f>
        <v>养老/医疗/失业保险</v>
      </c>
      <c r="J16" s="23" t="str">
        <f>IF(MOD(ROW(),3)=0,"",IF(MOD(ROW(),3)=1,'4月工资表'!J$1,INDEX('4月工资表'!$A:$M,INT((ROW()+4)/3),COLUMN())))</f>
        <v>合计应发</v>
      </c>
      <c r="K16" s="23" t="str">
        <f>IF(MOD(ROW(),3)=0,"",IF(MOD(ROW(),3)=1,'4月工资表'!K$1,INDEX('4月工资表'!$A:$M,INT((ROW()+4)/3),COLUMN())))</f>
        <v>应纳税额</v>
      </c>
      <c r="L16" s="23" t="str">
        <f>IF(MOD(ROW(),3)=0,"",IF(MOD(ROW(),3)=1,'4月工资表'!L$1,INDEX('4月工资表'!$A:$M,INT((ROW()+4)/3),COLUMN())))</f>
        <v>个人所得税</v>
      </c>
      <c r="M16" s="23" t="str">
        <f>IF(MOD(ROW(),3)=0,"",IF(MOD(ROW(),3)=1,'4月工资表'!M$1,INDEX('4月工资表'!$A:$M,INT((ROW()+4)/3),COLUMN())))</f>
        <v>实发工资</v>
      </c>
    </row>
    <row r="17" spans="1:13" x14ac:dyDescent="0.15">
      <c r="A17" s="24" t="str">
        <f>IF(MOD(ROW(),3)=0,"",IF(MOD(ROW(),3)=1,'4月工资表'!A$1,INDEX('4月工资表'!$A:$M,INT((ROW()+4)/3),COLUMN())))</f>
        <v>C006</v>
      </c>
      <c r="B17" s="24" t="str">
        <f>IF(MOD(ROW(),3)=0,"",IF(MOD(ROW(),3)=1,'4月工资表'!B$1,INDEX('4月工资表'!$A:$M,INT((ROW()+4)/3),COLUMN())))</f>
        <v>系统集成部</v>
      </c>
      <c r="C17" s="24" t="str">
        <f>IF(MOD(ROW(),3)=0,"",IF(MOD(ROW(),3)=1,'4月工资表'!C$1,INDEX('4月工资表'!$A:$M,INT((ROW()+4)/3),COLUMN())))</f>
        <v>何平</v>
      </c>
      <c r="D17" s="25">
        <f>IF(MOD(ROW(),3)=0,"",IF(MOD(ROW(),3)=1,'4月工资表'!D$1,INDEX('4月工资表'!$A:$M,INT((ROW()+4)/3),COLUMN())))</f>
        <v>2135</v>
      </c>
      <c r="E17" s="25">
        <f>IF(MOD(ROW(),3)=0,"",IF(MOD(ROW(),3)=1,'4月工资表'!E$1,INDEX('4月工资表'!$A:$M,INT((ROW()+4)/3),COLUMN())))</f>
        <v>1480</v>
      </c>
      <c r="F17" s="25">
        <f>IF(MOD(ROW(),3)=0,"",IF(MOD(ROW(),3)=1,'4月工资表'!F$1,INDEX('4月工资表'!$A:$M,INT((ROW()+4)/3),COLUMN())))</f>
        <v>3615</v>
      </c>
      <c r="G17" s="25">
        <f>IF(MOD(ROW(),3)=0,"",IF(MOD(ROW(),3)=1,'4月工资表'!G$1,INDEX('4月工资表'!$A:$M,INT((ROW()+4)/3),COLUMN())))</f>
        <v>0</v>
      </c>
      <c r="H17" s="25">
        <f>IF(MOD(ROW(),3)=0,"",IF(MOD(ROW(),3)=1,'4月工资表'!H$1,INDEX('4月工资表'!$A:$M,INT((ROW()+4)/3),COLUMN())))</f>
        <v>-30</v>
      </c>
      <c r="I17" s="25">
        <f>IF(MOD(ROW(),3)=0,"",IF(MOD(ROW(),3)=1,'4月工资表'!I$1,INDEX('4月工资表'!$A:$M,INT((ROW()+4)/3),COLUMN())))</f>
        <v>-122.36</v>
      </c>
      <c r="J17" s="25">
        <f>IF(MOD(ROW(),3)=0,"",IF(MOD(ROW(),3)=1,'4月工资表'!J$1,INDEX('4月工资表'!$A:$M,INT((ROW()+4)/3),COLUMN())))</f>
        <v>3462.64</v>
      </c>
      <c r="K17" s="25">
        <f>IF(MOD(ROW(),3)=0,"",IF(MOD(ROW(),3)=1,'4月工资表'!K$1,INDEX('4月工资表'!$A:$M,INT((ROW()+4)/3),COLUMN())))</f>
        <v>1462.6399999999999</v>
      </c>
      <c r="L17" s="25">
        <f>IF(MOD(ROW(),3)=0,"",IF(MOD(ROW(),3)=1,'4月工资表'!L$1,INDEX('4月工资表'!$A:$M,INT((ROW()+4)/3),COLUMN())))</f>
        <v>-121.26399999999998</v>
      </c>
      <c r="M17" s="25">
        <f>IF(MOD(ROW(),3)=0,"",IF(MOD(ROW(),3)=1,'4月工资表'!M$1,INDEX('4月工资表'!$A:$M,INT((ROW()+4)/3),COLUMN())))</f>
        <v>3341.3759999999997</v>
      </c>
    </row>
    <row r="19" spans="1:13" x14ac:dyDescent="0.15">
      <c r="A19" s="23" t="str">
        <f>IF(MOD(ROW(),3)=0,"",IF(MOD(ROW(),3)=1,'4月工资表'!A$1,INDEX('4月工资表'!$A:$M,INT((ROW()+4)/3),COLUMN())))</f>
        <v>职员编号</v>
      </c>
      <c r="B19" s="23" t="str">
        <f>IF(MOD(ROW(),3)=0,"",IF(MOD(ROW(),3)=1,'4月工资表'!B$1,INDEX('4月工资表'!$A:$M,INT((ROW()+4)/3),COLUMN())))</f>
        <v>部门名称</v>
      </c>
      <c r="C19" s="23" t="str">
        <f>IF(MOD(ROW(),3)=0,"",IF(MOD(ROW(),3)=1,'4月工资表'!C$1,INDEX('4月工资表'!$A:$M,INT((ROW()+4)/3),COLUMN())))</f>
        <v>职员姓名</v>
      </c>
      <c r="D19" s="23" t="str">
        <f>IF(MOD(ROW(),3)=0,"",IF(MOD(ROW(),3)=1,'4月工资表'!D$1,INDEX('4月工资表'!$A:$M,INT((ROW()+4)/3),COLUMN())))</f>
        <v>基本工资</v>
      </c>
      <c r="E19" s="23" t="str">
        <f>IF(MOD(ROW(),3)=0,"",IF(MOD(ROW(),3)=1,'4月工资表'!E$1,INDEX('4月工资表'!$A:$M,INT((ROW()+4)/3),COLUMN())))</f>
        <v>浮动奖金</v>
      </c>
      <c r="F19" s="23" t="str">
        <f>IF(MOD(ROW(),3)=0,"",IF(MOD(ROW(),3)=1,'4月工资表'!F$1,INDEX('4月工资表'!$A:$M,INT((ROW()+4)/3),COLUMN())))</f>
        <v>核定工资总额</v>
      </c>
      <c r="G19" s="23" t="str">
        <f>IF(MOD(ROW(),3)=0,"",IF(MOD(ROW(),3)=1,'4月工资表'!G$1,INDEX('4月工资表'!$A:$M,INT((ROW()+4)/3),COLUMN())))</f>
        <v>交通/通讯等补助</v>
      </c>
      <c r="H19" s="23" t="str">
        <f>IF(MOD(ROW(),3)=0,"",IF(MOD(ROW(),3)=1,'4月工资表'!H$1,INDEX('4月工资表'!$A:$M,INT((ROW()+4)/3),COLUMN())))</f>
        <v>迟到/旷工等扣减</v>
      </c>
      <c r="I19" s="23" t="str">
        <f>IF(MOD(ROW(),3)=0,"",IF(MOD(ROW(),3)=1,'4月工资表'!I$1,INDEX('4月工资表'!$A:$M,INT((ROW()+4)/3),COLUMN())))</f>
        <v>养老/医疗/失业保险</v>
      </c>
      <c r="J19" s="23" t="str">
        <f>IF(MOD(ROW(),3)=0,"",IF(MOD(ROW(),3)=1,'4月工资表'!J$1,INDEX('4月工资表'!$A:$M,INT((ROW()+4)/3),COLUMN())))</f>
        <v>合计应发</v>
      </c>
      <c r="K19" s="23" t="str">
        <f>IF(MOD(ROW(),3)=0,"",IF(MOD(ROW(),3)=1,'4月工资表'!K$1,INDEX('4月工资表'!$A:$M,INT((ROW()+4)/3),COLUMN())))</f>
        <v>应纳税额</v>
      </c>
      <c r="L19" s="23" t="str">
        <f>IF(MOD(ROW(),3)=0,"",IF(MOD(ROW(),3)=1,'4月工资表'!L$1,INDEX('4月工资表'!$A:$M,INT((ROW()+4)/3),COLUMN())))</f>
        <v>个人所得税</v>
      </c>
      <c r="M19" s="23" t="str">
        <f>IF(MOD(ROW(),3)=0,"",IF(MOD(ROW(),3)=1,'4月工资表'!M$1,INDEX('4月工资表'!$A:$M,INT((ROW()+4)/3),COLUMN())))</f>
        <v>实发工资</v>
      </c>
    </row>
    <row r="20" spans="1:13" x14ac:dyDescent="0.15">
      <c r="A20" s="24" t="str">
        <f>IF(MOD(ROW(),3)=0,"",IF(MOD(ROW(),3)=1,'4月工资表'!A$1,INDEX('4月工资表'!$A:$M,INT((ROW()+4)/3),COLUMN())))</f>
        <v>C007</v>
      </c>
      <c r="B20" s="24" t="str">
        <f>IF(MOD(ROW(),3)=0,"",IF(MOD(ROW(),3)=1,'4月工资表'!B$1,INDEX('4月工资表'!$A:$M,INT((ROW()+4)/3),COLUMN())))</f>
        <v>系统集成部</v>
      </c>
      <c r="C20" s="24" t="str">
        <f>IF(MOD(ROW(),3)=0,"",IF(MOD(ROW(),3)=1,'4月工资表'!C$1,INDEX('4月工资表'!$A:$M,INT((ROW()+4)/3),COLUMN())))</f>
        <v>张小玲</v>
      </c>
      <c r="D20" s="25">
        <f>IF(MOD(ROW(),3)=0,"",IF(MOD(ROW(),3)=1,'4月工资表'!D$1,INDEX('4月工资表'!$A:$M,INT((ROW()+4)/3),COLUMN())))</f>
        <v>2135</v>
      </c>
      <c r="E20" s="25">
        <f>IF(MOD(ROW(),3)=0,"",IF(MOD(ROW(),3)=1,'4月工资表'!E$1,INDEX('4月工资表'!$A:$M,INT((ROW()+4)/3),COLUMN())))</f>
        <v>1480</v>
      </c>
      <c r="F20" s="25">
        <f>IF(MOD(ROW(),3)=0,"",IF(MOD(ROW(),3)=1,'4月工资表'!F$1,INDEX('4月工资表'!$A:$M,INT((ROW()+4)/3),COLUMN())))</f>
        <v>3615</v>
      </c>
      <c r="G20" s="25">
        <f>IF(MOD(ROW(),3)=0,"",IF(MOD(ROW(),3)=1,'4月工资表'!G$1,INDEX('4月工资表'!$A:$M,INT((ROW()+4)/3),COLUMN())))</f>
        <v>0</v>
      </c>
      <c r="H20" s="25">
        <f>IF(MOD(ROW(),3)=0,"",IF(MOD(ROW(),3)=1,'4月工资表'!H$1,INDEX('4月工资表'!$A:$M,INT((ROW()+4)/3),COLUMN())))</f>
        <v>-30</v>
      </c>
      <c r="I20" s="25">
        <f>IF(MOD(ROW(),3)=0,"",IF(MOD(ROW(),3)=1,'4月工资表'!I$1,INDEX('4月工资表'!$A:$M,INT((ROW()+4)/3),COLUMN())))</f>
        <v>-122.36</v>
      </c>
      <c r="J20" s="25">
        <f>IF(MOD(ROW(),3)=0,"",IF(MOD(ROW(),3)=1,'4月工资表'!J$1,INDEX('4月工资表'!$A:$M,INT((ROW()+4)/3),COLUMN())))</f>
        <v>3462.64</v>
      </c>
      <c r="K20" s="25">
        <f>IF(MOD(ROW(),3)=0,"",IF(MOD(ROW(),3)=1,'4月工资表'!K$1,INDEX('4月工资表'!$A:$M,INT((ROW()+4)/3),COLUMN())))</f>
        <v>1462.6399999999999</v>
      </c>
      <c r="L20" s="25">
        <f>IF(MOD(ROW(),3)=0,"",IF(MOD(ROW(),3)=1,'4月工资表'!L$1,INDEX('4月工资表'!$A:$M,INT((ROW()+4)/3),COLUMN())))</f>
        <v>-121.26399999999998</v>
      </c>
      <c r="M20" s="25">
        <f>IF(MOD(ROW(),3)=0,"",IF(MOD(ROW(),3)=1,'4月工资表'!M$1,INDEX('4月工资表'!$A:$M,INT((ROW()+4)/3),COLUMN())))</f>
        <v>3341.3759999999997</v>
      </c>
    </row>
    <row r="22" spans="1:13" x14ac:dyDescent="0.15">
      <c r="A22" s="23" t="str">
        <f>IF(MOD(ROW(),3)=0,"",IF(MOD(ROW(),3)=1,'4月工资表'!A$1,INDEX('4月工资表'!$A:$M,INT((ROW()+4)/3),COLUMN())))</f>
        <v>职员编号</v>
      </c>
      <c r="B22" s="23" t="str">
        <f>IF(MOD(ROW(),3)=0,"",IF(MOD(ROW(),3)=1,'4月工资表'!B$1,INDEX('4月工资表'!$A:$M,INT((ROW()+4)/3),COLUMN())))</f>
        <v>部门名称</v>
      </c>
      <c r="C22" s="23" t="str">
        <f>IF(MOD(ROW(),3)=0,"",IF(MOD(ROW(),3)=1,'4月工资表'!C$1,INDEX('4月工资表'!$A:$M,INT((ROW()+4)/3),COLUMN())))</f>
        <v>职员姓名</v>
      </c>
      <c r="D22" s="23" t="str">
        <f>IF(MOD(ROW(),3)=0,"",IF(MOD(ROW(),3)=1,'4月工资表'!D$1,INDEX('4月工资表'!$A:$M,INT((ROW()+4)/3),COLUMN())))</f>
        <v>基本工资</v>
      </c>
      <c r="E22" s="23" t="str">
        <f>IF(MOD(ROW(),3)=0,"",IF(MOD(ROW(),3)=1,'4月工资表'!E$1,INDEX('4月工资表'!$A:$M,INT((ROW()+4)/3),COLUMN())))</f>
        <v>浮动奖金</v>
      </c>
      <c r="F22" s="23" t="str">
        <f>IF(MOD(ROW(),3)=0,"",IF(MOD(ROW(),3)=1,'4月工资表'!F$1,INDEX('4月工资表'!$A:$M,INT((ROW()+4)/3),COLUMN())))</f>
        <v>核定工资总额</v>
      </c>
      <c r="G22" s="23" t="str">
        <f>IF(MOD(ROW(),3)=0,"",IF(MOD(ROW(),3)=1,'4月工资表'!G$1,INDEX('4月工资表'!$A:$M,INT((ROW()+4)/3),COLUMN())))</f>
        <v>交通/通讯等补助</v>
      </c>
      <c r="H22" s="23" t="str">
        <f>IF(MOD(ROW(),3)=0,"",IF(MOD(ROW(),3)=1,'4月工资表'!H$1,INDEX('4月工资表'!$A:$M,INT((ROW()+4)/3),COLUMN())))</f>
        <v>迟到/旷工等扣减</v>
      </c>
      <c r="I22" s="23" t="str">
        <f>IF(MOD(ROW(),3)=0,"",IF(MOD(ROW(),3)=1,'4月工资表'!I$1,INDEX('4月工资表'!$A:$M,INT((ROW()+4)/3),COLUMN())))</f>
        <v>养老/医疗/失业保险</v>
      </c>
      <c r="J22" s="23" t="str">
        <f>IF(MOD(ROW(),3)=0,"",IF(MOD(ROW(),3)=1,'4月工资表'!J$1,INDEX('4月工资表'!$A:$M,INT((ROW()+4)/3),COLUMN())))</f>
        <v>合计应发</v>
      </c>
      <c r="K22" s="23" t="str">
        <f>IF(MOD(ROW(),3)=0,"",IF(MOD(ROW(),3)=1,'4月工资表'!K$1,INDEX('4月工资表'!$A:$M,INT((ROW()+4)/3),COLUMN())))</f>
        <v>应纳税额</v>
      </c>
      <c r="L22" s="23" t="str">
        <f>IF(MOD(ROW(),3)=0,"",IF(MOD(ROW(),3)=1,'4月工资表'!L$1,INDEX('4月工资表'!$A:$M,INT((ROW()+4)/3),COLUMN())))</f>
        <v>个人所得税</v>
      </c>
      <c r="M22" s="23" t="str">
        <f>IF(MOD(ROW(),3)=0,"",IF(MOD(ROW(),3)=1,'4月工资表'!M$1,INDEX('4月工资表'!$A:$M,INT((ROW()+4)/3),COLUMN())))</f>
        <v>实发工资</v>
      </c>
    </row>
    <row r="23" spans="1:13" x14ac:dyDescent="0.15">
      <c r="A23" s="24" t="str">
        <f>IF(MOD(ROW(),3)=0,"",IF(MOD(ROW(),3)=1,'4月工资表'!A$1,INDEX('4月工资表'!$A:$M,INT((ROW()+4)/3),COLUMN())))</f>
        <v>C008</v>
      </c>
      <c r="B23" s="24" t="str">
        <f>IF(MOD(ROW(),3)=0,"",IF(MOD(ROW(),3)=1,'4月工资表'!B$1,INDEX('4月工资表'!$A:$M,INT((ROW()+4)/3),COLUMN())))</f>
        <v>市场部</v>
      </c>
      <c r="C23" s="24" t="str">
        <f>IF(MOD(ROW(),3)=0,"",IF(MOD(ROW(),3)=1,'4月工资表'!C$1,INDEX('4月工资表'!$A:$M,INT((ROW()+4)/3),COLUMN())))</f>
        <v>肖琪</v>
      </c>
      <c r="D23" s="25">
        <f>IF(MOD(ROW(),3)=0,"",IF(MOD(ROW(),3)=1,'4月工资表'!D$1,INDEX('4月工资表'!$A:$M,INT((ROW()+4)/3),COLUMN())))</f>
        <v>1200</v>
      </c>
      <c r="E23" s="25">
        <f>IF(MOD(ROW(),3)=0,"",IF(MOD(ROW(),3)=1,'4月工资表'!E$1,INDEX('4月工资表'!$A:$M,INT((ROW()+4)/3),COLUMN())))</f>
        <v>2010</v>
      </c>
      <c r="F23" s="25">
        <f>IF(MOD(ROW(),3)=0,"",IF(MOD(ROW(),3)=1,'4月工资表'!F$1,INDEX('4月工资表'!$A:$M,INT((ROW()+4)/3),COLUMN())))</f>
        <v>3210</v>
      </c>
      <c r="G23" s="25">
        <f>IF(MOD(ROW(),3)=0,"",IF(MOD(ROW(),3)=1,'4月工资表'!G$1,INDEX('4月工资表'!$A:$M,INT((ROW()+4)/3),COLUMN())))</f>
        <v>300</v>
      </c>
      <c r="H23" s="25">
        <f>IF(MOD(ROW(),3)=0,"",IF(MOD(ROW(),3)=1,'4月工资表'!H$1,INDEX('4月工资表'!$A:$M,INT((ROW()+4)/3),COLUMN())))</f>
        <v>0</v>
      </c>
      <c r="I23" s="25">
        <f>IF(MOD(ROW(),3)=0,"",IF(MOD(ROW(),3)=1,'4月工资表'!I$1,INDEX('4月工资表'!$A:$M,INT((ROW()+4)/3),COLUMN())))</f>
        <v>-122.36</v>
      </c>
      <c r="J23" s="25">
        <f>IF(MOD(ROW(),3)=0,"",IF(MOD(ROW(),3)=1,'4月工资表'!J$1,INDEX('4月工资表'!$A:$M,INT((ROW()+4)/3),COLUMN())))</f>
        <v>3387.64</v>
      </c>
      <c r="K23" s="25">
        <f>IF(MOD(ROW(),3)=0,"",IF(MOD(ROW(),3)=1,'4月工资表'!K$1,INDEX('4月工资表'!$A:$M,INT((ROW()+4)/3),COLUMN())))</f>
        <v>1387.6399999999999</v>
      </c>
      <c r="L23" s="25">
        <f>IF(MOD(ROW(),3)=0,"",IF(MOD(ROW(),3)=1,'4月工资表'!L$1,INDEX('4月工资表'!$A:$M,INT((ROW()+4)/3),COLUMN())))</f>
        <v>-113.76399999999998</v>
      </c>
      <c r="M23" s="25">
        <f>IF(MOD(ROW(),3)=0,"",IF(MOD(ROW(),3)=1,'4月工资表'!M$1,INDEX('4月工资表'!$A:$M,INT((ROW()+4)/3),COLUMN())))</f>
        <v>3273.8759999999997</v>
      </c>
    </row>
    <row r="25" spans="1:13" x14ac:dyDescent="0.15">
      <c r="A25" s="23" t="str">
        <f>IF(MOD(ROW(),3)=0,"",IF(MOD(ROW(),3)=1,'4月工资表'!A$1,INDEX('4月工资表'!$A:$M,INT((ROW()+4)/3),COLUMN())))</f>
        <v>职员编号</v>
      </c>
      <c r="B25" s="23" t="str">
        <f>IF(MOD(ROW(),3)=0,"",IF(MOD(ROW(),3)=1,'4月工资表'!B$1,INDEX('4月工资表'!$A:$M,INT((ROW()+4)/3),COLUMN())))</f>
        <v>部门名称</v>
      </c>
      <c r="C25" s="23" t="str">
        <f>IF(MOD(ROW(),3)=0,"",IF(MOD(ROW(),3)=1,'4月工资表'!C$1,INDEX('4月工资表'!$A:$M,INT((ROW()+4)/3),COLUMN())))</f>
        <v>职员姓名</v>
      </c>
      <c r="D25" s="23" t="str">
        <f>IF(MOD(ROW(),3)=0,"",IF(MOD(ROW(),3)=1,'4月工资表'!D$1,INDEX('4月工资表'!$A:$M,INT((ROW()+4)/3),COLUMN())))</f>
        <v>基本工资</v>
      </c>
      <c r="E25" s="23" t="str">
        <f>IF(MOD(ROW(),3)=0,"",IF(MOD(ROW(),3)=1,'4月工资表'!E$1,INDEX('4月工资表'!$A:$M,INT((ROW()+4)/3),COLUMN())))</f>
        <v>浮动奖金</v>
      </c>
      <c r="F25" s="23" t="str">
        <f>IF(MOD(ROW(),3)=0,"",IF(MOD(ROW(),3)=1,'4月工资表'!F$1,INDEX('4月工资表'!$A:$M,INT((ROW()+4)/3),COLUMN())))</f>
        <v>核定工资总额</v>
      </c>
      <c r="G25" s="23" t="str">
        <f>IF(MOD(ROW(),3)=0,"",IF(MOD(ROW(),3)=1,'4月工资表'!G$1,INDEX('4月工资表'!$A:$M,INT((ROW()+4)/3),COLUMN())))</f>
        <v>交通/通讯等补助</v>
      </c>
      <c r="H25" s="23" t="str">
        <f>IF(MOD(ROW(),3)=0,"",IF(MOD(ROW(),3)=1,'4月工资表'!H$1,INDEX('4月工资表'!$A:$M,INT((ROW()+4)/3),COLUMN())))</f>
        <v>迟到/旷工等扣减</v>
      </c>
      <c r="I25" s="23" t="str">
        <f>IF(MOD(ROW(),3)=0,"",IF(MOD(ROW(),3)=1,'4月工资表'!I$1,INDEX('4月工资表'!$A:$M,INT((ROW()+4)/3),COLUMN())))</f>
        <v>养老/医疗/失业保险</v>
      </c>
      <c r="J25" s="23" t="str">
        <f>IF(MOD(ROW(),3)=0,"",IF(MOD(ROW(),3)=1,'4月工资表'!J$1,INDEX('4月工资表'!$A:$M,INT((ROW()+4)/3),COLUMN())))</f>
        <v>合计应发</v>
      </c>
      <c r="K25" s="23" t="str">
        <f>IF(MOD(ROW(),3)=0,"",IF(MOD(ROW(),3)=1,'4月工资表'!K$1,INDEX('4月工资表'!$A:$M,INT((ROW()+4)/3),COLUMN())))</f>
        <v>应纳税额</v>
      </c>
      <c r="L25" s="23" t="str">
        <f>IF(MOD(ROW(),3)=0,"",IF(MOD(ROW(),3)=1,'4月工资表'!L$1,INDEX('4月工资表'!$A:$M,INT((ROW()+4)/3),COLUMN())))</f>
        <v>个人所得税</v>
      </c>
      <c r="M25" s="23" t="str">
        <f>IF(MOD(ROW(),3)=0,"",IF(MOD(ROW(),3)=1,'4月工资表'!M$1,INDEX('4月工资表'!$A:$M,INT((ROW()+4)/3),COLUMN())))</f>
        <v>实发工资</v>
      </c>
    </row>
    <row r="26" spans="1:13" x14ac:dyDescent="0.15">
      <c r="A26" s="24" t="str">
        <f>IF(MOD(ROW(),3)=0,"",IF(MOD(ROW(),3)=1,'4月工资表'!A$1,INDEX('4月工资表'!$A:$M,INT((ROW()+4)/3),COLUMN())))</f>
        <v>C009</v>
      </c>
      <c r="B26" s="24" t="str">
        <f>IF(MOD(ROW(),3)=0,"",IF(MOD(ROW(),3)=1,'4月工资表'!B$1,INDEX('4月工资表'!$A:$M,INT((ROW()+4)/3),COLUMN())))</f>
        <v>网络安全部</v>
      </c>
      <c r="C26" s="24" t="str">
        <f>IF(MOD(ROW(),3)=0,"",IF(MOD(ROW(),3)=1,'4月工资表'!C$1,INDEX('4月工资表'!$A:$M,INT((ROW()+4)/3),COLUMN())))</f>
        <v>苏武</v>
      </c>
      <c r="D26" s="25">
        <f>IF(MOD(ROW(),3)=0,"",IF(MOD(ROW(),3)=1,'4月工资表'!D$1,INDEX('4月工资表'!$A:$M,INT((ROW()+4)/3),COLUMN())))</f>
        <v>2225</v>
      </c>
      <c r="E26" s="25">
        <f>IF(MOD(ROW(),3)=0,"",IF(MOD(ROW(),3)=1,'4月工资表'!E$1,INDEX('4月工资表'!$A:$M,INT((ROW()+4)/3),COLUMN())))</f>
        <v>1850</v>
      </c>
      <c r="F26" s="25">
        <f>IF(MOD(ROW(),3)=0,"",IF(MOD(ROW(),3)=1,'4月工资表'!F$1,INDEX('4月工资表'!$A:$M,INT((ROW()+4)/3),COLUMN())))</f>
        <v>4075</v>
      </c>
      <c r="G26" s="25">
        <f>IF(MOD(ROW(),3)=0,"",IF(MOD(ROW(),3)=1,'4月工资表'!G$1,INDEX('4月工资表'!$A:$M,INT((ROW()+4)/3),COLUMN())))</f>
        <v>0</v>
      </c>
      <c r="H26" s="25">
        <f>IF(MOD(ROW(),3)=0,"",IF(MOD(ROW(),3)=1,'4月工资表'!H$1,INDEX('4月工资表'!$A:$M,INT((ROW()+4)/3),COLUMN())))</f>
        <v>-45</v>
      </c>
      <c r="I26" s="25">
        <f>IF(MOD(ROW(),3)=0,"",IF(MOD(ROW(),3)=1,'4月工资表'!I$1,INDEX('4月工资表'!$A:$M,INT((ROW()+4)/3),COLUMN())))</f>
        <v>-122.36</v>
      </c>
      <c r="J26" s="25">
        <f>IF(MOD(ROW(),3)=0,"",IF(MOD(ROW(),3)=1,'4月工资表'!J$1,INDEX('4月工资表'!$A:$M,INT((ROW()+4)/3),COLUMN())))</f>
        <v>3907.64</v>
      </c>
      <c r="K26" s="25">
        <f>IF(MOD(ROW(),3)=0,"",IF(MOD(ROW(),3)=1,'4月工资表'!K$1,INDEX('4月工资表'!$A:$M,INT((ROW()+4)/3),COLUMN())))</f>
        <v>1907.6399999999999</v>
      </c>
      <c r="L26" s="25">
        <f>IF(MOD(ROW(),3)=0,"",IF(MOD(ROW(),3)=1,'4月工资表'!L$1,INDEX('4月工资表'!$A:$M,INT((ROW()+4)/3),COLUMN())))</f>
        <v>-165.76400000000001</v>
      </c>
      <c r="M26" s="25">
        <f>IF(MOD(ROW(),3)=0,"",IF(MOD(ROW(),3)=1,'4月工资表'!M$1,INDEX('4月工资表'!$A:$M,INT((ROW()+4)/3),COLUMN())))</f>
        <v>3741.8759999999997</v>
      </c>
    </row>
    <row r="28" spans="1:13" x14ac:dyDescent="0.15">
      <c r="A28" s="23" t="str">
        <f>IF(MOD(ROW(),3)=0,"",IF(MOD(ROW(),3)=1,'4月工资表'!A$1,INDEX('4月工资表'!$A:$M,INT((ROW()+4)/3),COLUMN())))</f>
        <v>职员编号</v>
      </c>
      <c r="B28" s="23" t="str">
        <f>IF(MOD(ROW(),3)=0,"",IF(MOD(ROW(),3)=1,'4月工资表'!B$1,INDEX('4月工资表'!$A:$M,INT((ROW()+4)/3),COLUMN())))</f>
        <v>部门名称</v>
      </c>
      <c r="C28" s="23" t="str">
        <f>IF(MOD(ROW(),3)=0,"",IF(MOD(ROW(),3)=1,'4月工资表'!C$1,INDEX('4月工资表'!$A:$M,INT((ROW()+4)/3),COLUMN())))</f>
        <v>职员姓名</v>
      </c>
      <c r="D28" s="23" t="str">
        <f>IF(MOD(ROW(),3)=0,"",IF(MOD(ROW(),3)=1,'4月工资表'!D$1,INDEX('4月工资表'!$A:$M,INT((ROW()+4)/3),COLUMN())))</f>
        <v>基本工资</v>
      </c>
      <c r="E28" s="23" t="str">
        <f>IF(MOD(ROW(),3)=0,"",IF(MOD(ROW(),3)=1,'4月工资表'!E$1,INDEX('4月工资表'!$A:$M,INT((ROW()+4)/3),COLUMN())))</f>
        <v>浮动奖金</v>
      </c>
      <c r="F28" s="23" t="str">
        <f>IF(MOD(ROW(),3)=0,"",IF(MOD(ROW(),3)=1,'4月工资表'!F$1,INDEX('4月工资表'!$A:$M,INT((ROW()+4)/3),COLUMN())))</f>
        <v>核定工资总额</v>
      </c>
      <c r="G28" s="23" t="str">
        <f>IF(MOD(ROW(),3)=0,"",IF(MOD(ROW(),3)=1,'4月工资表'!G$1,INDEX('4月工资表'!$A:$M,INT((ROW()+4)/3),COLUMN())))</f>
        <v>交通/通讯等补助</v>
      </c>
      <c r="H28" s="23" t="str">
        <f>IF(MOD(ROW(),3)=0,"",IF(MOD(ROW(),3)=1,'4月工资表'!H$1,INDEX('4月工资表'!$A:$M,INT((ROW()+4)/3),COLUMN())))</f>
        <v>迟到/旷工等扣减</v>
      </c>
      <c r="I28" s="23" t="str">
        <f>IF(MOD(ROW(),3)=0,"",IF(MOD(ROW(),3)=1,'4月工资表'!I$1,INDEX('4月工资表'!$A:$M,INT((ROW()+4)/3),COLUMN())))</f>
        <v>养老/医疗/失业保险</v>
      </c>
      <c r="J28" s="23" t="str">
        <f>IF(MOD(ROW(),3)=0,"",IF(MOD(ROW(),3)=1,'4月工资表'!J$1,INDEX('4月工资表'!$A:$M,INT((ROW()+4)/3),COLUMN())))</f>
        <v>合计应发</v>
      </c>
      <c r="K28" s="23" t="str">
        <f>IF(MOD(ROW(),3)=0,"",IF(MOD(ROW(),3)=1,'4月工资表'!K$1,INDEX('4月工资表'!$A:$M,INT((ROW()+4)/3),COLUMN())))</f>
        <v>应纳税额</v>
      </c>
      <c r="L28" s="23" t="str">
        <f>IF(MOD(ROW(),3)=0,"",IF(MOD(ROW(),3)=1,'4月工资表'!L$1,INDEX('4月工资表'!$A:$M,INT((ROW()+4)/3),COLUMN())))</f>
        <v>个人所得税</v>
      </c>
      <c r="M28" s="23" t="str">
        <f>IF(MOD(ROW(),3)=0,"",IF(MOD(ROW(),3)=1,'4月工资表'!M$1,INDEX('4月工资表'!$A:$M,INT((ROW()+4)/3),COLUMN())))</f>
        <v>实发工资</v>
      </c>
    </row>
    <row r="29" spans="1:13" x14ac:dyDescent="0.15">
      <c r="A29" s="24" t="str">
        <f>IF(MOD(ROW(),3)=0,"",IF(MOD(ROW(),3)=1,'4月工资表'!A$1,INDEX('4月工资表'!$A:$M,INT((ROW()+4)/3),COLUMN())))</f>
        <v>C010</v>
      </c>
      <c r="B29" s="24" t="str">
        <f>IF(MOD(ROW(),3)=0,"",IF(MOD(ROW(),3)=1,'4月工资表'!B$1,INDEX('4月工资表'!$A:$M,INT((ROW()+4)/3),COLUMN())))</f>
        <v>技术服务部</v>
      </c>
      <c r="C29" s="24" t="str">
        <f>IF(MOD(ROW(),3)=0,"",IF(MOD(ROW(),3)=1,'4月工资表'!C$1,INDEX('4月工资表'!$A:$M,INT((ROW()+4)/3),COLUMN())))</f>
        <v>张悦群</v>
      </c>
      <c r="D29" s="25">
        <f>IF(MOD(ROW(),3)=0,"",IF(MOD(ROW(),3)=1,'4月工资表'!D$1,INDEX('4月工资表'!$A:$M,INT((ROW()+4)/3),COLUMN())))</f>
        <v>2135</v>
      </c>
      <c r="E29" s="25">
        <f>IF(MOD(ROW(),3)=0,"",IF(MOD(ROW(),3)=1,'4月工资表'!E$1,INDEX('4月工资表'!$A:$M,INT((ROW()+4)/3),COLUMN())))</f>
        <v>2600</v>
      </c>
      <c r="F29" s="25">
        <f>IF(MOD(ROW(),3)=0,"",IF(MOD(ROW(),3)=1,'4月工资表'!F$1,INDEX('4月工资表'!$A:$M,INT((ROW()+4)/3),COLUMN())))</f>
        <v>4735</v>
      </c>
      <c r="G29" s="25">
        <f>IF(MOD(ROW(),3)=0,"",IF(MOD(ROW(),3)=1,'4月工资表'!G$1,INDEX('4月工资表'!$A:$M,INT((ROW()+4)/3),COLUMN())))</f>
        <v>300</v>
      </c>
      <c r="H29" s="25">
        <f>IF(MOD(ROW(),3)=0,"",IF(MOD(ROW(),3)=1,'4月工资表'!H$1,INDEX('4月工资表'!$A:$M,INT((ROW()+4)/3),COLUMN())))</f>
        <v>0</v>
      </c>
      <c r="I29" s="25">
        <f>IF(MOD(ROW(),3)=0,"",IF(MOD(ROW(),3)=1,'4月工资表'!I$1,INDEX('4月工资表'!$A:$M,INT((ROW()+4)/3),COLUMN())))</f>
        <v>-122.36</v>
      </c>
      <c r="J29" s="25">
        <f>IF(MOD(ROW(),3)=0,"",IF(MOD(ROW(),3)=1,'4月工资表'!J$1,INDEX('4月工资表'!$A:$M,INT((ROW()+4)/3),COLUMN())))</f>
        <v>4912.6400000000003</v>
      </c>
      <c r="K29" s="25">
        <f>IF(MOD(ROW(),3)=0,"",IF(MOD(ROW(),3)=1,'4月工资表'!K$1,INDEX('4月工资表'!$A:$M,INT((ROW()+4)/3),COLUMN())))</f>
        <v>2912.6400000000003</v>
      </c>
      <c r="L29" s="25">
        <f>IF(MOD(ROW(),3)=0,"",IF(MOD(ROW(),3)=1,'4月工资表'!L$1,INDEX('4月工资表'!$A:$M,INT((ROW()+4)/3),COLUMN())))</f>
        <v>-311.89600000000002</v>
      </c>
      <c r="M29" s="25">
        <f>IF(MOD(ROW(),3)=0,"",IF(MOD(ROW(),3)=1,'4月工资表'!M$1,INDEX('4月工资表'!$A:$M,INT((ROW()+4)/3),COLUMN())))</f>
        <v>4600.7440000000006</v>
      </c>
    </row>
    <row r="31" spans="1:13" x14ac:dyDescent="0.15">
      <c r="A31" s="23" t="str">
        <f>IF(MOD(ROW(),3)=0,"",IF(MOD(ROW(),3)=1,'4月工资表'!A$1,INDEX('4月工资表'!$A:$M,INT((ROW()+4)/3),COLUMN())))</f>
        <v>职员编号</v>
      </c>
      <c r="B31" s="23" t="str">
        <f>IF(MOD(ROW(),3)=0,"",IF(MOD(ROW(),3)=1,'4月工资表'!B$1,INDEX('4月工资表'!$A:$M,INT((ROW()+4)/3),COLUMN())))</f>
        <v>部门名称</v>
      </c>
      <c r="C31" s="23" t="str">
        <f>IF(MOD(ROW(),3)=0,"",IF(MOD(ROW(),3)=1,'4月工资表'!C$1,INDEX('4月工资表'!$A:$M,INT((ROW()+4)/3),COLUMN())))</f>
        <v>职员姓名</v>
      </c>
      <c r="D31" s="23" t="str">
        <f>IF(MOD(ROW(),3)=0,"",IF(MOD(ROW(),3)=1,'4月工资表'!D$1,INDEX('4月工资表'!$A:$M,INT((ROW()+4)/3),COLUMN())))</f>
        <v>基本工资</v>
      </c>
      <c r="E31" s="23" t="str">
        <f>IF(MOD(ROW(),3)=0,"",IF(MOD(ROW(),3)=1,'4月工资表'!E$1,INDEX('4月工资表'!$A:$M,INT((ROW()+4)/3),COLUMN())))</f>
        <v>浮动奖金</v>
      </c>
      <c r="F31" s="23" t="str">
        <f>IF(MOD(ROW(),3)=0,"",IF(MOD(ROW(),3)=1,'4月工资表'!F$1,INDEX('4月工资表'!$A:$M,INT((ROW()+4)/3),COLUMN())))</f>
        <v>核定工资总额</v>
      </c>
      <c r="G31" s="23" t="str">
        <f>IF(MOD(ROW(),3)=0,"",IF(MOD(ROW(),3)=1,'4月工资表'!G$1,INDEX('4月工资表'!$A:$M,INT((ROW()+4)/3),COLUMN())))</f>
        <v>交通/通讯等补助</v>
      </c>
      <c r="H31" s="23" t="str">
        <f>IF(MOD(ROW(),3)=0,"",IF(MOD(ROW(),3)=1,'4月工资表'!H$1,INDEX('4月工资表'!$A:$M,INT((ROW()+4)/3),COLUMN())))</f>
        <v>迟到/旷工等扣减</v>
      </c>
      <c r="I31" s="23" t="str">
        <f>IF(MOD(ROW(),3)=0,"",IF(MOD(ROW(),3)=1,'4月工资表'!I$1,INDEX('4月工资表'!$A:$M,INT((ROW()+4)/3),COLUMN())))</f>
        <v>养老/医疗/失业保险</v>
      </c>
      <c r="J31" s="23" t="str">
        <f>IF(MOD(ROW(),3)=0,"",IF(MOD(ROW(),3)=1,'4月工资表'!J$1,INDEX('4月工资表'!$A:$M,INT((ROW()+4)/3),COLUMN())))</f>
        <v>合计应发</v>
      </c>
      <c r="K31" s="23" t="str">
        <f>IF(MOD(ROW(),3)=0,"",IF(MOD(ROW(),3)=1,'4月工资表'!K$1,INDEX('4月工资表'!$A:$M,INT((ROW()+4)/3),COLUMN())))</f>
        <v>应纳税额</v>
      </c>
      <c r="L31" s="23" t="str">
        <f>IF(MOD(ROW(),3)=0,"",IF(MOD(ROW(),3)=1,'4月工资表'!L$1,INDEX('4月工资表'!$A:$M,INT((ROW()+4)/3),COLUMN())))</f>
        <v>个人所得税</v>
      </c>
      <c r="M31" s="23" t="str">
        <f>IF(MOD(ROW(),3)=0,"",IF(MOD(ROW(),3)=1,'4月工资表'!M$1,INDEX('4月工资表'!$A:$M,INT((ROW()+4)/3),COLUMN())))</f>
        <v>实发工资</v>
      </c>
    </row>
    <row r="32" spans="1:13" x14ac:dyDescent="0.15">
      <c r="A32" s="24" t="str">
        <f>IF(MOD(ROW(),3)=0,"",IF(MOD(ROW(),3)=1,'4月工资表'!A$1,INDEX('4月工资表'!$A:$M,INT((ROW()+4)/3),COLUMN())))</f>
        <v>C011</v>
      </c>
      <c r="B32" s="24" t="str">
        <f>IF(MOD(ROW(),3)=0,"",IF(MOD(ROW(),3)=1,'4月工资表'!B$1,INDEX('4月工资表'!$A:$M,INT((ROW()+4)/3),COLUMN())))</f>
        <v>财务部</v>
      </c>
      <c r="C32" s="24" t="str">
        <f>IF(MOD(ROW(),3)=0,"",IF(MOD(ROW(),3)=1,'4月工资表'!C$1,INDEX('4月工资表'!$A:$M,INT((ROW()+4)/3),COLUMN())))</f>
        <v>杨开慧</v>
      </c>
      <c r="D32" s="25">
        <f>IF(MOD(ROW(),3)=0,"",IF(MOD(ROW(),3)=1,'4月工资表'!D$1,INDEX('4月工资表'!$A:$M,INT((ROW()+4)/3),COLUMN())))</f>
        <v>1015</v>
      </c>
      <c r="E32" s="25">
        <f>IF(MOD(ROW(),3)=0,"",IF(MOD(ROW(),3)=1,'4月工资表'!E$1,INDEX('4月工资表'!$A:$M,INT((ROW()+4)/3),COLUMN())))</f>
        <v>2030</v>
      </c>
      <c r="F32" s="25">
        <f>IF(MOD(ROW(),3)=0,"",IF(MOD(ROW(),3)=1,'4月工资表'!F$1,INDEX('4月工资表'!$A:$M,INT((ROW()+4)/3),COLUMN())))</f>
        <v>3045</v>
      </c>
      <c r="G32" s="25">
        <f>IF(MOD(ROW(),3)=0,"",IF(MOD(ROW(),3)=1,'4月工资表'!G$1,INDEX('4月工资表'!$A:$M,INT((ROW()+4)/3),COLUMN())))</f>
        <v>0</v>
      </c>
      <c r="H32" s="25">
        <f>IF(MOD(ROW(),3)=0,"",IF(MOD(ROW(),3)=1,'4月工资表'!H$1,INDEX('4月工资表'!$A:$M,INT((ROW()+4)/3),COLUMN())))</f>
        <v>0</v>
      </c>
      <c r="I32" s="25">
        <f>IF(MOD(ROW(),3)=0,"",IF(MOD(ROW(),3)=1,'4月工资表'!I$1,INDEX('4月工资表'!$A:$M,INT((ROW()+4)/3),COLUMN())))</f>
        <v>-122.36</v>
      </c>
      <c r="J32" s="25">
        <f>IF(MOD(ROW(),3)=0,"",IF(MOD(ROW(),3)=1,'4月工资表'!J$1,INDEX('4月工资表'!$A:$M,INT((ROW()+4)/3),COLUMN())))</f>
        <v>2922.64</v>
      </c>
      <c r="K32" s="25">
        <f>IF(MOD(ROW(),3)=0,"",IF(MOD(ROW(),3)=1,'4月工资表'!K$1,INDEX('4月工资表'!$A:$M,INT((ROW()+4)/3),COLUMN())))</f>
        <v>922.63999999999987</v>
      </c>
      <c r="L32" s="25">
        <f>IF(MOD(ROW(),3)=0,"",IF(MOD(ROW(),3)=1,'4月工资表'!L$1,INDEX('4月工资表'!$A:$M,INT((ROW()+4)/3),COLUMN())))</f>
        <v>-67.263999999999996</v>
      </c>
      <c r="M32" s="25">
        <f>IF(MOD(ROW(),3)=0,"",IF(MOD(ROW(),3)=1,'4月工资表'!M$1,INDEX('4月工资表'!$A:$M,INT((ROW()+4)/3),COLUMN())))</f>
        <v>2855.3759999999997</v>
      </c>
    </row>
    <row r="34" spans="1:13" x14ac:dyDescent="0.15">
      <c r="A34" s="23" t="str">
        <f>IF(MOD(ROW(),3)=0,"",IF(MOD(ROW(),3)=1,'4月工资表'!A$1,INDEX('4月工资表'!$A:$M,INT((ROW()+4)/3),COLUMN())))</f>
        <v>职员编号</v>
      </c>
      <c r="B34" s="23" t="str">
        <f>IF(MOD(ROW(),3)=0,"",IF(MOD(ROW(),3)=1,'4月工资表'!B$1,INDEX('4月工资表'!$A:$M,INT((ROW()+4)/3),COLUMN())))</f>
        <v>部门名称</v>
      </c>
      <c r="C34" s="23" t="str">
        <f>IF(MOD(ROW(),3)=0,"",IF(MOD(ROW(),3)=1,'4月工资表'!C$1,INDEX('4月工资表'!$A:$M,INT((ROW()+4)/3),COLUMN())))</f>
        <v>职员姓名</v>
      </c>
      <c r="D34" s="23" t="str">
        <f>IF(MOD(ROW(),3)=0,"",IF(MOD(ROW(),3)=1,'4月工资表'!D$1,INDEX('4月工资表'!$A:$M,INT((ROW()+4)/3),COLUMN())))</f>
        <v>基本工资</v>
      </c>
      <c r="E34" s="23" t="str">
        <f>IF(MOD(ROW(),3)=0,"",IF(MOD(ROW(),3)=1,'4月工资表'!E$1,INDEX('4月工资表'!$A:$M,INT((ROW()+4)/3),COLUMN())))</f>
        <v>浮动奖金</v>
      </c>
      <c r="F34" s="23" t="str">
        <f>IF(MOD(ROW(),3)=0,"",IF(MOD(ROW(),3)=1,'4月工资表'!F$1,INDEX('4月工资表'!$A:$M,INT((ROW()+4)/3),COLUMN())))</f>
        <v>核定工资总额</v>
      </c>
      <c r="G34" s="23" t="str">
        <f>IF(MOD(ROW(),3)=0,"",IF(MOD(ROW(),3)=1,'4月工资表'!G$1,INDEX('4月工资表'!$A:$M,INT((ROW()+4)/3),COLUMN())))</f>
        <v>交通/通讯等补助</v>
      </c>
      <c r="H34" s="23" t="str">
        <f>IF(MOD(ROW(),3)=0,"",IF(MOD(ROW(),3)=1,'4月工资表'!H$1,INDEX('4月工资表'!$A:$M,INT((ROW()+4)/3),COLUMN())))</f>
        <v>迟到/旷工等扣减</v>
      </c>
      <c r="I34" s="23" t="str">
        <f>IF(MOD(ROW(),3)=0,"",IF(MOD(ROW(),3)=1,'4月工资表'!I$1,INDEX('4月工资表'!$A:$M,INT((ROW()+4)/3),COLUMN())))</f>
        <v>养老/医疗/失业保险</v>
      </c>
      <c r="J34" s="23" t="str">
        <f>IF(MOD(ROW(),3)=0,"",IF(MOD(ROW(),3)=1,'4月工资表'!J$1,INDEX('4月工资表'!$A:$M,INT((ROW()+4)/3),COLUMN())))</f>
        <v>合计应发</v>
      </c>
      <c r="K34" s="23" t="str">
        <f>IF(MOD(ROW(),3)=0,"",IF(MOD(ROW(),3)=1,'4月工资表'!K$1,INDEX('4月工资表'!$A:$M,INT((ROW()+4)/3),COLUMN())))</f>
        <v>应纳税额</v>
      </c>
      <c r="L34" s="23" t="str">
        <f>IF(MOD(ROW(),3)=0,"",IF(MOD(ROW(),3)=1,'4月工资表'!L$1,INDEX('4月工资表'!$A:$M,INT((ROW()+4)/3),COLUMN())))</f>
        <v>个人所得税</v>
      </c>
      <c r="M34" s="23" t="str">
        <f>IF(MOD(ROW(),3)=0,"",IF(MOD(ROW(),3)=1,'4月工资表'!M$1,INDEX('4月工资表'!$A:$M,INT((ROW()+4)/3),COLUMN())))</f>
        <v>实发工资</v>
      </c>
    </row>
    <row r="35" spans="1:13" x14ac:dyDescent="0.15">
      <c r="A35" s="24" t="str">
        <f>IF(MOD(ROW(),3)=0,"",IF(MOD(ROW(),3)=1,'4月工资表'!A$1,INDEX('4月工资表'!$A:$M,INT((ROW()+4)/3),COLUMN())))</f>
        <v>C012</v>
      </c>
      <c r="B35" s="24" t="str">
        <f>IF(MOD(ROW(),3)=0,"",IF(MOD(ROW(),3)=1,'4月工资表'!B$1,INDEX('4月工资表'!$A:$M,INT((ROW()+4)/3),COLUMN())))</f>
        <v>技术服务部</v>
      </c>
      <c r="C35" s="24" t="str">
        <f>IF(MOD(ROW(),3)=0,"",IF(MOD(ROW(),3)=1,'4月工资表'!C$1,INDEX('4月工资表'!$A:$M,INT((ROW()+4)/3),COLUMN())))</f>
        <v>卢西奥</v>
      </c>
      <c r="D35" s="25">
        <f>IF(MOD(ROW(),3)=0,"",IF(MOD(ROW(),3)=1,'4月工资表'!D$1,INDEX('4月工资表'!$A:$M,INT((ROW()+4)/3),COLUMN())))</f>
        <v>2135</v>
      </c>
      <c r="E35" s="25">
        <f>IF(MOD(ROW(),3)=0,"",IF(MOD(ROW(),3)=1,'4月工资表'!E$1,INDEX('4月工资表'!$A:$M,INT((ROW()+4)/3),COLUMN())))</f>
        <v>2780</v>
      </c>
      <c r="F35" s="25">
        <f>IF(MOD(ROW(),3)=0,"",IF(MOD(ROW(),3)=1,'4月工资表'!F$1,INDEX('4月工资表'!$A:$M,INT((ROW()+4)/3),COLUMN())))</f>
        <v>4915</v>
      </c>
      <c r="G35" s="25">
        <f>IF(MOD(ROW(),3)=0,"",IF(MOD(ROW(),3)=1,'4月工资表'!G$1,INDEX('4月工资表'!$A:$M,INT((ROW()+4)/3),COLUMN())))</f>
        <v>450</v>
      </c>
      <c r="H35" s="25">
        <f>IF(MOD(ROW(),3)=0,"",IF(MOD(ROW(),3)=1,'4月工资表'!H$1,INDEX('4月工资表'!$A:$M,INT((ROW()+4)/3),COLUMN())))</f>
        <v>0</v>
      </c>
      <c r="I35" s="25">
        <f>IF(MOD(ROW(),3)=0,"",IF(MOD(ROW(),3)=1,'4月工资表'!I$1,INDEX('4月工资表'!$A:$M,INT((ROW()+4)/3),COLUMN())))</f>
        <v>-122.36</v>
      </c>
      <c r="J35" s="25">
        <f>IF(MOD(ROW(),3)=0,"",IF(MOD(ROW(),3)=1,'4月工资表'!J$1,INDEX('4月工资表'!$A:$M,INT((ROW()+4)/3),COLUMN())))</f>
        <v>5242.6400000000003</v>
      </c>
      <c r="K35" s="25">
        <f>IF(MOD(ROW(),3)=0,"",IF(MOD(ROW(),3)=1,'4月工资表'!K$1,INDEX('4月工资表'!$A:$M,INT((ROW()+4)/3),COLUMN())))</f>
        <v>3242.6400000000003</v>
      </c>
      <c r="L35" s="25">
        <f>IF(MOD(ROW(),3)=0,"",IF(MOD(ROW(),3)=1,'4月工资表'!L$1,INDEX('4月工资表'!$A:$M,INT((ROW()+4)/3),COLUMN())))</f>
        <v>-361.39600000000002</v>
      </c>
      <c r="M35" s="25">
        <f>IF(MOD(ROW(),3)=0,"",IF(MOD(ROW(),3)=1,'4月工资表'!M$1,INDEX('4月工资表'!$A:$M,INT((ROW()+4)/3),COLUMN())))</f>
        <v>4881.2440000000006</v>
      </c>
    </row>
    <row r="37" spans="1:13" x14ac:dyDescent="0.15">
      <c r="A37" s="23" t="str">
        <f>IF(MOD(ROW(),3)=0,"",IF(MOD(ROW(),3)=1,'4月工资表'!A$1,INDEX('4月工资表'!$A:$M,INT((ROW()+4)/3),COLUMN())))</f>
        <v>职员编号</v>
      </c>
      <c r="B37" s="23" t="str">
        <f>IF(MOD(ROW(),3)=0,"",IF(MOD(ROW(),3)=1,'4月工资表'!B$1,INDEX('4月工资表'!$A:$M,INT((ROW()+4)/3),COLUMN())))</f>
        <v>部门名称</v>
      </c>
      <c r="C37" s="23" t="str">
        <f>IF(MOD(ROW(),3)=0,"",IF(MOD(ROW(),3)=1,'4月工资表'!C$1,INDEX('4月工资表'!$A:$M,INT((ROW()+4)/3),COLUMN())))</f>
        <v>职员姓名</v>
      </c>
      <c r="D37" s="23" t="str">
        <f>IF(MOD(ROW(),3)=0,"",IF(MOD(ROW(),3)=1,'4月工资表'!D$1,INDEX('4月工资表'!$A:$M,INT((ROW()+4)/3),COLUMN())))</f>
        <v>基本工资</v>
      </c>
      <c r="E37" s="23" t="str">
        <f>IF(MOD(ROW(),3)=0,"",IF(MOD(ROW(),3)=1,'4月工资表'!E$1,INDEX('4月工资表'!$A:$M,INT((ROW()+4)/3),COLUMN())))</f>
        <v>浮动奖金</v>
      </c>
      <c r="F37" s="23" t="str">
        <f>IF(MOD(ROW(),3)=0,"",IF(MOD(ROW(),3)=1,'4月工资表'!F$1,INDEX('4月工资表'!$A:$M,INT((ROW()+4)/3),COLUMN())))</f>
        <v>核定工资总额</v>
      </c>
      <c r="G37" s="23" t="str">
        <f>IF(MOD(ROW(),3)=0,"",IF(MOD(ROW(),3)=1,'4月工资表'!G$1,INDEX('4月工资表'!$A:$M,INT((ROW()+4)/3),COLUMN())))</f>
        <v>交通/通讯等补助</v>
      </c>
      <c r="H37" s="23" t="str">
        <f>IF(MOD(ROW(),3)=0,"",IF(MOD(ROW(),3)=1,'4月工资表'!H$1,INDEX('4月工资表'!$A:$M,INT((ROW()+4)/3),COLUMN())))</f>
        <v>迟到/旷工等扣减</v>
      </c>
      <c r="I37" s="23" t="str">
        <f>IF(MOD(ROW(),3)=0,"",IF(MOD(ROW(),3)=1,'4月工资表'!I$1,INDEX('4月工资表'!$A:$M,INT((ROW()+4)/3),COLUMN())))</f>
        <v>养老/医疗/失业保险</v>
      </c>
      <c r="J37" s="23" t="str">
        <f>IF(MOD(ROW(),3)=0,"",IF(MOD(ROW(),3)=1,'4月工资表'!J$1,INDEX('4月工资表'!$A:$M,INT((ROW()+4)/3),COLUMN())))</f>
        <v>合计应发</v>
      </c>
      <c r="K37" s="23" t="str">
        <f>IF(MOD(ROW(),3)=0,"",IF(MOD(ROW(),3)=1,'4月工资表'!K$1,INDEX('4月工资表'!$A:$M,INT((ROW()+4)/3),COLUMN())))</f>
        <v>应纳税额</v>
      </c>
      <c r="L37" s="23" t="str">
        <f>IF(MOD(ROW(),3)=0,"",IF(MOD(ROW(),3)=1,'4月工资表'!L$1,INDEX('4月工资表'!$A:$M,INT((ROW()+4)/3),COLUMN())))</f>
        <v>个人所得税</v>
      </c>
      <c r="M37" s="23" t="str">
        <f>IF(MOD(ROW(),3)=0,"",IF(MOD(ROW(),3)=1,'4月工资表'!M$1,INDEX('4月工资表'!$A:$M,INT((ROW()+4)/3),COLUMN())))</f>
        <v>实发工资</v>
      </c>
    </row>
    <row r="38" spans="1:13" x14ac:dyDescent="0.15">
      <c r="A38" s="24" t="str">
        <f>IF(MOD(ROW(),3)=0,"",IF(MOD(ROW(),3)=1,'4月工资表'!A$1,INDEX('4月工资表'!$A:$M,INT((ROW()+4)/3),COLUMN())))</f>
        <v>C013</v>
      </c>
      <c r="B38" s="24" t="str">
        <f>IF(MOD(ROW(),3)=0,"",IF(MOD(ROW(),3)=1,'4月工资表'!B$1,INDEX('4月工资表'!$A:$M,INT((ROW()+4)/3),COLUMN())))</f>
        <v>市场部</v>
      </c>
      <c r="C38" s="24" t="str">
        <f>IF(MOD(ROW(),3)=0,"",IF(MOD(ROW(),3)=1,'4月工资表'!C$1,INDEX('4月工资表'!$A:$M,INT((ROW()+4)/3),COLUMN())))</f>
        <v>曾馨</v>
      </c>
      <c r="D38" s="25">
        <f>IF(MOD(ROW(),3)=0,"",IF(MOD(ROW(),3)=1,'4月工资表'!D$1,INDEX('4月工资表'!$A:$M,INT((ROW()+4)/3),COLUMN())))</f>
        <v>1200</v>
      </c>
      <c r="E38" s="25">
        <f>IF(MOD(ROW(),3)=0,"",IF(MOD(ROW(),3)=1,'4月工资表'!E$1,INDEX('4月工资表'!$A:$M,INT((ROW()+4)/3),COLUMN())))</f>
        <v>790</v>
      </c>
      <c r="F38" s="25">
        <f>IF(MOD(ROW(),3)=0,"",IF(MOD(ROW(),3)=1,'4月工资表'!F$1,INDEX('4月工资表'!$A:$M,INT((ROW()+4)/3),COLUMN())))</f>
        <v>1990</v>
      </c>
      <c r="G38" s="25">
        <f>IF(MOD(ROW(),3)=0,"",IF(MOD(ROW(),3)=1,'4月工资表'!G$1,INDEX('4月工资表'!$A:$M,INT((ROW()+4)/3),COLUMN())))</f>
        <v>300</v>
      </c>
      <c r="H38" s="25">
        <f>IF(MOD(ROW(),3)=0,"",IF(MOD(ROW(),3)=1,'4月工资表'!H$1,INDEX('4月工资表'!$A:$M,INT((ROW()+4)/3),COLUMN())))</f>
        <v>-60</v>
      </c>
      <c r="I38" s="25">
        <f>IF(MOD(ROW(),3)=0,"",IF(MOD(ROW(),3)=1,'4月工资表'!I$1,INDEX('4月工资表'!$A:$M,INT((ROW()+4)/3),COLUMN())))</f>
        <v>-122.36</v>
      </c>
      <c r="J38" s="25">
        <f>IF(MOD(ROW(),3)=0,"",IF(MOD(ROW(),3)=1,'4月工资表'!J$1,INDEX('4月工资表'!$A:$M,INT((ROW()+4)/3),COLUMN())))</f>
        <v>2107.64</v>
      </c>
      <c r="K38" s="25">
        <f>IF(MOD(ROW(),3)=0,"",IF(MOD(ROW(),3)=1,'4月工资表'!K$1,INDEX('4月工资表'!$A:$M,INT((ROW()+4)/3),COLUMN())))</f>
        <v>107.63999999999987</v>
      </c>
      <c r="L38" s="25">
        <f>IF(MOD(ROW(),3)=0,"",IF(MOD(ROW(),3)=1,'4月工资表'!L$1,INDEX('4月工资表'!$A:$M,INT((ROW()+4)/3),COLUMN())))</f>
        <v>-5.3819999999999943</v>
      </c>
      <c r="M38" s="25">
        <f>IF(MOD(ROW(),3)=0,"",IF(MOD(ROW(),3)=1,'4月工资表'!M$1,INDEX('4月工资表'!$A:$M,INT((ROW()+4)/3),COLUMN())))</f>
        <v>2102.2579999999998</v>
      </c>
    </row>
    <row r="40" spans="1:13" x14ac:dyDescent="0.15">
      <c r="A40" s="23" t="str">
        <f>IF(MOD(ROW(),3)=0,"",IF(MOD(ROW(),3)=1,'4月工资表'!A$1,INDEX('4月工资表'!$A:$M,INT((ROW()+4)/3),COLUMN())))</f>
        <v>职员编号</v>
      </c>
      <c r="B40" s="23" t="str">
        <f>IF(MOD(ROW(),3)=0,"",IF(MOD(ROW(),3)=1,'4月工资表'!B$1,INDEX('4月工资表'!$A:$M,INT((ROW()+4)/3),COLUMN())))</f>
        <v>部门名称</v>
      </c>
      <c r="C40" s="23" t="str">
        <f>IF(MOD(ROW(),3)=0,"",IF(MOD(ROW(),3)=1,'4月工资表'!C$1,INDEX('4月工资表'!$A:$M,INT((ROW()+4)/3),COLUMN())))</f>
        <v>职员姓名</v>
      </c>
      <c r="D40" s="23" t="str">
        <f>IF(MOD(ROW(),3)=0,"",IF(MOD(ROW(),3)=1,'4月工资表'!D$1,INDEX('4月工资表'!$A:$M,INT((ROW()+4)/3),COLUMN())))</f>
        <v>基本工资</v>
      </c>
      <c r="E40" s="23" t="str">
        <f>IF(MOD(ROW(),3)=0,"",IF(MOD(ROW(),3)=1,'4月工资表'!E$1,INDEX('4月工资表'!$A:$M,INT((ROW()+4)/3),COLUMN())))</f>
        <v>浮动奖金</v>
      </c>
      <c r="F40" s="23" t="str">
        <f>IF(MOD(ROW(),3)=0,"",IF(MOD(ROW(),3)=1,'4月工资表'!F$1,INDEX('4月工资表'!$A:$M,INT((ROW()+4)/3),COLUMN())))</f>
        <v>核定工资总额</v>
      </c>
      <c r="G40" s="23" t="str">
        <f>IF(MOD(ROW(),3)=0,"",IF(MOD(ROW(),3)=1,'4月工资表'!G$1,INDEX('4月工资表'!$A:$M,INT((ROW()+4)/3),COLUMN())))</f>
        <v>交通/通讯等补助</v>
      </c>
      <c r="H40" s="23" t="str">
        <f>IF(MOD(ROW(),3)=0,"",IF(MOD(ROW(),3)=1,'4月工资表'!H$1,INDEX('4月工资表'!$A:$M,INT((ROW()+4)/3),COLUMN())))</f>
        <v>迟到/旷工等扣减</v>
      </c>
      <c r="I40" s="23" t="str">
        <f>IF(MOD(ROW(),3)=0,"",IF(MOD(ROW(),3)=1,'4月工资表'!I$1,INDEX('4月工资表'!$A:$M,INT((ROW()+4)/3),COLUMN())))</f>
        <v>养老/医疗/失业保险</v>
      </c>
      <c r="J40" s="23" t="str">
        <f>IF(MOD(ROW(),3)=0,"",IF(MOD(ROW(),3)=1,'4月工资表'!J$1,INDEX('4月工资表'!$A:$M,INT((ROW()+4)/3),COLUMN())))</f>
        <v>合计应发</v>
      </c>
      <c r="K40" s="23" t="str">
        <f>IF(MOD(ROW(),3)=0,"",IF(MOD(ROW(),3)=1,'4月工资表'!K$1,INDEX('4月工资表'!$A:$M,INT((ROW()+4)/3),COLUMN())))</f>
        <v>应纳税额</v>
      </c>
      <c r="L40" s="23" t="str">
        <f>IF(MOD(ROW(),3)=0,"",IF(MOD(ROW(),3)=1,'4月工资表'!L$1,INDEX('4月工资表'!$A:$M,INT((ROW()+4)/3),COLUMN())))</f>
        <v>个人所得税</v>
      </c>
      <c r="M40" s="23" t="str">
        <f>IF(MOD(ROW(),3)=0,"",IF(MOD(ROW(),3)=1,'4月工资表'!M$1,INDEX('4月工资表'!$A:$M,INT((ROW()+4)/3),COLUMN())))</f>
        <v>实发工资</v>
      </c>
    </row>
    <row r="41" spans="1:13" x14ac:dyDescent="0.15">
      <c r="A41" s="24" t="str">
        <f>IF(MOD(ROW(),3)=0,"",IF(MOD(ROW(),3)=1,'4月工资表'!A$1,INDEX('4月工资表'!$A:$M,INT((ROW()+4)/3),COLUMN())))</f>
        <v>C014</v>
      </c>
      <c r="B41" s="24" t="str">
        <f>IF(MOD(ROW(),3)=0,"",IF(MOD(ROW(),3)=1,'4月工资表'!B$1,INDEX('4月工资表'!$A:$M,INT((ROW()+4)/3),COLUMN())))</f>
        <v>市场部</v>
      </c>
      <c r="C41" s="24" t="str">
        <f>IF(MOD(ROW(),3)=0,"",IF(MOD(ROW(),3)=1,'4月工资表'!C$1,INDEX('4月工资表'!$A:$M,INT((ROW()+4)/3),COLUMN())))</f>
        <v>王涛</v>
      </c>
      <c r="D41" s="25">
        <f>IF(MOD(ROW(),3)=0,"",IF(MOD(ROW(),3)=1,'4月工资表'!D$1,INDEX('4月工资表'!$A:$M,INT((ROW()+4)/3),COLUMN())))</f>
        <v>1200</v>
      </c>
      <c r="E41" s="25">
        <f>IF(MOD(ROW(),3)=0,"",IF(MOD(ROW(),3)=1,'4月工资表'!E$1,INDEX('4月工资表'!$A:$M,INT((ROW()+4)/3),COLUMN())))</f>
        <v>2620</v>
      </c>
      <c r="F41" s="25">
        <f>IF(MOD(ROW(),3)=0,"",IF(MOD(ROW(),3)=1,'4月工资表'!F$1,INDEX('4月工资表'!$A:$M,INT((ROW()+4)/3),COLUMN())))</f>
        <v>3820</v>
      </c>
      <c r="G41" s="25">
        <f>IF(MOD(ROW(),3)=0,"",IF(MOD(ROW(),3)=1,'4月工资表'!G$1,INDEX('4月工资表'!$A:$M,INT((ROW()+4)/3),COLUMN())))</f>
        <v>300</v>
      </c>
      <c r="H41" s="25">
        <f>IF(MOD(ROW(),3)=0,"",IF(MOD(ROW(),3)=1,'4月工资表'!H$1,INDEX('4月工资表'!$A:$M,INT((ROW()+4)/3),COLUMN())))</f>
        <v>0</v>
      </c>
      <c r="I41" s="25">
        <f>IF(MOD(ROW(),3)=0,"",IF(MOD(ROW(),3)=1,'4月工资表'!I$1,INDEX('4月工资表'!$A:$M,INT((ROW()+4)/3),COLUMN())))</f>
        <v>-122.36</v>
      </c>
      <c r="J41" s="25">
        <f>IF(MOD(ROW(),3)=0,"",IF(MOD(ROW(),3)=1,'4月工资表'!J$1,INDEX('4月工资表'!$A:$M,INT((ROW()+4)/3),COLUMN())))</f>
        <v>3997.64</v>
      </c>
      <c r="K41" s="25">
        <f>IF(MOD(ROW(),3)=0,"",IF(MOD(ROW(),3)=1,'4月工资表'!K$1,INDEX('4月工资表'!$A:$M,INT((ROW()+4)/3),COLUMN())))</f>
        <v>1997.6399999999999</v>
      </c>
      <c r="L41" s="25">
        <f>IF(MOD(ROW(),3)=0,"",IF(MOD(ROW(),3)=1,'4月工资表'!L$1,INDEX('4月工资表'!$A:$M,INT((ROW()+4)/3),COLUMN())))</f>
        <v>-174.76400000000001</v>
      </c>
      <c r="M41" s="25">
        <f>IF(MOD(ROW(),3)=0,"",IF(MOD(ROW(),3)=1,'4月工资表'!M$1,INDEX('4月工资表'!$A:$M,INT((ROW()+4)/3),COLUMN())))</f>
        <v>3822.8759999999997</v>
      </c>
    </row>
    <row r="43" spans="1:13" x14ac:dyDescent="0.15">
      <c r="A43" s="23" t="str">
        <f>IF(MOD(ROW(),3)=0,"",IF(MOD(ROW(),3)=1,'4月工资表'!A$1,INDEX('4月工资表'!$A:$M,INT((ROW()+4)/3),COLUMN())))</f>
        <v>职员编号</v>
      </c>
      <c r="B43" s="23" t="str">
        <f>IF(MOD(ROW(),3)=0,"",IF(MOD(ROW(),3)=1,'4月工资表'!B$1,INDEX('4月工资表'!$A:$M,INT((ROW()+4)/3),COLUMN())))</f>
        <v>部门名称</v>
      </c>
      <c r="C43" s="23" t="str">
        <f>IF(MOD(ROW(),3)=0,"",IF(MOD(ROW(),3)=1,'4月工资表'!C$1,INDEX('4月工资表'!$A:$M,INT((ROW()+4)/3),COLUMN())))</f>
        <v>职员姓名</v>
      </c>
      <c r="D43" s="23" t="str">
        <f>IF(MOD(ROW(),3)=0,"",IF(MOD(ROW(),3)=1,'4月工资表'!D$1,INDEX('4月工资表'!$A:$M,INT((ROW()+4)/3),COLUMN())))</f>
        <v>基本工资</v>
      </c>
      <c r="E43" s="23" t="str">
        <f>IF(MOD(ROW(),3)=0,"",IF(MOD(ROW(),3)=1,'4月工资表'!E$1,INDEX('4月工资表'!$A:$M,INT((ROW()+4)/3),COLUMN())))</f>
        <v>浮动奖金</v>
      </c>
      <c r="F43" s="23" t="str">
        <f>IF(MOD(ROW(),3)=0,"",IF(MOD(ROW(),3)=1,'4月工资表'!F$1,INDEX('4月工资表'!$A:$M,INT((ROW()+4)/3),COLUMN())))</f>
        <v>核定工资总额</v>
      </c>
      <c r="G43" s="23" t="str">
        <f>IF(MOD(ROW(),3)=0,"",IF(MOD(ROW(),3)=1,'4月工资表'!G$1,INDEX('4月工资表'!$A:$M,INT((ROW()+4)/3),COLUMN())))</f>
        <v>交通/通讯等补助</v>
      </c>
      <c r="H43" s="23" t="str">
        <f>IF(MOD(ROW(),3)=0,"",IF(MOD(ROW(),3)=1,'4月工资表'!H$1,INDEX('4月工资表'!$A:$M,INT((ROW()+4)/3),COLUMN())))</f>
        <v>迟到/旷工等扣减</v>
      </c>
      <c r="I43" s="23" t="str">
        <f>IF(MOD(ROW(),3)=0,"",IF(MOD(ROW(),3)=1,'4月工资表'!I$1,INDEX('4月工资表'!$A:$M,INT((ROW()+4)/3),COLUMN())))</f>
        <v>养老/医疗/失业保险</v>
      </c>
      <c r="J43" s="23" t="str">
        <f>IF(MOD(ROW(),3)=0,"",IF(MOD(ROW(),3)=1,'4月工资表'!J$1,INDEX('4月工资表'!$A:$M,INT((ROW()+4)/3),COLUMN())))</f>
        <v>合计应发</v>
      </c>
      <c r="K43" s="23" t="str">
        <f>IF(MOD(ROW(),3)=0,"",IF(MOD(ROW(),3)=1,'4月工资表'!K$1,INDEX('4月工资表'!$A:$M,INT((ROW()+4)/3),COLUMN())))</f>
        <v>应纳税额</v>
      </c>
      <c r="L43" s="23" t="str">
        <f>IF(MOD(ROW(),3)=0,"",IF(MOD(ROW(),3)=1,'4月工资表'!L$1,INDEX('4月工资表'!$A:$M,INT((ROW()+4)/3),COLUMN())))</f>
        <v>个人所得税</v>
      </c>
      <c r="M43" s="23" t="str">
        <f>IF(MOD(ROW(),3)=0,"",IF(MOD(ROW(),3)=1,'4月工资表'!M$1,INDEX('4月工资表'!$A:$M,INT((ROW()+4)/3),COLUMN())))</f>
        <v>实发工资</v>
      </c>
    </row>
    <row r="44" spans="1:13" x14ac:dyDescent="0.15">
      <c r="A44" s="24" t="str">
        <f>IF(MOD(ROW(),3)=0,"",IF(MOD(ROW(),3)=1,'4月工资表'!A$1,INDEX('4月工资表'!$A:$M,INT((ROW()+4)/3),COLUMN())))</f>
        <v>C015</v>
      </c>
      <c r="B44" s="24" t="str">
        <f>IF(MOD(ROW(),3)=0,"",IF(MOD(ROW(),3)=1,'4月工资表'!B$1,INDEX('4月工资表'!$A:$M,INT((ROW()+4)/3),COLUMN())))</f>
        <v>产品研发部</v>
      </c>
      <c r="C44" s="24" t="str">
        <f>IF(MOD(ROW(),3)=0,"",IF(MOD(ROW(),3)=1,'4月工资表'!C$1,INDEX('4月工资表'!$A:$M,INT((ROW()+4)/3),COLUMN())))</f>
        <v>郭晓冬</v>
      </c>
      <c r="D44" s="25">
        <f>IF(MOD(ROW(),3)=0,"",IF(MOD(ROW(),3)=1,'4月工资表'!D$1,INDEX('4月工资表'!$A:$M,INT((ROW()+4)/3),COLUMN())))</f>
        <v>1850</v>
      </c>
      <c r="E44" s="25">
        <f>IF(MOD(ROW(),3)=0,"",IF(MOD(ROW(),3)=1,'4月工资表'!E$1,INDEX('4月工资表'!$A:$M,INT((ROW()+4)/3),COLUMN())))</f>
        <v>2960</v>
      </c>
      <c r="F44" s="25">
        <f>IF(MOD(ROW(),3)=0,"",IF(MOD(ROW(),3)=1,'4月工资表'!F$1,INDEX('4月工资表'!$A:$M,INT((ROW()+4)/3),COLUMN())))</f>
        <v>4810</v>
      </c>
      <c r="G44" s="25">
        <f>IF(MOD(ROW(),3)=0,"",IF(MOD(ROW(),3)=1,'4月工资表'!G$1,INDEX('4月工资表'!$A:$M,INT((ROW()+4)/3),COLUMN())))</f>
        <v>0</v>
      </c>
      <c r="H44" s="25">
        <f>IF(MOD(ROW(),3)=0,"",IF(MOD(ROW(),3)=1,'4月工资表'!H$1,INDEX('4月工资表'!$A:$M,INT((ROW()+4)/3),COLUMN())))</f>
        <v>-60</v>
      </c>
      <c r="I44" s="25">
        <f>IF(MOD(ROW(),3)=0,"",IF(MOD(ROW(),3)=1,'4月工资表'!I$1,INDEX('4月工资表'!$A:$M,INT((ROW()+4)/3),COLUMN())))</f>
        <v>-122.36</v>
      </c>
      <c r="J44" s="25">
        <f>IF(MOD(ROW(),3)=0,"",IF(MOD(ROW(),3)=1,'4月工资表'!J$1,INDEX('4月工资表'!$A:$M,INT((ROW()+4)/3),COLUMN())))</f>
        <v>4627.6400000000003</v>
      </c>
      <c r="K44" s="25">
        <f>IF(MOD(ROW(),3)=0,"",IF(MOD(ROW(),3)=1,'4月工资表'!K$1,INDEX('4月工资表'!$A:$M,INT((ROW()+4)/3),COLUMN())))</f>
        <v>2627.6400000000003</v>
      </c>
      <c r="L44" s="25">
        <f>IF(MOD(ROW(),3)=0,"",IF(MOD(ROW(),3)=1,'4月工资表'!L$1,INDEX('4月工资表'!$A:$M,INT((ROW()+4)/3),COLUMN())))</f>
        <v>-269.14600000000002</v>
      </c>
      <c r="M44" s="25">
        <f>IF(MOD(ROW(),3)=0,"",IF(MOD(ROW(),3)=1,'4月工资表'!M$1,INDEX('4月工资表'!$A:$M,INT((ROW()+4)/3),COLUMN())))</f>
        <v>4358.4940000000006</v>
      </c>
    </row>
    <row r="46" spans="1:13" x14ac:dyDescent="0.15">
      <c r="A46" s="23" t="str">
        <f>IF(MOD(ROW(),3)=0,"",IF(MOD(ROW(),3)=1,'4月工资表'!A$1,INDEX('4月工资表'!$A:$M,INT((ROW()+4)/3),COLUMN())))</f>
        <v>职员编号</v>
      </c>
      <c r="B46" s="23" t="str">
        <f>IF(MOD(ROW(),3)=0,"",IF(MOD(ROW(),3)=1,'4月工资表'!B$1,INDEX('4月工资表'!$A:$M,INT((ROW()+4)/3),COLUMN())))</f>
        <v>部门名称</v>
      </c>
      <c r="C46" s="23" t="str">
        <f>IF(MOD(ROW(),3)=0,"",IF(MOD(ROW(),3)=1,'4月工资表'!C$1,INDEX('4月工资表'!$A:$M,INT((ROW()+4)/3),COLUMN())))</f>
        <v>职员姓名</v>
      </c>
      <c r="D46" s="23" t="str">
        <f>IF(MOD(ROW(),3)=0,"",IF(MOD(ROW(),3)=1,'4月工资表'!D$1,INDEX('4月工资表'!$A:$M,INT((ROW()+4)/3),COLUMN())))</f>
        <v>基本工资</v>
      </c>
      <c r="E46" s="23" t="str">
        <f>IF(MOD(ROW(),3)=0,"",IF(MOD(ROW(),3)=1,'4月工资表'!E$1,INDEX('4月工资表'!$A:$M,INT((ROW()+4)/3),COLUMN())))</f>
        <v>浮动奖金</v>
      </c>
      <c r="F46" s="23" t="str">
        <f>IF(MOD(ROW(),3)=0,"",IF(MOD(ROW(),3)=1,'4月工资表'!F$1,INDEX('4月工资表'!$A:$M,INT((ROW()+4)/3),COLUMN())))</f>
        <v>核定工资总额</v>
      </c>
      <c r="G46" s="23" t="str">
        <f>IF(MOD(ROW(),3)=0,"",IF(MOD(ROW(),3)=1,'4月工资表'!G$1,INDEX('4月工资表'!$A:$M,INT((ROW()+4)/3),COLUMN())))</f>
        <v>交通/通讯等补助</v>
      </c>
      <c r="H46" s="23" t="str">
        <f>IF(MOD(ROW(),3)=0,"",IF(MOD(ROW(),3)=1,'4月工资表'!H$1,INDEX('4月工资表'!$A:$M,INT((ROW()+4)/3),COLUMN())))</f>
        <v>迟到/旷工等扣减</v>
      </c>
      <c r="I46" s="23" t="str">
        <f>IF(MOD(ROW(),3)=0,"",IF(MOD(ROW(),3)=1,'4月工资表'!I$1,INDEX('4月工资表'!$A:$M,INT((ROW()+4)/3),COLUMN())))</f>
        <v>养老/医疗/失业保险</v>
      </c>
      <c r="J46" s="23" t="str">
        <f>IF(MOD(ROW(),3)=0,"",IF(MOD(ROW(),3)=1,'4月工资表'!J$1,INDEX('4月工资表'!$A:$M,INT((ROW()+4)/3),COLUMN())))</f>
        <v>合计应发</v>
      </c>
      <c r="K46" s="23" t="str">
        <f>IF(MOD(ROW(),3)=0,"",IF(MOD(ROW(),3)=1,'4月工资表'!K$1,INDEX('4月工资表'!$A:$M,INT((ROW()+4)/3),COLUMN())))</f>
        <v>应纳税额</v>
      </c>
      <c r="L46" s="23" t="str">
        <f>IF(MOD(ROW(),3)=0,"",IF(MOD(ROW(),3)=1,'4月工资表'!L$1,INDEX('4月工资表'!$A:$M,INT((ROW()+4)/3),COLUMN())))</f>
        <v>个人所得税</v>
      </c>
      <c r="M46" s="23" t="str">
        <f>IF(MOD(ROW(),3)=0,"",IF(MOD(ROW(),3)=1,'4月工资表'!M$1,INDEX('4月工资表'!$A:$M,INT((ROW()+4)/3),COLUMN())))</f>
        <v>实发工资</v>
      </c>
    </row>
    <row r="47" spans="1:13" x14ac:dyDescent="0.15">
      <c r="A47" s="24" t="str">
        <f>IF(MOD(ROW(),3)=0,"",IF(MOD(ROW(),3)=1,'4月工资表'!A$1,INDEX('4月工资表'!$A:$M,INT((ROW()+4)/3),COLUMN())))</f>
        <v>C016</v>
      </c>
      <c r="B47" s="24" t="str">
        <f>IF(MOD(ROW(),3)=0,"",IF(MOD(ROW(),3)=1,'4月工资表'!B$1,INDEX('4月工资表'!$A:$M,INT((ROW()+4)/3),COLUMN())))</f>
        <v>产品研发部</v>
      </c>
      <c r="C47" s="24" t="str">
        <f>IF(MOD(ROW(),3)=0,"",IF(MOD(ROW(),3)=1,'4月工资表'!C$1,INDEX('4月工资表'!$A:$M,INT((ROW()+4)/3),COLUMN())))</f>
        <v>李晓勇</v>
      </c>
      <c r="D47" s="25">
        <f>IF(MOD(ROW(),3)=0,"",IF(MOD(ROW(),3)=1,'4月工资表'!D$1,INDEX('4月工资表'!$A:$M,INT((ROW()+4)/3),COLUMN())))</f>
        <v>1850</v>
      </c>
      <c r="E47" s="25">
        <f>IF(MOD(ROW(),3)=0,"",IF(MOD(ROW(),3)=1,'4月工资表'!E$1,INDEX('4月工资表'!$A:$M,INT((ROW()+4)/3),COLUMN())))</f>
        <v>3100</v>
      </c>
      <c r="F47" s="25">
        <f>IF(MOD(ROW(),3)=0,"",IF(MOD(ROW(),3)=1,'4月工资表'!F$1,INDEX('4月工资表'!$A:$M,INT((ROW()+4)/3),COLUMN())))</f>
        <v>4950</v>
      </c>
      <c r="G47" s="25">
        <f>IF(MOD(ROW(),3)=0,"",IF(MOD(ROW(),3)=1,'4月工资表'!G$1,INDEX('4月工资表'!$A:$M,INT((ROW()+4)/3),COLUMN())))</f>
        <v>0</v>
      </c>
      <c r="H47" s="25">
        <f>IF(MOD(ROW(),3)=0,"",IF(MOD(ROW(),3)=1,'4月工资表'!H$1,INDEX('4月工资表'!$A:$M,INT((ROW()+4)/3),COLUMN())))</f>
        <v>-60</v>
      </c>
      <c r="I47" s="25">
        <f>IF(MOD(ROW(),3)=0,"",IF(MOD(ROW(),3)=1,'4月工资表'!I$1,INDEX('4月工资表'!$A:$M,INT((ROW()+4)/3),COLUMN())))</f>
        <v>-122.36</v>
      </c>
      <c r="J47" s="25">
        <f>IF(MOD(ROW(),3)=0,"",IF(MOD(ROW(),3)=1,'4月工资表'!J$1,INDEX('4月工资表'!$A:$M,INT((ROW()+4)/3),COLUMN())))</f>
        <v>4767.6400000000003</v>
      </c>
      <c r="K47" s="25">
        <f>IF(MOD(ROW(),3)=0,"",IF(MOD(ROW(),3)=1,'4月工资表'!K$1,INDEX('4月工资表'!$A:$M,INT((ROW()+4)/3),COLUMN())))</f>
        <v>2767.6400000000003</v>
      </c>
      <c r="L47" s="25">
        <f>IF(MOD(ROW(),3)=0,"",IF(MOD(ROW(),3)=1,'4月工资表'!L$1,INDEX('4月工资表'!$A:$M,INT((ROW()+4)/3),COLUMN())))</f>
        <v>-290.14600000000002</v>
      </c>
      <c r="M47" s="25">
        <f>IF(MOD(ROW(),3)=0,"",IF(MOD(ROW(),3)=1,'4月工资表'!M$1,INDEX('4月工资表'!$A:$M,INT((ROW()+4)/3),COLUMN())))</f>
        <v>4477.4940000000006</v>
      </c>
    </row>
    <row r="49" spans="1:13" x14ac:dyDescent="0.15">
      <c r="A49" s="23" t="str">
        <f>IF(MOD(ROW(),3)=0,"",IF(MOD(ROW(),3)=1,'4月工资表'!A$1,INDEX('4月工资表'!$A:$M,INT((ROW()+4)/3),COLUMN())))</f>
        <v>职员编号</v>
      </c>
      <c r="B49" s="23" t="str">
        <f>IF(MOD(ROW(),3)=0,"",IF(MOD(ROW(),3)=1,'4月工资表'!B$1,INDEX('4月工资表'!$A:$M,INT((ROW()+4)/3),COLUMN())))</f>
        <v>部门名称</v>
      </c>
      <c r="C49" s="23" t="str">
        <f>IF(MOD(ROW(),3)=0,"",IF(MOD(ROW(),3)=1,'4月工资表'!C$1,INDEX('4月工资表'!$A:$M,INT((ROW()+4)/3),COLUMN())))</f>
        <v>职员姓名</v>
      </c>
      <c r="D49" s="23" t="str">
        <f>IF(MOD(ROW(),3)=0,"",IF(MOD(ROW(),3)=1,'4月工资表'!D$1,INDEX('4月工资表'!$A:$M,INT((ROW()+4)/3),COLUMN())))</f>
        <v>基本工资</v>
      </c>
      <c r="E49" s="23" t="str">
        <f>IF(MOD(ROW(),3)=0,"",IF(MOD(ROW(),3)=1,'4月工资表'!E$1,INDEX('4月工资表'!$A:$M,INT((ROW()+4)/3),COLUMN())))</f>
        <v>浮动奖金</v>
      </c>
      <c r="F49" s="23" t="str">
        <f>IF(MOD(ROW(),3)=0,"",IF(MOD(ROW(),3)=1,'4月工资表'!F$1,INDEX('4月工资表'!$A:$M,INT((ROW()+4)/3),COLUMN())))</f>
        <v>核定工资总额</v>
      </c>
      <c r="G49" s="23" t="str">
        <f>IF(MOD(ROW(),3)=0,"",IF(MOD(ROW(),3)=1,'4月工资表'!G$1,INDEX('4月工资表'!$A:$M,INT((ROW()+4)/3),COLUMN())))</f>
        <v>交通/通讯等补助</v>
      </c>
      <c r="H49" s="23" t="str">
        <f>IF(MOD(ROW(),3)=0,"",IF(MOD(ROW(),3)=1,'4月工资表'!H$1,INDEX('4月工资表'!$A:$M,INT((ROW()+4)/3),COLUMN())))</f>
        <v>迟到/旷工等扣减</v>
      </c>
      <c r="I49" s="23" t="str">
        <f>IF(MOD(ROW(),3)=0,"",IF(MOD(ROW(),3)=1,'4月工资表'!I$1,INDEX('4月工资表'!$A:$M,INT((ROW()+4)/3),COLUMN())))</f>
        <v>养老/医疗/失业保险</v>
      </c>
      <c r="J49" s="23" t="str">
        <f>IF(MOD(ROW(),3)=0,"",IF(MOD(ROW(),3)=1,'4月工资表'!J$1,INDEX('4月工资表'!$A:$M,INT((ROW()+4)/3),COLUMN())))</f>
        <v>合计应发</v>
      </c>
      <c r="K49" s="23" t="str">
        <f>IF(MOD(ROW(),3)=0,"",IF(MOD(ROW(),3)=1,'4月工资表'!K$1,INDEX('4月工资表'!$A:$M,INT((ROW()+4)/3),COLUMN())))</f>
        <v>应纳税额</v>
      </c>
      <c r="L49" s="23" t="str">
        <f>IF(MOD(ROW(),3)=0,"",IF(MOD(ROW(),3)=1,'4月工资表'!L$1,INDEX('4月工资表'!$A:$M,INT((ROW()+4)/3),COLUMN())))</f>
        <v>个人所得税</v>
      </c>
      <c r="M49" s="23" t="str">
        <f>IF(MOD(ROW(),3)=0,"",IF(MOD(ROW(),3)=1,'4月工资表'!M$1,INDEX('4月工资表'!$A:$M,INT((ROW()+4)/3),COLUMN())))</f>
        <v>实发工资</v>
      </c>
    </row>
    <row r="50" spans="1:13" x14ac:dyDescent="0.15">
      <c r="A50" s="24" t="str">
        <f>IF(MOD(ROW(),3)=0,"",IF(MOD(ROW(),3)=1,'4月工资表'!A$1,INDEX('4月工资表'!$A:$M,INT((ROW()+4)/3),COLUMN())))</f>
        <v>C017</v>
      </c>
      <c r="B50" s="24" t="str">
        <f>IF(MOD(ROW(),3)=0,"",IF(MOD(ROW(),3)=1,'4月工资表'!B$1,INDEX('4月工资表'!$A:$M,INT((ROW()+4)/3),COLUMN())))</f>
        <v>产品研发部</v>
      </c>
      <c r="C50" s="24" t="str">
        <f>IF(MOD(ROW(),3)=0,"",IF(MOD(ROW(),3)=1,'4月工资表'!C$1,INDEX('4月工资表'!$A:$M,INT((ROW()+4)/3),COLUMN())))</f>
        <v>邓明德</v>
      </c>
      <c r="D50" s="25">
        <f>IF(MOD(ROW(),3)=0,"",IF(MOD(ROW(),3)=1,'4月工资表'!D$1,INDEX('4月工资表'!$A:$M,INT((ROW()+4)/3),COLUMN())))</f>
        <v>1850</v>
      </c>
      <c r="E50" s="25">
        <f>IF(MOD(ROW(),3)=0,"",IF(MOD(ROW(),3)=1,'4月工资表'!E$1,INDEX('4月工资表'!$A:$M,INT((ROW()+4)/3),COLUMN())))</f>
        <v>2820</v>
      </c>
      <c r="F50" s="25">
        <f>IF(MOD(ROW(),3)=0,"",IF(MOD(ROW(),3)=1,'4月工资表'!F$1,INDEX('4月工资表'!$A:$M,INT((ROW()+4)/3),COLUMN())))</f>
        <v>4670</v>
      </c>
      <c r="G50" s="25">
        <f>IF(MOD(ROW(),3)=0,"",IF(MOD(ROW(),3)=1,'4月工资表'!G$1,INDEX('4月工资表'!$A:$M,INT((ROW()+4)/3),COLUMN())))</f>
        <v>0</v>
      </c>
      <c r="H50" s="25">
        <f>IF(MOD(ROW(),3)=0,"",IF(MOD(ROW(),3)=1,'4月工资表'!H$1,INDEX('4月工资表'!$A:$M,INT((ROW()+4)/3),COLUMN())))</f>
        <v>-60</v>
      </c>
      <c r="I50" s="25">
        <f>IF(MOD(ROW(),3)=0,"",IF(MOD(ROW(),3)=1,'4月工资表'!I$1,INDEX('4月工资表'!$A:$M,INT((ROW()+4)/3),COLUMN())))</f>
        <v>-122.36</v>
      </c>
      <c r="J50" s="25">
        <f>IF(MOD(ROW(),3)=0,"",IF(MOD(ROW(),3)=1,'4月工资表'!J$1,INDEX('4月工资表'!$A:$M,INT((ROW()+4)/3),COLUMN())))</f>
        <v>4487.6400000000003</v>
      </c>
      <c r="K50" s="25">
        <f>IF(MOD(ROW(),3)=0,"",IF(MOD(ROW(),3)=1,'4月工资表'!K$1,INDEX('4月工资表'!$A:$M,INT((ROW()+4)/3),COLUMN())))</f>
        <v>2487.6400000000003</v>
      </c>
      <c r="L50" s="25">
        <f>IF(MOD(ROW(),3)=0,"",IF(MOD(ROW(),3)=1,'4月工资表'!L$1,INDEX('4月工资表'!$A:$M,INT((ROW()+4)/3),COLUMN())))</f>
        <v>-248.14600000000002</v>
      </c>
      <c r="M50" s="25">
        <f>IF(MOD(ROW(),3)=0,"",IF(MOD(ROW(),3)=1,'4月工资表'!M$1,INDEX('4月工资表'!$A:$M,INT((ROW()+4)/3),COLUMN())))</f>
        <v>4239.4940000000006</v>
      </c>
    </row>
    <row r="52" spans="1:13" x14ac:dyDescent="0.15">
      <c r="A52" s="23" t="str">
        <f>IF(MOD(ROW(),3)=0,"",IF(MOD(ROW(),3)=1,'4月工资表'!A$1,INDEX('4月工资表'!$A:$M,INT((ROW()+4)/3),COLUMN())))</f>
        <v>职员编号</v>
      </c>
      <c r="B52" s="23" t="str">
        <f>IF(MOD(ROW(),3)=0,"",IF(MOD(ROW(),3)=1,'4月工资表'!B$1,INDEX('4月工资表'!$A:$M,INT((ROW()+4)/3),COLUMN())))</f>
        <v>部门名称</v>
      </c>
      <c r="C52" s="23" t="str">
        <f>IF(MOD(ROW(),3)=0,"",IF(MOD(ROW(),3)=1,'4月工资表'!C$1,INDEX('4月工资表'!$A:$M,INT((ROW()+4)/3),COLUMN())))</f>
        <v>职员姓名</v>
      </c>
      <c r="D52" s="23" t="str">
        <f>IF(MOD(ROW(),3)=0,"",IF(MOD(ROW(),3)=1,'4月工资表'!D$1,INDEX('4月工资表'!$A:$M,INT((ROW()+4)/3),COLUMN())))</f>
        <v>基本工资</v>
      </c>
      <c r="E52" s="23" t="str">
        <f>IF(MOD(ROW(),3)=0,"",IF(MOD(ROW(),3)=1,'4月工资表'!E$1,INDEX('4月工资表'!$A:$M,INT((ROW()+4)/3),COLUMN())))</f>
        <v>浮动奖金</v>
      </c>
      <c r="F52" s="23" t="str">
        <f>IF(MOD(ROW(),3)=0,"",IF(MOD(ROW(),3)=1,'4月工资表'!F$1,INDEX('4月工资表'!$A:$M,INT((ROW()+4)/3),COLUMN())))</f>
        <v>核定工资总额</v>
      </c>
      <c r="G52" s="23" t="str">
        <f>IF(MOD(ROW(),3)=0,"",IF(MOD(ROW(),3)=1,'4月工资表'!G$1,INDEX('4月工资表'!$A:$M,INT((ROW()+4)/3),COLUMN())))</f>
        <v>交通/通讯等补助</v>
      </c>
      <c r="H52" s="23" t="str">
        <f>IF(MOD(ROW(),3)=0,"",IF(MOD(ROW(),3)=1,'4月工资表'!H$1,INDEX('4月工资表'!$A:$M,INT((ROW()+4)/3),COLUMN())))</f>
        <v>迟到/旷工等扣减</v>
      </c>
      <c r="I52" s="23" t="str">
        <f>IF(MOD(ROW(),3)=0,"",IF(MOD(ROW(),3)=1,'4月工资表'!I$1,INDEX('4月工资表'!$A:$M,INT((ROW()+4)/3),COLUMN())))</f>
        <v>养老/医疗/失业保险</v>
      </c>
      <c r="J52" s="23" t="str">
        <f>IF(MOD(ROW(),3)=0,"",IF(MOD(ROW(),3)=1,'4月工资表'!J$1,INDEX('4月工资表'!$A:$M,INT((ROW()+4)/3),COLUMN())))</f>
        <v>合计应发</v>
      </c>
      <c r="K52" s="23" t="str">
        <f>IF(MOD(ROW(),3)=0,"",IF(MOD(ROW(),3)=1,'4月工资表'!K$1,INDEX('4月工资表'!$A:$M,INT((ROW()+4)/3),COLUMN())))</f>
        <v>应纳税额</v>
      </c>
      <c r="L52" s="23" t="str">
        <f>IF(MOD(ROW(),3)=0,"",IF(MOD(ROW(),3)=1,'4月工资表'!L$1,INDEX('4月工资表'!$A:$M,INT((ROW()+4)/3),COLUMN())))</f>
        <v>个人所得税</v>
      </c>
      <c r="M52" s="23" t="str">
        <f>IF(MOD(ROW(),3)=0,"",IF(MOD(ROW(),3)=1,'4月工资表'!M$1,INDEX('4月工资表'!$A:$M,INT((ROW()+4)/3),COLUMN())))</f>
        <v>实发工资</v>
      </c>
    </row>
    <row r="53" spans="1:13" x14ac:dyDescent="0.15">
      <c r="A53" s="24" t="str">
        <f>IF(MOD(ROW(),3)=0,"",IF(MOD(ROW(),3)=1,'4月工资表'!A$1,INDEX('4月工资表'!$A:$M,INT((ROW()+4)/3),COLUMN())))</f>
        <v>C018</v>
      </c>
      <c r="B53" s="24" t="str">
        <f>IF(MOD(ROW(),3)=0,"",IF(MOD(ROW(),3)=1,'4月工资表'!B$1,INDEX('4月工资表'!$A:$M,INT((ROW()+4)/3),COLUMN())))</f>
        <v>网络安全部</v>
      </c>
      <c r="C53" s="24" t="str">
        <f>IF(MOD(ROW(),3)=0,"",IF(MOD(ROW(),3)=1,'4月工资表'!C$1,INDEX('4月工资表'!$A:$M,INT((ROW()+4)/3),COLUMN())))</f>
        <v>张小泉</v>
      </c>
      <c r="D53" s="25">
        <f>IF(MOD(ROW(),3)=0,"",IF(MOD(ROW(),3)=1,'4月工资表'!D$1,INDEX('4月工资表'!$A:$M,INT((ROW()+4)/3),COLUMN())))</f>
        <v>2225</v>
      </c>
      <c r="E53" s="25">
        <f>IF(MOD(ROW(),3)=0,"",IF(MOD(ROW(),3)=1,'4月工资表'!E$1,INDEX('4月工资表'!$A:$M,INT((ROW()+4)/3),COLUMN())))</f>
        <v>950</v>
      </c>
      <c r="F53" s="25">
        <f>IF(MOD(ROW(),3)=0,"",IF(MOD(ROW(),3)=1,'4月工资表'!F$1,INDEX('4月工资表'!$A:$M,INT((ROW()+4)/3),COLUMN())))</f>
        <v>3175</v>
      </c>
      <c r="G53" s="25">
        <f>IF(MOD(ROW(),3)=0,"",IF(MOD(ROW(),3)=1,'4月工资表'!G$1,INDEX('4月工资表'!$A:$M,INT((ROW()+4)/3),COLUMN())))</f>
        <v>0</v>
      </c>
      <c r="H53" s="25">
        <f>IF(MOD(ROW(),3)=0,"",IF(MOD(ROW(),3)=1,'4月工资表'!H$1,INDEX('4月工资表'!$A:$M,INT((ROW()+4)/3),COLUMN())))</f>
        <v>0</v>
      </c>
      <c r="I53" s="25">
        <f>IF(MOD(ROW(),3)=0,"",IF(MOD(ROW(),3)=1,'4月工资表'!I$1,INDEX('4月工资表'!$A:$M,INT((ROW()+4)/3),COLUMN())))</f>
        <v>-122.36</v>
      </c>
      <c r="J53" s="25">
        <f>IF(MOD(ROW(),3)=0,"",IF(MOD(ROW(),3)=1,'4月工资表'!J$1,INDEX('4月工资表'!$A:$M,INT((ROW()+4)/3),COLUMN())))</f>
        <v>3052.64</v>
      </c>
      <c r="K53" s="25">
        <f>IF(MOD(ROW(),3)=0,"",IF(MOD(ROW(),3)=1,'4月工资表'!K$1,INDEX('4月工资表'!$A:$M,INT((ROW()+4)/3),COLUMN())))</f>
        <v>1052.6399999999999</v>
      </c>
      <c r="L53" s="25">
        <f>IF(MOD(ROW(),3)=0,"",IF(MOD(ROW(),3)=1,'4月工资表'!L$1,INDEX('4月工资表'!$A:$M,INT((ROW()+4)/3),COLUMN())))</f>
        <v>-80.263999999999996</v>
      </c>
      <c r="M53" s="25">
        <f>IF(MOD(ROW(),3)=0,"",IF(MOD(ROW(),3)=1,'4月工资表'!M$1,INDEX('4月工资表'!$A:$M,INT((ROW()+4)/3),COLUMN())))</f>
        <v>2972.3759999999997</v>
      </c>
    </row>
    <row r="55" spans="1:13" x14ac:dyDescent="0.15">
      <c r="A55" s="23" t="str">
        <f>IF(MOD(ROW(),3)=0,"",IF(MOD(ROW(),3)=1,'4月工资表'!A$1,INDEX('4月工资表'!$A:$M,INT((ROW()+4)/3),COLUMN())))</f>
        <v>职员编号</v>
      </c>
      <c r="B55" s="23" t="str">
        <f>IF(MOD(ROW(),3)=0,"",IF(MOD(ROW(),3)=1,'4月工资表'!B$1,INDEX('4月工资表'!$A:$M,INT((ROW()+4)/3),COLUMN())))</f>
        <v>部门名称</v>
      </c>
      <c r="C55" s="23" t="str">
        <f>IF(MOD(ROW(),3)=0,"",IF(MOD(ROW(),3)=1,'4月工资表'!C$1,INDEX('4月工资表'!$A:$M,INT((ROW()+4)/3),COLUMN())))</f>
        <v>职员姓名</v>
      </c>
      <c r="D55" s="23" t="str">
        <f>IF(MOD(ROW(),3)=0,"",IF(MOD(ROW(),3)=1,'4月工资表'!D$1,INDEX('4月工资表'!$A:$M,INT((ROW()+4)/3),COLUMN())))</f>
        <v>基本工资</v>
      </c>
      <c r="E55" s="23" t="str">
        <f>IF(MOD(ROW(),3)=0,"",IF(MOD(ROW(),3)=1,'4月工资表'!E$1,INDEX('4月工资表'!$A:$M,INT((ROW()+4)/3),COLUMN())))</f>
        <v>浮动奖金</v>
      </c>
      <c r="F55" s="23" t="str">
        <f>IF(MOD(ROW(),3)=0,"",IF(MOD(ROW(),3)=1,'4月工资表'!F$1,INDEX('4月工资表'!$A:$M,INT((ROW()+4)/3),COLUMN())))</f>
        <v>核定工资总额</v>
      </c>
      <c r="G55" s="23" t="str">
        <f>IF(MOD(ROW(),3)=0,"",IF(MOD(ROW(),3)=1,'4月工资表'!G$1,INDEX('4月工资表'!$A:$M,INT((ROW()+4)/3),COLUMN())))</f>
        <v>交通/通讯等补助</v>
      </c>
      <c r="H55" s="23" t="str">
        <f>IF(MOD(ROW(),3)=0,"",IF(MOD(ROW(),3)=1,'4月工资表'!H$1,INDEX('4月工资表'!$A:$M,INT((ROW()+4)/3),COLUMN())))</f>
        <v>迟到/旷工等扣减</v>
      </c>
      <c r="I55" s="23" t="str">
        <f>IF(MOD(ROW(),3)=0,"",IF(MOD(ROW(),3)=1,'4月工资表'!I$1,INDEX('4月工资表'!$A:$M,INT((ROW()+4)/3),COLUMN())))</f>
        <v>养老/医疗/失业保险</v>
      </c>
      <c r="J55" s="23" t="str">
        <f>IF(MOD(ROW(),3)=0,"",IF(MOD(ROW(),3)=1,'4月工资表'!J$1,INDEX('4月工资表'!$A:$M,INT((ROW()+4)/3),COLUMN())))</f>
        <v>合计应发</v>
      </c>
      <c r="K55" s="23" t="str">
        <f>IF(MOD(ROW(),3)=0,"",IF(MOD(ROW(),3)=1,'4月工资表'!K$1,INDEX('4月工资表'!$A:$M,INT((ROW()+4)/3),COLUMN())))</f>
        <v>应纳税额</v>
      </c>
      <c r="L55" s="23" t="str">
        <f>IF(MOD(ROW(),3)=0,"",IF(MOD(ROW(),3)=1,'4月工资表'!L$1,INDEX('4月工资表'!$A:$M,INT((ROW()+4)/3),COLUMN())))</f>
        <v>个人所得税</v>
      </c>
      <c r="M55" s="23" t="str">
        <f>IF(MOD(ROW(),3)=0,"",IF(MOD(ROW(),3)=1,'4月工资表'!M$1,INDEX('4月工资表'!$A:$M,INT((ROW()+4)/3),COLUMN())))</f>
        <v>实发工资</v>
      </c>
    </row>
    <row r="56" spans="1:13" x14ac:dyDescent="0.15">
      <c r="A56" s="24" t="str">
        <f>IF(MOD(ROW(),3)=0,"",IF(MOD(ROW(),3)=1,'4月工资表'!A$1,INDEX('4月工资表'!$A:$M,INT((ROW()+4)/3),COLUMN())))</f>
        <v>C019</v>
      </c>
      <c r="B56" s="24" t="str">
        <f>IF(MOD(ROW(),3)=0,"",IF(MOD(ROW(),3)=1,'4月工资表'!B$1,INDEX('4月工资表'!$A:$M,INT((ROW()+4)/3),COLUMN())))</f>
        <v>产品研发部</v>
      </c>
      <c r="C56" s="24" t="str">
        <f>IF(MOD(ROW(),3)=0,"",IF(MOD(ROW(),3)=1,'4月工资表'!C$1,INDEX('4月工资表'!$A:$M,INT((ROW()+4)/3),COLUMN())))</f>
        <v>王婷</v>
      </c>
      <c r="D56" s="25">
        <f>IF(MOD(ROW(),3)=0,"",IF(MOD(ROW(),3)=1,'4月工资表'!D$1,INDEX('4月工资表'!$A:$M,INT((ROW()+4)/3),COLUMN())))</f>
        <v>1850</v>
      </c>
      <c r="E56" s="25">
        <f>IF(MOD(ROW(),3)=0,"",IF(MOD(ROW(),3)=1,'4月工资表'!E$1,INDEX('4月工资表'!$A:$M,INT((ROW()+4)/3),COLUMN())))</f>
        <v>2890</v>
      </c>
      <c r="F56" s="25">
        <f>IF(MOD(ROW(),3)=0,"",IF(MOD(ROW(),3)=1,'4月工资表'!F$1,INDEX('4月工资表'!$A:$M,INT((ROW()+4)/3),COLUMN())))</f>
        <v>4740</v>
      </c>
      <c r="G56" s="25">
        <f>IF(MOD(ROW(),3)=0,"",IF(MOD(ROW(),3)=1,'4月工资表'!G$1,INDEX('4月工资表'!$A:$M,INT((ROW()+4)/3),COLUMN())))</f>
        <v>0</v>
      </c>
      <c r="H56" s="25">
        <f>IF(MOD(ROW(),3)=0,"",IF(MOD(ROW(),3)=1,'4月工资表'!H$1,INDEX('4月工资表'!$A:$M,INT((ROW()+4)/3),COLUMN())))</f>
        <v>0</v>
      </c>
      <c r="I56" s="25">
        <f>IF(MOD(ROW(),3)=0,"",IF(MOD(ROW(),3)=1,'4月工资表'!I$1,INDEX('4月工资表'!$A:$M,INT((ROW()+4)/3),COLUMN())))</f>
        <v>-122.36</v>
      </c>
      <c r="J56" s="25">
        <f>IF(MOD(ROW(),3)=0,"",IF(MOD(ROW(),3)=1,'4月工资表'!J$1,INDEX('4月工资表'!$A:$M,INT((ROW()+4)/3),COLUMN())))</f>
        <v>4617.6400000000003</v>
      </c>
      <c r="K56" s="25">
        <f>IF(MOD(ROW(),3)=0,"",IF(MOD(ROW(),3)=1,'4月工资表'!K$1,INDEX('4月工资表'!$A:$M,INT((ROW()+4)/3),COLUMN())))</f>
        <v>2617.6400000000003</v>
      </c>
      <c r="L56" s="25">
        <f>IF(MOD(ROW(),3)=0,"",IF(MOD(ROW(),3)=1,'4月工资表'!L$1,INDEX('4月工资表'!$A:$M,INT((ROW()+4)/3),COLUMN())))</f>
        <v>-267.64600000000002</v>
      </c>
      <c r="M56" s="25">
        <f>IF(MOD(ROW(),3)=0,"",IF(MOD(ROW(),3)=1,'4月工资表'!M$1,INDEX('4月工资表'!$A:$M,INT((ROW()+4)/3),COLUMN())))</f>
        <v>4349.9940000000006</v>
      </c>
    </row>
    <row r="58" spans="1:13" x14ac:dyDescent="0.15">
      <c r="A58" s="23" t="str">
        <f>IF(MOD(ROW(),3)=0,"",IF(MOD(ROW(),3)=1,'4月工资表'!A$1,INDEX('4月工资表'!$A:$M,INT((ROW()+4)/3),COLUMN())))</f>
        <v>职员编号</v>
      </c>
      <c r="B58" s="23" t="str">
        <f>IF(MOD(ROW(),3)=0,"",IF(MOD(ROW(),3)=1,'4月工资表'!B$1,INDEX('4月工资表'!$A:$M,INT((ROW()+4)/3),COLUMN())))</f>
        <v>部门名称</v>
      </c>
      <c r="C58" s="23" t="str">
        <f>IF(MOD(ROW(),3)=0,"",IF(MOD(ROW(),3)=1,'4月工资表'!C$1,INDEX('4月工资表'!$A:$M,INT((ROW()+4)/3),COLUMN())))</f>
        <v>职员姓名</v>
      </c>
      <c r="D58" s="23" t="str">
        <f>IF(MOD(ROW(),3)=0,"",IF(MOD(ROW(),3)=1,'4月工资表'!D$1,INDEX('4月工资表'!$A:$M,INT((ROW()+4)/3),COLUMN())))</f>
        <v>基本工资</v>
      </c>
      <c r="E58" s="23" t="str">
        <f>IF(MOD(ROW(),3)=0,"",IF(MOD(ROW(),3)=1,'4月工资表'!E$1,INDEX('4月工资表'!$A:$M,INT((ROW()+4)/3),COLUMN())))</f>
        <v>浮动奖金</v>
      </c>
      <c r="F58" s="23" t="str">
        <f>IF(MOD(ROW(),3)=0,"",IF(MOD(ROW(),3)=1,'4月工资表'!F$1,INDEX('4月工资表'!$A:$M,INT((ROW()+4)/3),COLUMN())))</f>
        <v>核定工资总额</v>
      </c>
      <c r="G58" s="23" t="str">
        <f>IF(MOD(ROW(),3)=0,"",IF(MOD(ROW(),3)=1,'4月工资表'!G$1,INDEX('4月工资表'!$A:$M,INT((ROW()+4)/3),COLUMN())))</f>
        <v>交通/通讯等补助</v>
      </c>
      <c r="H58" s="23" t="str">
        <f>IF(MOD(ROW(),3)=0,"",IF(MOD(ROW(),3)=1,'4月工资表'!H$1,INDEX('4月工资表'!$A:$M,INT((ROW()+4)/3),COLUMN())))</f>
        <v>迟到/旷工等扣减</v>
      </c>
      <c r="I58" s="23" t="str">
        <f>IF(MOD(ROW(),3)=0,"",IF(MOD(ROW(),3)=1,'4月工资表'!I$1,INDEX('4月工资表'!$A:$M,INT((ROW()+4)/3),COLUMN())))</f>
        <v>养老/医疗/失业保险</v>
      </c>
      <c r="J58" s="23" t="str">
        <f>IF(MOD(ROW(),3)=0,"",IF(MOD(ROW(),3)=1,'4月工资表'!J$1,INDEX('4月工资表'!$A:$M,INT((ROW()+4)/3),COLUMN())))</f>
        <v>合计应发</v>
      </c>
      <c r="K58" s="23" t="str">
        <f>IF(MOD(ROW(),3)=0,"",IF(MOD(ROW(),3)=1,'4月工资表'!K$1,INDEX('4月工资表'!$A:$M,INT((ROW()+4)/3),COLUMN())))</f>
        <v>应纳税额</v>
      </c>
      <c r="L58" s="23" t="str">
        <f>IF(MOD(ROW(),3)=0,"",IF(MOD(ROW(),3)=1,'4月工资表'!L$1,INDEX('4月工资表'!$A:$M,INT((ROW()+4)/3),COLUMN())))</f>
        <v>个人所得税</v>
      </c>
      <c r="M58" s="23" t="str">
        <f>IF(MOD(ROW(),3)=0,"",IF(MOD(ROW(),3)=1,'4月工资表'!M$1,INDEX('4月工资表'!$A:$M,INT((ROW()+4)/3),COLUMN())))</f>
        <v>实发工资</v>
      </c>
    </row>
    <row r="59" spans="1:13" x14ac:dyDescent="0.15">
      <c r="A59" s="24" t="str">
        <f>IF(MOD(ROW(),3)=0,"",IF(MOD(ROW(),3)=1,'4月工资表'!A$1,INDEX('4月工资表'!$A:$M,INT((ROW()+4)/3),COLUMN())))</f>
        <v>C020</v>
      </c>
      <c r="B59" s="24" t="str">
        <f>IF(MOD(ROW(),3)=0,"",IF(MOD(ROW(),3)=1,'4月工资表'!B$1,INDEX('4月工资表'!$A:$M,INT((ROW()+4)/3),COLUMN())))</f>
        <v>财务部</v>
      </c>
      <c r="C59" s="24" t="str">
        <f>IF(MOD(ROW(),3)=0,"",IF(MOD(ROW(),3)=1,'4月工资表'!C$1,INDEX('4月工资表'!$A:$M,INT((ROW()+4)/3),COLUMN())))</f>
        <v>赵可</v>
      </c>
      <c r="D59" s="25">
        <f>IF(MOD(ROW(),3)=0,"",IF(MOD(ROW(),3)=1,'4月工资表'!D$1,INDEX('4月工资表'!$A:$M,INT((ROW()+4)/3),COLUMN())))</f>
        <v>1015</v>
      </c>
      <c r="E59" s="25">
        <f>IF(MOD(ROW(),3)=0,"",IF(MOD(ROW(),3)=1,'4月工资表'!E$1,INDEX('4月工资表'!$A:$M,INT((ROW()+4)/3),COLUMN())))</f>
        <v>2150</v>
      </c>
      <c r="F59" s="25">
        <f>IF(MOD(ROW(),3)=0,"",IF(MOD(ROW(),3)=1,'4月工资表'!F$1,INDEX('4月工资表'!$A:$M,INT((ROW()+4)/3),COLUMN())))</f>
        <v>3165</v>
      </c>
      <c r="G59" s="25">
        <f>IF(MOD(ROW(),3)=0,"",IF(MOD(ROW(),3)=1,'4月工资表'!G$1,INDEX('4月工资表'!$A:$M,INT((ROW()+4)/3),COLUMN())))</f>
        <v>0</v>
      </c>
      <c r="H59" s="25">
        <f>IF(MOD(ROW(),3)=0,"",IF(MOD(ROW(),3)=1,'4月工资表'!H$1,INDEX('4月工资表'!$A:$M,INT((ROW()+4)/3),COLUMN())))</f>
        <v>0</v>
      </c>
      <c r="I59" s="25">
        <f>IF(MOD(ROW(),3)=0,"",IF(MOD(ROW(),3)=1,'4月工资表'!I$1,INDEX('4月工资表'!$A:$M,INT((ROW()+4)/3),COLUMN())))</f>
        <v>-122.36</v>
      </c>
      <c r="J59" s="25">
        <f>IF(MOD(ROW(),3)=0,"",IF(MOD(ROW(),3)=1,'4月工资表'!J$1,INDEX('4月工资表'!$A:$M,INT((ROW()+4)/3),COLUMN())))</f>
        <v>3042.64</v>
      </c>
      <c r="K59" s="25">
        <f>IF(MOD(ROW(),3)=0,"",IF(MOD(ROW(),3)=1,'4月工资表'!K$1,INDEX('4月工资表'!$A:$M,INT((ROW()+4)/3),COLUMN())))</f>
        <v>1042.6399999999999</v>
      </c>
      <c r="L59" s="25">
        <f>IF(MOD(ROW(),3)=0,"",IF(MOD(ROW(),3)=1,'4月工资表'!L$1,INDEX('4月工资表'!$A:$M,INT((ROW()+4)/3),COLUMN())))</f>
        <v>-79.263999999999996</v>
      </c>
      <c r="M59" s="25">
        <f>IF(MOD(ROW(),3)=0,"",IF(MOD(ROW(),3)=1,'4月工资表'!M$1,INDEX('4月工资表'!$A:$M,INT((ROW()+4)/3),COLUMN())))</f>
        <v>2963.3759999999997</v>
      </c>
    </row>
    <row r="61" spans="1:13" x14ac:dyDescent="0.15">
      <c r="A61" s="23" t="str">
        <f>IF(MOD(ROW(),3)=0,"",IF(MOD(ROW(),3)=1,'4月工资表'!A$1,INDEX('4月工资表'!$A:$M,INT((ROW()+4)/3),COLUMN())))</f>
        <v>职员编号</v>
      </c>
      <c r="B61" s="23" t="str">
        <f>IF(MOD(ROW(),3)=0,"",IF(MOD(ROW(),3)=1,'4月工资表'!B$1,INDEX('4月工资表'!$A:$M,INT((ROW()+4)/3),COLUMN())))</f>
        <v>部门名称</v>
      </c>
      <c r="C61" s="23" t="str">
        <f>IF(MOD(ROW(),3)=0,"",IF(MOD(ROW(),3)=1,'4月工资表'!C$1,INDEX('4月工资表'!$A:$M,INT((ROW()+4)/3),COLUMN())))</f>
        <v>职员姓名</v>
      </c>
      <c r="D61" s="23" t="str">
        <f>IF(MOD(ROW(),3)=0,"",IF(MOD(ROW(),3)=1,'4月工资表'!D$1,INDEX('4月工资表'!$A:$M,INT((ROW()+4)/3),COLUMN())))</f>
        <v>基本工资</v>
      </c>
      <c r="E61" s="23" t="str">
        <f>IF(MOD(ROW(),3)=0,"",IF(MOD(ROW(),3)=1,'4月工资表'!E$1,INDEX('4月工资表'!$A:$M,INT((ROW()+4)/3),COLUMN())))</f>
        <v>浮动奖金</v>
      </c>
      <c r="F61" s="23" t="str">
        <f>IF(MOD(ROW(),3)=0,"",IF(MOD(ROW(),3)=1,'4月工资表'!F$1,INDEX('4月工资表'!$A:$M,INT((ROW()+4)/3),COLUMN())))</f>
        <v>核定工资总额</v>
      </c>
      <c r="G61" s="23" t="str">
        <f>IF(MOD(ROW(),3)=0,"",IF(MOD(ROW(),3)=1,'4月工资表'!G$1,INDEX('4月工资表'!$A:$M,INT((ROW()+4)/3),COLUMN())))</f>
        <v>交通/通讯等补助</v>
      </c>
      <c r="H61" s="23" t="str">
        <f>IF(MOD(ROW(),3)=0,"",IF(MOD(ROW(),3)=1,'4月工资表'!H$1,INDEX('4月工资表'!$A:$M,INT((ROW()+4)/3),COLUMN())))</f>
        <v>迟到/旷工等扣减</v>
      </c>
      <c r="I61" s="23" t="str">
        <f>IF(MOD(ROW(),3)=0,"",IF(MOD(ROW(),3)=1,'4月工资表'!I$1,INDEX('4月工资表'!$A:$M,INT((ROW()+4)/3),COLUMN())))</f>
        <v>养老/医疗/失业保险</v>
      </c>
      <c r="J61" s="23" t="str">
        <f>IF(MOD(ROW(),3)=0,"",IF(MOD(ROW(),3)=1,'4月工资表'!J$1,INDEX('4月工资表'!$A:$M,INT((ROW()+4)/3),COLUMN())))</f>
        <v>合计应发</v>
      </c>
      <c r="K61" s="23" t="str">
        <f>IF(MOD(ROW(),3)=0,"",IF(MOD(ROW(),3)=1,'4月工资表'!K$1,INDEX('4月工资表'!$A:$M,INT((ROW()+4)/3),COLUMN())))</f>
        <v>应纳税额</v>
      </c>
      <c r="L61" s="23" t="str">
        <f>IF(MOD(ROW(),3)=0,"",IF(MOD(ROW(),3)=1,'4月工资表'!L$1,INDEX('4月工资表'!$A:$M,INT((ROW()+4)/3),COLUMN())))</f>
        <v>个人所得税</v>
      </c>
      <c r="M61" s="23" t="str">
        <f>IF(MOD(ROW(),3)=0,"",IF(MOD(ROW(),3)=1,'4月工资表'!M$1,INDEX('4月工资表'!$A:$M,INT((ROW()+4)/3),COLUMN())))</f>
        <v>实发工资</v>
      </c>
    </row>
    <row r="62" spans="1:13" x14ac:dyDescent="0.15">
      <c r="A62" s="24" t="str">
        <f>IF(MOD(ROW(),3)=0,"",IF(MOD(ROW(),3)=1,'4月工资表'!A$1,INDEX('4月工资表'!$A:$M,INT((ROW()+4)/3),COLUMN())))</f>
        <v>C021</v>
      </c>
      <c r="B62" s="24" t="str">
        <f>IF(MOD(ROW(),3)=0,"",IF(MOD(ROW(),3)=1,'4月工资表'!B$1,INDEX('4月工资表'!$A:$M,INT((ROW()+4)/3),COLUMN())))</f>
        <v>市场部</v>
      </c>
      <c r="C62" s="24" t="str">
        <f>IF(MOD(ROW(),3)=0,"",IF(MOD(ROW(),3)=1,'4月工资表'!C$1,INDEX('4月工资表'!$A:$M,INT((ROW()+4)/3),COLUMN())))</f>
        <v>张燕</v>
      </c>
      <c r="D62" s="25">
        <f>IF(MOD(ROW(),3)=0,"",IF(MOD(ROW(),3)=1,'4月工资表'!D$1,INDEX('4月工资表'!$A:$M,INT((ROW()+4)/3),COLUMN())))</f>
        <v>1500</v>
      </c>
      <c r="E62" s="25">
        <f>IF(MOD(ROW(),3)=0,"",IF(MOD(ROW(),3)=1,'4月工资表'!E$1,INDEX('4月工资表'!$A:$M,INT((ROW()+4)/3),COLUMN())))</f>
        <v>6500</v>
      </c>
      <c r="F62" s="25">
        <f>IF(MOD(ROW(),3)=0,"",IF(MOD(ROW(),3)=1,'4月工资表'!F$1,INDEX('4月工资表'!$A:$M,INT((ROW()+4)/3),COLUMN())))</f>
        <v>8000</v>
      </c>
      <c r="G62" s="25">
        <f>IF(MOD(ROW(),3)=0,"",IF(MOD(ROW(),3)=1,'4月工资表'!G$1,INDEX('4月工资表'!$A:$M,INT((ROW()+4)/3),COLUMN())))</f>
        <v>500</v>
      </c>
      <c r="H62" s="25">
        <f>IF(MOD(ROW(),3)=0,"",IF(MOD(ROW(),3)=1,'4月工资表'!H$1,INDEX('4月工资表'!$A:$M,INT((ROW()+4)/3),COLUMN())))</f>
        <v>0</v>
      </c>
      <c r="I62" s="25">
        <f>IF(MOD(ROW(),3)=0,"",IF(MOD(ROW(),3)=1,'4月工资表'!I$1,INDEX('4月工资表'!$A:$M,INT((ROW()+4)/3),COLUMN())))</f>
        <v>-122.36</v>
      </c>
      <c r="J62" s="25">
        <f>IF(MOD(ROW(),3)=0,"",IF(MOD(ROW(),3)=1,'4月工资表'!J$1,INDEX('4月工资表'!$A:$M,INT((ROW()+4)/3),COLUMN())))</f>
        <v>8377.64</v>
      </c>
      <c r="K62" s="25">
        <f>IF(MOD(ROW(),3)=0,"",IF(MOD(ROW(),3)=1,'4月工资表'!K$1,INDEX('4月工资表'!$A:$M,INT((ROW()+4)/3),COLUMN())))</f>
        <v>6377.6399999999994</v>
      </c>
      <c r="L62" s="25">
        <f>IF(MOD(ROW(),3)=0,"",IF(MOD(ROW(),3)=1,'4月工资表'!L$1,INDEX('4月工资表'!$A:$M,INT((ROW()+4)/3),COLUMN())))</f>
        <v>-900.52800000000002</v>
      </c>
      <c r="M62" s="25">
        <f>IF(MOD(ROW(),3)=0,"",IF(MOD(ROW(),3)=1,'4月工资表'!M$1,INDEX('4月工资表'!$A:$M,INT((ROW()+4)/3),COLUMN())))</f>
        <v>7477.1119999999992</v>
      </c>
    </row>
    <row r="64" spans="1:13" x14ac:dyDescent="0.15">
      <c r="A64" s="23" t="str">
        <f>IF(MOD(ROW(),3)=0,"",IF(MOD(ROW(),3)=1,'4月工资表'!A$1,INDEX('4月工资表'!$A:$M,INT((ROW()+4)/3),COLUMN())))</f>
        <v>职员编号</v>
      </c>
      <c r="B64" s="23" t="str">
        <f>IF(MOD(ROW(),3)=0,"",IF(MOD(ROW(),3)=1,'4月工资表'!B$1,INDEX('4月工资表'!$A:$M,INT((ROW()+4)/3),COLUMN())))</f>
        <v>部门名称</v>
      </c>
      <c r="C64" s="23" t="str">
        <f>IF(MOD(ROW(),3)=0,"",IF(MOD(ROW(),3)=1,'4月工资表'!C$1,INDEX('4月工资表'!$A:$M,INT((ROW()+4)/3),COLUMN())))</f>
        <v>职员姓名</v>
      </c>
      <c r="D64" s="23" t="str">
        <f>IF(MOD(ROW(),3)=0,"",IF(MOD(ROW(),3)=1,'4月工资表'!D$1,INDEX('4月工资表'!$A:$M,INT((ROW()+4)/3),COLUMN())))</f>
        <v>基本工资</v>
      </c>
      <c r="E64" s="23" t="str">
        <f>IF(MOD(ROW(),3)=0,"",IF(MOD(ROW(),3)=1,'4月工资表'!E$1,INDEX('4月工资表'!$A:$M,INT((ROW()+4)/3),COLUMN())))</f>
        <v>浮动奖金</v>
      </c>
      <c r="F64" s="23" t="str">
        <f>IF(MOD(ROW(),3)=0,"",IF(MOD(ROW(),3)=1,'4月工资表'!F$1,INDEX('4月工资表'!$A:$M,INT((ROW()+4)/3),COLUMN())))</f>
        <v>核定工资总额</v>
      </c>
      <c r="G64" s="23" t="str">
        <f>IF(MOD(ROW(),3)=0,"",IF(MOD(ROW(),3)=1,'4月工资表'!G$1,INDEX('4月工资表'!$A:$M,INT((ROW()+4)/3),COLUMN())))</f>
        <v>交通/通讯等补助</v>
      </c>
      <c r="H64" s="23" t="str">
        <f>IF(MOD(ROW(),3)=0,"",IF(MOD(ROW(),3)=1,'4月工资表'!H$1,INDEX('4月工资表'!$A:$M,INT((ROW()+4)/3),COLUMN())))</f>
        <v>迟到/旷工等扣减</v>
      </c>
      <c r="I64" s="23" t="str">
        <f>IF(MOD(ROW(),3)=0,"",IF(MOD(ROW(),3)=1,'4月工资表'!I$1,INDEX('4月工资表'!$A:$M,INT((ROW()+4)/3),COLUMN())))</f>
        <v>养老/医疗/失业保险</v>
      </c>
      <c r="J64" s="23" t="str">
        <f>IF(MOD(ROW(),3)=0,"",IF(MOD(ROW(),3)=1,'4月工资表'!J$1,INDEX('4月工资表'!$A:$M,INT((ROW()+4)/3),COLUMN())))</f>
        <v>合计应发</v>
      </c>
      <c r="K64" s="23" t="str">
        <f>IF(MOD(ROW(),3)=0,"",IF(MOD(ROW(),3)=1,'4月工资表'!K$1,INDEX('4月工资表'!$A:$M,INT((ROW()+4)/3),COLUMN())))</f>
        <v>应纳税额</v>
      </c>
      <c r="L64" s="23" t="str">
        <f>IF(MOD(ROW(),3)=0,"",IF(MOD(ROW(),3)=1,'4月工资表'!L$1,INDEX('4月工资表'!$A:$M,INT((ROW()+4)/3),COLUMN())))</f>
        <v>个人所得税</v>
      </c>
      <c r="M64" s="23" t="str">
        <f>IF(MOD(ROW(),3)=0,"",IF(MOD(ROW(),3)=1,'4月工资表'!M$1,INDEX('4月工资表'!$A:$M,INT((ROW()+4)/3),COLUMN())))</f>
        <v>实发工资</v>
      </c>
    </row>
    <row r="65" spans="1:13" x14ac:dyDescent="0.15">
      <c r="A65" s="24" t="str">
        <f>IF(MOD(ROW(),3)=0,"",IF(MOD(ROW(),3)=1,'4月工资表'!A$1,INDEX('4月工资表'!$A:$M,INT((ROW()+4)/3),COLUMN())))</f>
        <v>C022</v>
      </c>
      <c r="B65" s="24" t="str">
        <f>IF(MOD(ROW(),3)=0,"",IF(MOD(ROW(),3)=1,'4月工资表'!B$1,INDEX('4月工资表'!$A:$M,INT((ROW()+4)/3),COLUMN())))</f>
        <v>系统集成部</v>
      </c>
      <c r="C65" s="24" t="str">
        <f>IF(MOD(ROW(),3)=0,"",IF(MOD(ROW(),3)=1,'4月工资表'!C$1,INDEX('4月工资表'!$A:$M,INT((ROW()+4)/3),COLUMN())))</f>
        <v>陈贤</v>
      </c>
      <c r="D65" s="25">
        <f>IF(MOD(ROW(),3)=0,"",IF(MOD(ROW(),3)=1,'4月工资表'!D$1,INDEX('4月工资表'!$A:$M,INT((ROW()+4)/3),COLUMN())))</f>
        <v>2135</v>
      </c>
      <c r="E65" s="25">
        <f>IF(MOD(ROW(),3)=0,"",IF(MOD(ROW(),3)=1,'4月工资表'!E$1,INDEX('4月工资表'!$A:$M,INT((ROW()+4)/3),COLUMN())))</f>
        <v>3420</v>
      </c>
      <c r="F65" s="25">
        <f>IF(MOD(ROW(),3)=0,"",IF(MOD(ROW(),3)=1,'4月工资表'!F$1,INDEX('4月工资表'!$A:$M,INT((ROW()+4)/3),COLUMN())))</f>
        <v>5555</v>
      </c>
      <c r="G65" s="25">
        <f>IF(MOD(ROW(),3)=0,"",IF(MOD(ROW(),3)=1,'4月工资表'!G$1,INDEX('4月工资表'!$A:$M,INT((ROW()+4)/3),COLUMN())))</f>
        <v>0</v>
      </c>
      <c r="H65" s="25">
        <f>IF(MOD(ROW(),3)=0,"",IF(MOD(ROW(),3)=1,'4月工资表'!H$1,INDEX('4月工资表'!$A:$M,INT((ROW()+4)/3),COLUMN())))</f>
        <v>0</v>
      </c>
      <c r="I65" s="25">
        <f>IF(MOD(ROW(),3)=0,"",IF(MOD(ROW(),3)=1,'4月工资表'!I$1,INDEX('4月工资表'!$A:$M,INT((ROW()+4)/3),COLUMN())))</f>
        <v>-122.36</v>
      </c>
      <c r="J65" s="25">
        <f>IF(MOD(ROW(),3)=0,"",IF(MOD(ROW(),3)=1,'4月工资表'!J$1,INDEX('4月工资表'!$A:$M,INT((ROW()+4)/3),COLUMN())))</f>
        <v>5432.64</v>
      </c>
      <c r="K65" s="25">
        <f>IF(MOD(ROW(),3)=0,"",IF(MOD(ROW(),3)=1,'4月工资表'!K$1,INDEX('4月工资表'!$A:$M,INT((ROW()+4)/3),COLUMN())))</f>
        <v>3432.6400000000003</v>
      </c>
      <c r="L65" s="25">
        <f>IF(MOD(ROW(),3)=0,"",IF(MOD(ROW(),3)=1,'4月工资表'!L$1,INDEX('4月工资表'!$A:$M,INT((ROW()+4)/3),COLUMN())))</f>
        <v>-389.89600000000007</v>
      </c>
      <c r="M65" s="25">
        <f>IF(MOD(ROW(),3)=0,"",IF(MOD(ROW(),3)=1,'4月工资表'!M$1,INDEX('4月工资表'!$A:$M,INT((ROW()+4)/3),COLUMN())))</f>
        <v>5042.7440000000006</v>
      </c>
    </row>
    <row r="67" spans="1:13" x14ac:dyDescent="0.15">
      <c r="A67" s="23" t="str">
        <f>IF(MOD(ROW(),3)=0,"",IF(MOD(ROW(),3)=1,'4月工资表'!A$1,INDEX('4月工资表'!$A:$M,INT((ROW()+4)/3),COLUMN())))</f>
        <v>职员编号</v>
      </c>
      <c r="B67" s="23" t="str">
        <f>IF(MOD(ROW(),3)=0,"",IF(MOD(ROW(),3)=1,'4月工资表'!B$1,INDEX('4月工资表'!$A:$M,INT((ROW()+4)/3),COLUMN())))</f>
        <v>部门名称</v>
      </c>
      <c r="C67" s="23" t="str">
        <f>IF(MOD(ROW(),3)=0,"",IF(MOD(ROW(),3)=1,'4月工资表'!C$1,INDEX('4月工资表'!$A:$M,INT((ROW()+4)/3),COLUMN())))</f>
        <v>职员姓名</v>
      </c>
      <c r="D67" s="23" t="str">
        <f>IF(MOD(ROW(),3)=0,"",IF(MOD(ROW(),3)=1,'4月工资表'!D$1,INDEX('4月工资表'!$A:$M,INT((ROW()+4)/3),COLUMN())))</f>
        <v>基本工资</v>
      </c>
      <c r="E67" s="23" t="str">
        <f>IF(MOD(ROW(),3)=0,"",IF(MOD(ROW(),3)=1,'4月工资表'!E$1,INDEX('4月工资表'!$A:$M,INT((ROW()+4)/3),COLUMN())))</f>
        <v>浮动奖金</v>
      </c>
      <c r="F67" s="23" t="str">
        <f>IF(MOD(ROW(),3)=0,"",IF(MOD(ROW(),3)=1,'4月工资表'!F$1,INDEX('4月工资表'!$A:$M,INT((ROW()+4)/3),COLUMN())))</f>
        <v>核定工资总额</v>
      </c>
      <c r="G67" s="23" t="str">
        <f>IF(MOD(ROW(),3)=0,"",IF(MOD(ROW(),3)=1,'4月工资表'!G$1,INDEX('4月工资表'!$A:$M,INT((ROW()+4)/3),COLUMN())))</f>
        <v>交通/通讯等补助</v>
      </c>
      <c r="H67" s="23" t="str">
        <f>IF(MOD(ROW(),3)=0,"",IF(MOD(ROW(),3)=1,'4月工资表'!H$1,INDEX('4月工资表'!$A:$M,INT((ROW()+4)/3),COLUMN())))</f>
        <v>迟到/旷工等扣减</v>
      </c>
      <c r="I67" s="23" t="str">
        <f>IF(MOD(ROW(),3)=0,"",IF(MOD(ROW(),3)=1,'4月工资表'!I$1,INDEX('4月工资表'!$A:$M,INT((ROW()+4)/3),COLUMN())))</f>
        <v>养老/医疗/失业保险</v>
      </c>
      <c r="J67" s="23" t="str">
        <f>IF(MOD(ROW(),3)=0,"",IF(MOD(ROW(),3)=1,'4月工资表'!J$1,INDEX('4月工资表'!$A:$M,INT((ROW()+4)/3),COLUMN())))</f>
        <v>合计应发</v>
      </c>
      <c r="K67" s="23" t="str">
        <f>IF(MOD(ROW(),3)=0,"",IF(MOD(ROW(),3)=1,'4月工资表'!K$1,INDEX('4月工资表'!$A:$M,INT((ROW()+4)/3),COLUMN())))</f>
        <v>应纳税额</v>
      </c>
      <c r="L67" s="23" t="str">
        <f>IF(MOD(ROW(),3)=0,"",IF(MOD(ROW(),3)=1,'4月工资表'!L$1,INDEX('4月工资表'!$A:$M,INT((ROW()+4)/3),COLUMN())))</f>
        <v>个人所得税</v>
      </c>
      <c r="M67" s="23" t="str">
        <f>IF(MOD(ROW(),3)=0,"",IF(MOD(ROW(),3)=1,'4月工资表'!M$1,INDEX('4月工资表'!$A:$M,INT((ROW()+4)/3),COLUMN())))</f>
        <v>实发工资</v>
      </c>
    </row>
    <row r="68" spans="1:13" x14ac:dyDescent="0.15">
      <c r="A68" s="24" t="str">
        <f>IF(MOD(ROW(),3)=0,"",IF(MOD(ROW(),3)=1,'4月工资表'!A$1,INDEX('4月工资表'!$A:$M,INT((ROW()+4)/3),COLUMN())))</f>
        <v>C023</v>
      </c>
      <c r="B68" s="24" t="str">
        <f>IF(MOD(ROW(),3)=0,"",IF(MOD(ROW(),3)=1,'4月工资表'!B$1,INDEX('4月工资表'!$A:$M,INT((ROW()+4)/3),COLUMN())))</f>
        <v>产品研发部</v>
      </c>
      <c r="C68" s="24" t="str">
        <f>IF(MOD(ROW(),3)=0,"",IF(MOD(ROW(),3)=1,'4月工资表'!C$1,INDEX('4月工资表'!$A:$M,INT((ROW()+4)/3),COLUMN())))</f>
        <v>杜丝蓉</v>
      </c>
      <c r="D68" s="25">
        <f>IF(MOD(ROW(),3)=0,"",IF(MOD(ROW(),3)=1,'4月工资表'!D$1,INDEX('4月工资表'!$A:$M,INT((ROW()+4)/3),COLUMN())))</f>
        <v>1850</v>
      </c>
      <c r="E68" s="25">
        <f>IF(MOD(ROW(),3)=0,"",IF(MOD(ROW(),3)=1,'4月工资表'!E$1,INDEX('4月工资表'!$A:$M,INT((ROW()+4)/3),COLUMN())))</f>
        <v>2830</v>
      </c>
      <c r="F68" s="25">
        <f>IF(MOD(ROW(),3)=0,"",IF(MOD(ROW(),3)=1,'4月工资表'!F$1,INDEX('4月工资表'!$A:$M,INT((ROW()+4)/3),COLUMN())))</f>
        <v>4680</v>
      </c>
      <c r="G68" s="25">
        <f>IF(MOD(ROW(),3)=0,"",IF(MOD(ROW(),3)=1,'4月工资表'!G$1,INDEX('4月工资表'!$A:$M,INT((ROW()+4)/3),COLUMN())))</f>
        <v>0</v>
      </c>
      <c r="H68" s="25">
        <f>IF(MOD(ROW(),3)=0,"",IF(MOD(ROW(),3)=1,'4月工资表'!H$1,INDEX('4月工资表'!$A:$M,INT((ROW()+4)/3),COLUMN())))</f>
        <v>0</v>
      </c>
      <c r="I68" s="25">
        <f>IF(MOD(ROW(),3)=0,"",IF(MOD(ROW(),3)=1,'4月工资表'!I$1,INDEX('4月工资表'!$A:$M,INT((ROW()+4)/3),COLUMN())))</f>
        <v>-122.36</v>
      </c>
      <c r="J68" s="25">
        <f>IF(MOD(ROW(),3)=0,"",IF(MOD(ROW(),3)=1,'4月工资表'!J$1,INDEX('4月工资表'!$A:$M,INT((ROW()+4)/3),COLUMN())))</f>
        <v>4557.6400000000003</v>
      </c>
      <c r="K68" s="25">
        <f>IF(MOD(ROW(),3)=0,"",IF(MOD(ROW(),3)=1,'4月工资表'!K$1,INDEX('4月工资表'!$A:$M,INT((ROW()+4)/3),COLUMN())))</f>
        <v>2557.6400000000003</v>
      </c>
      <c r="L68" s="25">
        <f>IF(MOD(ROW(),3)=0,"",IF(MOD(ROW(),3)=1,'4月工资表'!L$1,INDEX('4月工资表'!$A:$M,INT((ROW()+4)/3),COLUMN())))</f>
        <v>-258.64600000000002</v>
      </c>
      <c r="M68" s="25">
        <f>IF(MOD(ROW(),3)=0,"",IF(MOD(ROW(),3)=1,'4月工资表'!M$1,INDEX('4月工资表'!$A:$M,INT((ROW()+4)/3),COLUMN())))</f>
        <v>4298.9940000000006</v>
      </c>
    </row>
    <row r="70" spans="1:13" x14ac:dyDescent="0.15">
      <c r="A70" s="23" t="str">
        <f>IF(MOD(ROW(),3)=0,"",IF(MOD(ROW(),3)=1,'4月工资表'!A$1,INDEX('4月工资表'!$A:$M,INT((ROW()+4)/3),COLUMN())))</f>
        <v>职员编号</v>
      </c>
      <c r="B70" s="23" t="str">
        <f>IF(MOD(ROW(),3)=0,"",IF(MOD(ROW(),3)=1,'4月工资表'!B$1,INDEX('4月工资表'!$A:$M,INT((ROW()+4)/3),COLUMN())))</f>
        <v>部门名称</v>
      </c>
      <c r="C70" s="23" t="str">
        <f>IF(MOD(ROW(),3)=0,"",IF(MOD(ROW(),3)=1,'4月工资表'!C$1,INDEX('4月工资表'!$A:$M,INT((ROW()+4)/3),COLUMN())))</f>
        <v>职员姓名</v>
      </c>
      <c r="D70" s="23" t="str">
        <f>IF(MOD(ROW(),3)=0,"",IF(MOD(ROW(),3)=1,'4月工资表'!D$1,INDEX('4月工资表'!$A:$M,INT((ROW()+4)/3),COLUMN())))</f>
        <v>基本工资</v>
      </c>
      <c r="E70" s="23" t="str">
        <f>IF(MOD(ROW(),3)=0,"",IF(MOD(ROW(),3)=1,'4月工资表'!E$1,INDEX('4月工资表'!$A:$M,INT((ROW()+4)/3),COLUMN())))</f>
        <v>浮动奖金</v>
      </c>
      <c r="F70" s="23" t="str">
        <f>IF(MOD(ROW(),3)=0,"",IF(MOD(ROW(),3)=1,'4月工资表'!F$1,INDEX('4月工资表'!$A:$M,INT((ROW()+4)/3),COLUMN())))</f>
        <v>核定工资总额</v>
      </c>
      <c r="G70" s="23" t="str">
        <f>IF(MOD(ROW(),3)=0,"",IF(MOD(ROW(),3)=1,'4月工资表'!G$1,INDEX('4月工资表'!$A:$M,INT((ROW()+4)/3),COLUMN())))</f>
        <v>交通/通讯等补助</v>
      </c>
      <c r="H70" s="23" t="str">
        <f>IF(MOD(ROW(),3)=0,"",IF(MOD(ROW(),3)=1,'4月工资表'!H$1,INDEX('4月工资表'!$A:$M,INT((ROW()+4)/3),COLUMN())))</f>
        <v>迟到/旷工等扣减</v>
      </c>
      <c r="I70" s="23" t="str">
        <f>IF(MOD(ROW(),3)=0,"",IF(MOD(ROW(),3)=1,'4月工资表'!I$1,INDEX('4月工资表'!$A:$M,INT((ROW()+4)/3),COLUMN())))</f>
        <v>养老/医疗/失业保险</v>
      </c>
      <c r="J70" s="23" t="str">
        <f>IF(MOD(ROW(),3)=0,"",IF(MOD(ROW(),3)=1,'4月工资表'!J$1,INDEX('4月工资表'!$A:$M,INT((ROW()+4)/3),COLUMN())))</f>
        <v>合计应发</v>
      </c>
      <c r="K70" s="23" t="str">
        <f>IF(MOD(ROW(),3)=0,"",IF(MOD(ROW(),3)=1,'4月工资表'!K$1,INDEX('4月工资表'!$A:$M,INT((ROW()+4)/3),COLUMN())))</f>
        <v>应纳税额</v>
      </c>
      <c r="L70" s="23" t="str">
        <f>IF(MOD(ROW(),3)=0,"",IF(MOD(ROW(),3)=1,'4月工资表'!L$1,INDEX('4月工资表'!$A:$M,INT((ROW()+4)/3),COLUMN())))</f>
        <v>个人所得税</v>
      </c>
      <c r="M70" s="23" t="str">
        <f>IF(MOD(ROW(),3)=0,"",IF(MOD(ROW(),3)=1,'4月工资表'!M$1,INDEX('4月工资表'!$A:$M,INT((ROW()+4)/3),COLUMN())))</f>
        <v>实发工资</v>
      </c>
    </row>
    <row r="71" spans="1:13" x14ac:dyDescent="0.15">
      <c r="A71" s="24" t="str">
        <f>IF(MOD(ROW(),3)=0,"",IF(MOD(ROW(),3)=1,'4月工资表'!A$1,INDEX('4月工资表'!$A:$M,INT((ROW()+4)/3),COLUMN())))</f>
        <v>C024</v>
      </c>
      <c r="B71" s="24" t="str">
        <f>IF(MOD(ROW(),3)=0,"",IF(MOD(ROW(),3)=1,'4月工资表'!B$1,INDEX('4月工资表'!$A:$M,INT((ROW()+4)/3),COLUMN())))</f>
        <v>财务部</v>
      </c>
      <c r="C71" s="24" t="str">
        <f>IF(MOD(ROW(),3)=0,"",IF(MOD(ROW(),3)=1,'4月工资表'!C$1,INDEX('4月工资表'!$A:$M,INT((ROW()+4)/3),COLUMN())))</f>
        <v>吴霞</v>
      </c>
      <c r="D71" s="25">
        <f>IF(MOD(ROW(),3)=0,"",IF(MOD(ROW(),3)=1,'4月工资表'!D$1,INDEX('4月工资表'!$A:$M,INT((ROW()+4)/3),COLUMN())))</f>
        <v>2015</v>
      </c>
      <c r="E71" s="25">
        <f>IF(MOD(ROW(),3)=0,"",IF(MOD(ROW(),3)=1,'4月工资表'!E$1,INDEX('4月工资表'!$A:$M,INT((ROW()+4)/3),COLUMN())))</f>
        <v>4530</v>
      </c>
      <c r="F71" s="25">
        <f>IF(MOD(ROW(),3)=0,"",IF(MOD(ROW(),3)=1,'4月工资表'!F$1,INDEX('4月工资表'!$A:$M,INT((ROW()+4)/3),COLUMN())))</f>
        <v>6545</v>
      </c>
      <c r="G71" s="25">
        <f>IF(MOD(ROW(),3)=0,"",IF(MOD(ROW(),3)=1,'4月工资表'!G$1,INDEX('4月工资表'!$A:$M,INT((ROW()+4)/3),COLUMN())))</f>
        <v>150</v>
      </c>
      <c r="H71" s="25">
        <f>IF(MOD(ROW(),3)=0,"",IF(MOD(ROW(),3)=1,'4月工资表'!H$1,INDEX('4月工资表'!$A:$M,INT((ROW()+4)/3),COLUMN())))</f>
        <v>0</v>
      </c>
      <c r="I71" s="25">
        <f>IF(MOD(ROW(),3)=0,"",IF(MOD(ROW(),3)=1,'4月工资表'!I$1,INDEX('4月工资表'!$A:$M,INT((ROW()+4)/3),COLUMN())))</f>
        <v>-122.36</v>
      </c>
      <c r="J71" s="25">
        <f>IF(MOD(ROW(),3)=0,"",IF(MOD(ROW(),3)=1,'4月工资表'!J$1,INDEX('4月工资表'!$A:$M,INT((ROW()+4)/3),COLUMN())))</f>
        <v>6572.64</v>
      </c>
      <c r="K71" s="25">
        <f>IF(MOD(ROW(),3)=0,"",IF(MOD(ROW(),3)=1,'4月工资表'!K$1,INDEX('4月工资表'!$A:$M,INT((ROW()+4)/3),COLUMN())))</f>
        <v>4572.6400000000003</v>
      </c>
      <c r="L71" s="25">
        <f>IF(MOD(ROW(),3)=0,"",IF(MOD(ROW(),3)=1,'4月工资表'!L$1,INDEX('4月工资表'!$A:$M,INT((ROW()+4)/3),COLUMN())))</f>
        <v>-560.89600000000007</v>
      </c>
      <c r="M71" s="25">
        <f>IF(MOD(ROW(),3)=0,"",IF(MOD(ROW(),3)=1,'4月工资表'!M$1,INDEX('4月工资表'!$A:$M,INT((ROW()+4)/3),COLUMN())))</f>
        <v>6011.7440000000006</v>
      </c>
    </row>
    <row r="73" spans="1:13" x14ac:dyDescent="0.15">
      <c r="A73" s="23" t="str">
        <f>IF(MOD(ROW(),3)=0,"",IF(MOD(ROW(),3)=1,'4月工资表'!A$1,INDEX('4月工资表'!$A:$M,INT((ROW()+4)/3),COLUMN())))</f>
        <v>职员编号</v>
      </c>
      <c r="B73" s="23" t="str">
        <f>IF(MOD(ROW(),3)=0,"",IF(MOD(ROW(),3)=1,'4月工资表'!B$1,INDEX('4月工资表'!$A:$M,INT((ROW()+4)/3),COLUMN())))</f>
        <v>部门名称</v>
      </c>
      <c r="C73" s="23" t="str">
        <f>IF(MOD(ROW(),3)=0,"",IF(MOD(ROW(),3)=1,'4月工资表'!C$1,INDEX('4月工资表'!$A:$M,INT((ROW()+4)/3),COLUMN())))</f>
        <v>职员姓名</v>
      </c>
      <c r="D73" s="23" t="str">
        <f>IF(MOD(ROW(),3)=0,"",IF(MOD(ROW(),3)=1,'4月工资表'!D$1,INDEX('4月工资表'!$A:$M,INT((ROW()+4)/3),COLUMN())))</f>
        <v>基本工资</v>
      </c>
      <c r="E73" s="23" t="str">
        <f>IF(MOD(ROW(),3)=0,"",IF(MOD(ROW(),3)=1,'4月工资表'!E$1,INDEX('4月工资表'!$A:$M,INT((ROW()+4)/3),COLUMN())))</f>
        <v>浮动奖金</v>
      </c>
      <c r="F73" s="23" t="str">
        <f>IF(MOD(ROW(),3)=0,"",IF(MOD(ROW(),3)=1,'4月工资表'!F$1,INDEX('4月工资表'!$A:$M,INT((ROW()+4)/3),COLUMN())))</f>
        <v>核定工资总额</v>
      </c>
      <c r="G73" s="23" t="str">
        <f>IF(MOD(ROW(),3)=0,"",IF(MOD(ROW(),3)=1,'4月工资表'!G$1,INDEX('4月工资表'!$A:$M,INT((ROW()+4)/3),COLUMN())))</f>
        <v>交通/通讯等补助</v>
      </c>
      <c r="H73" s="23" t="str">
        <f>IF(MOD(ROW(),3)=0,"",IF(MOD(ROW(),3)=1,'4月工资表'!H$1,INDEX('4月工资表'!$A:$M,INT((ROW()+4)/3),COLUMN())))</f>
        <v>迟到/旷工等扣减</v>
      </c>
      <c r="I73" s="23" t="str">
        <f>IF(MOD(ROW(),3)=0,"",IF(MOD(ROW(),3)=1,'4月工资表'!I$1,INDEX('4月工资表'!$A:$M,INT((ROW()+4)/3),COLUMN())))</f>
        <v>养老/医疗/失业保险</v>
      </c>
      <c r="J73" s="23" t="str">
        <f>IF(MOD(ROW(),3)=0,"",IF(MOD(ROW(),3)=1,'4月工资表'!J$1,INDEX('4月工资表'!$A:$M,INT((ROW()+4)/3),COLUMN())))</f>
        <v>合计应发</v>
      </c>
      <c r="K73" s="23" t="str">
        <f>IF(MOD(ROW(),3)=0,"",IF(MOD(ROW(),3)=1,'4月工资表'!K$1,INDEX('4月工资表'!$A:$M,INT((ROW()+4)/3),COLUMN())))</f>
        <v>应纳税额</v>
      </c>
      <c r="L73" s="23" t="str">
        <f>IF(MOD(ROW(),3)=0,"",IF(MOD(ROW(),3)=1,'4月工资表'!L$1,INDEX('4月工资表'!$A:$M,INT((ROW()+4)/3),COLUMN())))</f>
        <v>个人所得税</v>
      </c>
      <c r="M73" s="23" t="str">
        <f>IF(MOD(ROW(),3)=0,"",IF(MOD(ROW(),3)=1,'4月工资表'!M$1,INDEX('4月工资表'!$A:$M,INT((ROW()+4)/3),COLUMN())))</f>
        <v>实发工资</v>
      </c>
    </row>
    <row r="74" spans="1:13" x14ac:dyDescent="0.15">
      <c r="A74" s="24" t="str">
        <f>IF(MOD(ROW(),3)=0,"",IF(MOD(ROW(),3)=1,'4月工资表'!A$1,INDEX('4月工资表'!$A:$M,INT((ROW()+4)/3),COLUMN())))</f>
        <v>C025</v>
      </c>
      <c r="B74" s="24" t="str">
        <f>IF(MOD(ROW(),3)=0,"",IF(MOD(ROW(),3)=1,'4月工资表'!B$1,INDEX('4月工资表'!$A:$M,INT((ROW()+4)/3),COLUMN())))</f>
        <v>技术服务部</v>
      </c>
      <c r="C74" s="24" t="str">
        <f>IF(MOD(ROW(),3)=0,"",IF(MOD(ROW(),3)=1,'4月工资表'!C$1,INDEX('4月工资表'!$A:$M,INT((ROW()+4)/3),COLUMN())))</f>
        <v>曾丽萍</v>
      </c>
      <c r="D74" s="25">
        <f>IF(MOD(ROW(),3)=0,"",IF(MOD(ROW(),3)=1,'4月工资表'!D$1,INDEX('4月工资表'!$A:$M,INT((ROW()+4)/3),COLUMN())))</f>
        <v>2135</v>
      </c>
      <c r="E74" s="25">
        <f>IF(MOD(ROW(),3)=0,"",IF(MOD(ROW(),3)=1,'4月工资表'!E$1,INDEX('4月工资表'!$A:$M,INT((ROW()+4)/3),COLUMN())))</f>
        <v>2960</v>
      </c>
      <c r="F74" s="25">
        <f>IF(MOD(ROW(),3)=0,"",IF(MOD(ROW(),3)=1,'4月工资表'!F$1,INDEX('4月工资表'!$A:$M,INT((ROW()+4)/3),COLUMN())))</f>
        <v>5095</v>
      </c>
      <c r="G74" s="25">
        <f>IF(MOD(ROW(),3)=0,"",IF(MOD(ROW(),3)=1,'4月工资表'!G$1,INDEX('4月工资表'!$A:$M,INT((ROW()+4)/3),COLUMN())))</f>
        <v>300</v>
      </c>
      <c r="H74" s="25">
        <f>IF(MOD(ROW(),3)=0,"",IF(MOD(ROW(),3)=1,'4月工资表'!H$1,INDEX('4月工资表'!$A:$M,INT((ROW()+4)/3),COLUMN())))</f>
        <v>0</v>
      </c>
      <c r="I74" s="25">
        <f>IF(MOD(ROW(),3)=0,"",IF(MOD(ROW(),3)=1,'4月工资表'!I$1,INDEX('4月工资表'!$A:$M,INT((ROW()+4)/3),COLUMN())))</f>
        <v>-122.36</v>
      </c>
      <c r="J74" s="25">
        <f>IF(MOD(ROW(),3)=0,"",IF(MOD(ROW(),3)=1,'4月工资表'!J$1,INDEX('4月工资表'!$A:$M,INT((ROW()+4)/3),COLUMN())))</f>
        <v>5272.64</v>
      </c>
      <c r="K74" s="25">
        <f>IF(MOD(ROW(),3)=0,"",IF(MOD(ROW(),3)=1,'4月工资表'!K$1,INDEX('4月工资表'!$A:$M,INT((ROW()+4)/3),COLUMN())))</f>
        <v>3272.6400000000003</v>
      </c>
      <c r="L74" s="25">
        <f>IF(MOD(ROW(),3)=0,"",IF(MOD(ROW(),3)=1,'4月工资表'!L$1,INDEX('4月工资表'!$A:$M,INT((ROW()+4)/3),COLUMN())))</f>
        <v>-365.89600000000002</v>
      </c>
      <c r="M74" s="25">
        <f>IF(MOD(ROW(),3)=0,"",IF(MOD(ROW(),3)=1,'4月工资表'!M$1,INDEX('4月工资表'!$A:$M,INT((ROW()+4)/3),COLUMN())))</f>
        <v>4906.7440000000006</v>
      </c>
    </row>
    <row r="76" spans="1:13" x14ac:dyDescent="0.15">
      <c r="A76" s="23" t="str">
        <f>IF(MOD(ROW(),3)=0,"",IF(MOD(ROW(),3)=1,'4月工资表'!A$1,INDEX('4月工资表'!$A:$M,INT((ROW()+4)/3),COLUMN())))</f>
        <v>职员编号</v>
      </c>
      <c r="B76" s="23" t="str">
        <f>IF(MOD(ROW(),3)=0,"",IF(MOD(ROW(),3)=1,'4月工资表'!B$1,INDEX('4月工资表'!$A:$M,INT((ROW()+4)/3),COLUMN())))</f>
        <v>部门名称</v>
      </c>
      <c r="C76" s="23" t="str">
        <f>IF(MOD(ROW(),3)=0,"",IF(MOD(ROW(),3)=1,'4月工资表'!C$1,INDEX('4月工资表'!$A:$M,INT((ROW()+4)/3),COLUMN())))</f>
        <v>职员姓名</v>
      </c>
      <c r="D76" s="23" t="str">
        <f>IF(MOD(ROW(),3)=0,"",IF(MOD(ROW(),3)=1,'4月工资表'!D$1,INDEX('4月工资表'!$A:$M,INT((ROW()+4)/3),COLUMN())))</f>
        <v>基本工资</v>
      </c>
      <c r="E76" s="23" t="str">
        <f>IF(MOD(ROW(),3)=0,"",IF(MOD(ROW(),3)=1,'4月工资表'!E$1,INDEX('4月工资表'!$A:$M,INT((ROW()+4)/3),COLUMN())))</f>
        <v>浮动奖金</v>
      </c>
      <c r="F76" s="23" t="str">
        <f>IF(MOD(ROW(),3)=0,"",IF(MOD(ROW(),3)=1,'4月工资表'!F$1,INDEX('4月工资表'!$A:$M,INT((ROW()+4)/3),COLUMN())))</f>
        <v>核定工资总额</v>
      </c>
      <c r="G76" s="23" t="str">
        <f>IF(MOD(ROW(),3)=0,"",IF(MOD(ROW(),3)=1,'4月工资表'!G$1,INDEX('4月工资表'!$A:$M,INT((ROW()+4)/3),COLUMN())))</f>
        <v>交通/通讯等补助</v>
      </c>
      <c r="H76" s="23" t="str">
        <f>IF(MOD(ROW(),3)=0,"",IF(MOD(ROW(),3)=1,'4月工资表'!H$1,INDEX('4月工资表'!$A:$M,INT((ROW()+4)/3),COLUMN())))</f>
        <v>迟到/旷工等扣减</v>
      </c>
      <c r="I76" s="23" t="str">
        <f>IF(MOD(ROW(),3)=0,"",IF(MOD(ROW(),3)=1,'4月工资表'!I$1,INDEX('4月工资表'!$A:$M,INT((ROW()+4)/3),COLUMN())))</f>
        <v>养老/医疗/失业保险</v>
      </c>
      <c r="J76" s="23" t="str">
        <f>IF(MOD(ROW(),3)=0,"",IF(MOD(ROW(),3)=1,'4月工资表'!J$1,INDEX('4月工资表'!$A:$M,INT((ROW()+4)/3),COLUMN())))</f>
        <v>合计应发</v>
      </c>
      <c r="K76" s="23" t="str">
        <f>IF(MOD(ROW(),3)=0,"",IF(MOD(ROW(),3)=1,'4月工资表'!K$1,INDEX('4月工资表'!$A:$M,INT((ROW()+4)/3),COLUMN())))</f>
        <v>应纳税额</v>
      </c>
      <c r="L76" s="23" t="str">
        <f>IF(MOD(ROW(),3)=0,"",IF(MOD(ROW(),3)=1,'4月工资表'!L$1,INDEX('4月工资表'!$A:$M,INT((ROW()+4)/3),COLUMN())))</f>
        <v>个人所得税</v>
      </c>
      <c r="M76" s="23" t="str">
        <f>IF(MOD(ROW(),3)=0,"",IF(MOD(ROW(),3)=1,'4月工资表'!M$1,INDEX('4月工资表'!$A:$M,INT((ROW()+4)/3),COLUMN())))</f>
        <v>实发工资</v>
      </c>
    </row>
    <row r="77" spans="1:13" x14ac:dyDescent="0.15">
      <c r="A77" s="24" t="str">
        <f>IF(MOD(ROW(),3)=0,"",IF(MOD(ROW(),3)=1,'4月工资表'!A$1,INDEX('4月工资表'!$A:$M,INT((ROW()+4)/3),COLUMN())))</f>
        <v>C026</v>
      </c>
      <c r="B77" s="24" t="str">
        <f>IF(MOD(ROW(),3)=0,"",IF(MOD(ROW(),3)=1,'4月工资表'!B$1,INDEX('4月工资表'!$A:$M,INT((ROW()+4)/3),COLUMN())))</f>
        <v>系统集成部</v>
      </c>
      <c r="C77" s="24" t="str">
        <f>IF(MOD(ROW(),3)=0,"",IF(MOD(ROW(),3)=1,'4月工资表'!C$1,INDEX('4月工资表'!$A:$M,INT((ROW()+4)/3),COLUMN())))</f>
        <v>邢鹏</v>
      </c>
      <c r="D77" s="25">
        <f>IF(MOD(ROW(),3)=0,"",IF(MOD(ROW(),3)=1,'4月工资表'!D$1,INDEX('4月工资表'!$A:$M,INT((ROW()+4)/3),COLUMN())))</f>
        <v>2135</v>
      </c>
      <c r="E77" s="25">
        <f>IF(MOD(ROW(),3)=0,"",IF(MOD(ROW(),3)=1,'4月工资表'!E$1,INDEX('4月工资表'!$A:$M,INT((ROW()+4)/3),COLUMN())))</f>
        <v>2450</v>
      </c>
      <c r="F77" s="25">
        <f>IF(MOD(ROW(),3)=0,"",IF(MOD(ROW(),3)=1,'4月工资表'!F$1,INDEX('4月工资表'!$A:$M,INT((ROW()+4)/3),COLUMN())))</f>
        <v>4585</v>
      </c>
      <c r="G77" s="25">
        <f>IF(MOD(ROW(),3)=0,"",IF(MOD(ROW(),3)=1,'4月工资表'!G$1,INDEX('4月工资表'!$A:$M,INT((ROW()+4)/3),COLUMN())))</f>
        <v>0</v>
      </c>
      <c r="H77" s="25">
        <f>IF(MOD(ROW(),3)=0,"",IF(MOD(ROW(),3)=1,'4月工资表'!H$1,INDEX('4月工资表'!$A:$M,INT((ROW()+4)/3),COLUMN())))</f>
        <v>0</v>
      </c>
      <c r="I77" s="25">
        <f>IF(MOD(ROW(),3)=0,"",IF(MOD(ROW(),3)=1,'4月工资表'!I$1,INDEX('4月工资表'!$A:$M,INT((ROW()+4)/3),COLUMN())))</f>
        <v>-122.36</v>
      </c>
      <c r="J77" s="25">
        <f>IF(MOD(ROW(),3)=0,"",IF(MOD(ROW(),3)=1,'4月工资表'!J$1,INDEX('4月工资表'!$A:$M,INT((ROW()+4)/3),COLUMN())))</f>
        <v>4462.6400000000003</v>
      </c>
      <c r="K77" s="25">
        <f>IF(MOD(ROW(),3)=0,"",IF(MOD(ROW(),3)=1,'4月工资表'!K$1,INDEX('4月工资表'!$A:$M,INT((ROW()+4)/3),COLUMN())))</f>
        <v>2462.6400000000003</v>
      </c>
      <c r="L77" s="25">
        <f>IF(MOD(ROW(),3)=0,"",IF(MOD(ROW(),3)=1,'4月工资表'!L$1,INDEX('4月工资表'!$A:$M,INT((ROW()+4)/3),COLUMN())))</f>
        <v>-244.39600000000002</v>
      </c>
      <c r="M77" s="25">
        <f>IF(MOD(ROW(),3)=0,"",IF(MOD(ROW(),3)=1,'4月工资表'!M$1,INDEX('4月工资表'!$A:$M,INT((ROW()+4)/3),COLUMN())))</f>
        <v>4218.2440000000006</v>
      </c>
    </row>
    <row r="79" spans="1:13" x14ac:dyDescent="0.15">
      <c r="A79" s="23" t="str">
        <f>IF(MOD(ROW(),3)=0,"",IF(MOD(ROW(),3)=1,'4月工资表'!A$1,INDEX('4月工资表'!$A:$M,INT((ROW()+4)/3),COLUMN())))</f>
        <v>职员编号</v>
      </c>
      <c r="B79" s="23" t="str">
        <f>IF(MOD(ROW(),3)=0,"",IF(MOD(ROW(),3)=1,'4月工资表'!B$1,INDEX('4月工资表'!$A:$M,INT((ROW()+4)/3),COLUMN())))</f>
        <v>部门名称</v>
      </c>
      <c r="C79" s="23" t="str">
        <f>IF(MOD(ROW(),3)=0,"",IF(MOD(ROW(),3)=1,'4月工资表'!C$1,INDEX('4月工资表'!$A:$M,INT((ROW()+4)/3),COLUMN())))</f>
        <v>职员姓名</v>
      </c>
      <c r="D79" s="23" t="str">
        <f>IF(MOD(ROW(),3)=0,"",IF(MOD(ROW(),3)=1,'4月工资表'!D$1,INDEX('4月工资表'!$A:$M,INT((ROW()+4)/3),COLUMN())))</f>
        <v>基本工资</v>
      </c>
      <c r="E79" s="23" t="str">
        <f>IF(MOD(ROW(),3)=0,"",IF(MOD(ROW(),3)=1,'4月工资表'!E$1,INDEX('4月工资表'!$A:$M,INT((ROW()+4)/3),COLUMN())))</f>
        <v>浮动奖金</v>
      </c>
      <c r="F79" s="23" t="str">
        <f>IF(MOD(ROW(),3)=0,"",IF(MOD(ROW(),3)=1,'4月工资表'!F$1,INDEX('4月工资表'!$A:$M,INT((ROW()+4)/3),COLUMN())))</f>
        <v>核定工资总额</v>
      </c>
      <c r="G79" s="23" t="str">
        <f>IF(MOD(ROW(),3)=0,"",IF(MOD(ROW(),3)=1,'4月工资表'!G$1,INDEX('4月工资表'!$A:$M,INT((ROW()+4)/3),COLUMN())))</f>
        <v>交通/通讯等补助</v>
      </c>
      <c r="H79" s="23" t="str">
        <f>IF(MOD(ROW(),3)=0,"",IF(MOD(ROW(),3)=1,'4月工资表'!H$1,INDEX('4月工资表'!$A:$M,INT((ROW()+4)/3),COLUMN())))</f>
        <v>迟到/旷工等扣减</v>
      </c>
      <c r="I79" s="23" t="str">
        <f>IF(MOD(ROW(),3)=0,"",IF(MOD(ROW(),3)=1,'4月工资表'!I$1,INDEX('4月工资表'!$A:$M,INT((ROW()+4)/3),COLUMN())))</f>
        <v>养老/医疗/失业保险</v>
      </c>
      <c r="J79" s="23" t="str">
        <f>IF(MOD(ROW(),3)=0,"",IF(MOD(ROW(),3)=1,'4月工资表'!J$1,INDEX('4月工资表'!$A:$M,INT((ROW()+4)/3),COLUMN())))</f>
        <v>合计应发</v>
      </c>
      <c r="K79" s="23" t="str">
        <f>IF(MOD(ROW(),3)=0,"",IF(MOD(ROW(),3)=1,'4月工资表'!K$1,INDEX('4月工资表'!$A:$M,INT((ROW()+4)/3),COLUMN())))</f>
        <v>应纳税额</v>
      </c>
      <c r="L79" s="23" t="str">
        <f>IF(MOD(ROW(),3)=0,"",IF(MOD(ROW(),3)=1,'4月工资表'!L$1,INDEX('4月工资表'!$A:$M,INT((ROW()+4)/3),COLUMN())))</f>
        <v>个人所得税</v>
      </c>
      <c r="M79" s="23" t="str">
        <f>IF(MOD(ROW(),3)=0,"",IF(MOD(ROW(),3)=1,'4月工资表'!M$1,INDEX('4月工资表'!$A:$M,INT((ROW()+4)/3),COLUMN())))</f>
        <v>实发工资</v>
      </c>
    </row>
    <row r="80" spans="1:13" x14ac:dyDescent="0.15">
      <c r="A80" s="24" t="str">
        <f>IF(MOD(ROW(),3)=0,"",IF(MOD(ROW(),3)=1,'4月工资表'!A$1,INDEX('4月工资表'!$A:$M,INT((ROW()+4)/3),COLUMN())))</f>
        <v>C027</v>
      </c>
      <c r="B80" s="24" t="str">
        <f>IF(MOD(ROW(),3)=0,"",IF(MOD(ROW(),3)=1,'4月工资表'!B$1,INDEX('4月工资表'!$A:$M,INT((ROW()+4)/3),COLUMN())))</f>
        <v>产品研发部</v>
      </c>
      <c r="C80" s="24" t="str">
        <f>IF(MOD(ROW(),3)=0,"",IF(MOD(ROW(),3)=1,'4月工资表'!C$1,INDEX('4月工资表'!$A:$M,INT((ROW()+4)/3),COLUMN())))</f>
        <v>马光明</v>
      </c>
      <c r="D80" s="25">
        <f>IF(MOD(ROW(),3)=0,"",IF(MOD(ROW(),3)=1,'4月工资表'!D$1,INDEX('4月工资表'!$A:$M,INT((ROW()+4)/3),COLUMN())))</f>
        <v>1850</v>
      </c>
      <c r="E80" s="25">
        <f>IF(MOD(ROW(),3)=0,"",IF(MOD(ROW(),3)=1,'4月工资表'!E$1,INDEX('4月工资表'!$A:$M,INT((ROW()+4)/3),COLUMN())))</f>
        <v>3030</v>
      </c>
      <c r="F80" s="25">
        <f>IF(MOD(ROW(),3)=0,"",IF(MOD(ROW(),3)=1,'4月工资表'!F$1,INDEX('4月工资表'!$A:$M,INT((ROW()+4)/3),COLUMN())))</f>
        <v>4880</v>
      </c>
      <c r="G80" s="25">
        <f>IF(MOD(ROW(),3)=0,"",IF(MOD(ROW(),3)=1,'4月工资表'!G$1,INDEX('4月工资表'!$A:$M,INT((ROW()+4)/3),COLUMN())))</f>
        <v>0</v>
      </c>
      <c r="H80" s="25">
        <f>IF(MOD(ROW(),3)=0,"",IF(MOD(ROW(),3)=1,'4月工资表'!H$1,INDEX('4月工资表'!$A:$M,INT((ROW()+4)/3),COLUMN())))</f>
        <v>0</v>
      </c>
      <c r="I80" s="25">
        <f>IF(MOD(ROW(),3)=0,"",IF(MOD(ROW(),3)=1,'4月工资表'!I$1,INDEX('4月工资表'!$A:$M,INT((ROW()+4)/3),COLUMN())))</f>
        <v>-122.36</v>
      </c>
      <c r="J80" s="25">
        <f>IF(MOD(ROW(),3)=0,"",IF(MOD(ROW(),3)=1,'4月工资表'!J$1,INDEX('4月工资表'!$A:$M,INT((ROW()+4)/3),COLUMN())))</f>
        <v>4757.6400000000003</v>
      </c>
      <c r="K80" s="25">
        <f>IF(MOD(ROW(),3)=0,"",IF(MOD(ROW(),3)=1,'4月工资表'!K$1,INDEX('4月工资表'!$A:$M,INT((ROW()+4)/3),COLUMN())))</f>
        <v>2757.6400000000003</v>
      </c>
      <c r="L80" s="25">
        <f>IF(MOD(ROW(),3)=0,"",IF(MOD(ROW(),3)=1,'4月工资表'!L$1,INDEX('4月工资表'!$A:$M,INT((ROW()+4)/3),COLUMN())))</f>
        <v>-288.64600000000002</v>
      </c>
      <c r="M80" s="25">
        <f>IF(MOD(ROW(),3)=0,"",IF(MOD(ROW(),3)=1,'4月工资表'!M$1,INDEX('4月工资表'!$A:$M,INT((ROW()+4)/3),COLUMN())))</f>
        <v>4468.9940000000006</v>
      </c>
    </row>
    <row r="82" spans="1:13" x14ac:dyDescent="0.15">
      <c r="A82" s="23" t="str">
        <f>IF(MOD(ROW(),3)=0,"",IF(MOD(ROW(),3)=1,'4月工资表'!A$1,INDEX('4月工资表'!$A:$M,INT((ROW()+4)/3),COLUMN())))</f>
        <v>职员编号</v>
      </c>
      <c r="B82" s="23" t="str">
        <f>IF(MOD(ROW(),3)=0,"",IF(MOD(ROW(),3)=1,'4月工资表'!B$1,INDEX('4月工资表'!$A:$M,INT((ROW()+4)/3),COLUMN())))</f>
        <v>部门名称</v>
      </c>
      <c r="C82" s="23" t="str">
        <f>IF(MOD(ROW(),3)=0,"",IF(MOD(ROW(),3)=1,'4月工资表'!C$1,INDEX('4月工资表'!$A:$M,INT((ROW()+4)/3),COLUMN())))</f>
        <v>职员姓名</v>
      </c>
      <c r="D82" s="23" t="str">
        <f>IF(MOD(ROW(),3)=0,"",IF(MOD(ROW(),3)=1,'4月工资表'!D$1,INDEX('4月工资表'!$A:$M,INT((ROW()+4)/3),COLUMN())))</f>
        <v>基本工资</v>
      </c>
      <c r="E82" s="23" t="str">
        <f>IF(MOD(ROW(),3)=0,"",IF(MOD(ROW(),3)=1,'4月工资表'!E$1,INDEX('4月工资表'!$A:$M,INT((ROW()+4)/3),COLUMN())))</f>
        <v>浮动奖金</v>
      </c>
      <c r="F82" s="23" t="str">
        <f>IF(MOD(ROW(),3)=0,"",IF(MOD(ROW(),3)=1,'4月工资表'!F$1,INDEX('4月工资表'!$A:$M,INT((ROW()+4)/3),COLUMN())))</f>
        <v>核定工资总额</v>
      </c>
      <c r="G82" s="23" t="str">
        <f>IF(MOD(ROW(),3)=0,"",IF(MOD(ROW(),3)=1,'4月工资表'!G$1,INDEX('4月工资表'!$A:$M,INT((ROW()+4)/3),COLUMN())))</f>
        <v>交通/通讯等补助</v>
      </c>
      <c r="H82" s="23" t="str">
        <f>IF(MOD(ROW(),3)=0,"",IF(MOD(ROW(),3)=1,'4月工资表'!H$1,INDEX('4月工资表'!$A:$M,INT((ROW()+4)/3),COLUMN())))</f>
        <v>迟到/旷工等扣减</v>
      </c>
      <c r="I82" s="23" t="str">
        <f>IF(MOD(ROW(),3)=0,"",IF(MOD(ROW(),3)=1,'4月工资表'!I$1,INDEX('4月工资表'!$A:$M,INT((ROW()+4)/3),COLUMN())))</f>
        <v>养老/医疗/失业保险</v>
      </c>
      <c r="J82" s="23" t="str">
        <f>IF(MOD(ROW(),3)=0,"",IF(MOD(ROW(),3)=1,'4月工资表'!J$1,INDEX('4月工资表'!$A:$M,INT((ROW()+4)/3),COLUMN())))</f>
        <v>合计应发</v>
      </c>
      <c r="K82" s="23" t="str">
        <f>IF(MOD(ROW(),3)=0,"",IF(MOD(ROW(),3)=1,'4月工资表'!K$1,INDEX('4月工资表'!$A:$M,INT((ROW()+4)/3),COLUMN())))</f>
        <v>应纳税额</v>
      </c>
      <c r="L82" s="23" t="str">
        <f>IF(MOD(ROW(),3)=0,"",IF(MOD(ROW(),3)=1,'4月工资表'!L$1,INDEX('4月工资表'!$A:$M,INT((ROW()+4)/3),COLUMN())))</f>
        <v>个人所得税</v>
      </c>
      <c r="M82" s="23" t="str">
        <f>IF(MOD(ROW(),3)=0,"",IF(MOD(ROW(),3)=1,'4月工资表'!M$1,INDEX('4月工资表'!$A:$M,INT((ROW()+4)/3),COLUMN())))</f>
        <v>实发工资</v>
      </c>
    </row>
    <row r="83" spans="1:13" x14ac:dyDescent="0.15">
      <c r="A83" s="24" t="str">
        <f>IF(MOD(ROW(),3)=0,"",IF(MOD(ROW(),3)=1,'4月工资表'!A$1,INDEX('4月工资表'!$A:$M,INT((ROW()+4)/3),COLUMN())))</f>
        <v>C028</v>
      </c>
      <c r="B83" s="24" t="str">
        <f>IF(MOD(ROW(),3)=0,"",IF(MOD(ROW(),3)=1,'4月工资表'!B$1,INDEX('4月工资表'!$A:$M,INT((ROW()+4)/3),COLUMN())))</f>
        <v>市场部</v>
      </c>
      <c r="C83" s="24" t="str">
        <f>IF(MOD(ROW(),3)=0,"",IF(MOD(ROW(),3)=1,'4月工资表'!C$1,INDEX('4月工资表'!$A:$M,INT((ROW()+4)/3),COLUMN())))</f>
        <v>蔡建军</v>
      </c>
      <c r="D83" s="25">
        <f>IF(MOD(ROW(),3)=0,"",IF(MOD(ROW(),3)=1,'4月工资表'!D$1,INDEX('4月工资表'!$A:$M,INT((ROW()+4)/3),COLUMN())))</f>
        <v>1200</v>
      </c>
      <c r="E83" s="25">
        <f>IF(MOD(ROW(),3)=0,"",IF(MOD(ROW(),3)=1,'4月工资表'!E$1,INDEX('4月工资表'!$A:$M,INT((ROW()+4)/3),COLUMN())))</f>
        <v>4450</v>
      </c>
      <c r="F83" s="25">
        <f>IF(MOD(ROW(),3)=0,"",IF(MOD(ROW(),3)=1,'4月工资表'!F$1,INDEX('4月工资表'!$A:$M,INT((ROW()+4)/3),COLUMN())))</f>
        <v>5650</v>
      </c>
      <c r="G83" s="25">
        <f>IF(MOD(ROW(),3)=0,"",IF(MOD(ROW(),3)=1,'4月工资表'!G$1,INDEX('4月工资表'!$A:$M,INT((ROW()+4)/3),COLUMN())))</f>
        <v>300</v>
      </c>
      <c r="H83" s="25">
        <f>IF(MOD(ROW(),3)=0,"",IF(MOD(ROW(),3)=1,'4月工资表'!H$1,INDEX('4月工资表'!$A:$M,INT((ROW()+4)/3),COLUMN())))</f>
        <v>0</v>
      </c>
      <c r="I83" s="25">
        <f>IF(MOD(ROW(),3)=0,"",IF(MOD(ROW(),3)=1,'4月工资表'!I$1,INDEX('4月工资表'!$A:$M,INT((ROW()+4)/3),COLUMN())))</f>
        <v>-122.36</v>
      </c>
      <c r="J83" s="25">
        <f>IF(MOD(ROW(),3)=0,"",IF(MOD(ROW(),3)=1,'4月工资表'!J$1,INDEX('4月工资表'!$A:$M,INT((ROW()+4)/3),COLUMN())))</f>
        <v>5827.64</v>
      </c>
      <c r="K83" s="25">
        <f>IF(MOD(ROW(),3)=0,"",IF(MOD(ROW(),3)=1,'4月工资表'!K$1,INDEX('4月工资表'!$A:$M,INT((ROW()+4)/3),COLUMN())))</f>
        <v>3827.6400000000003</v>
      </c>
      <c r="L83" s="25">
        <f>IF(MOD(ROW(),3)=0,"",IF(MOD(ROW(),3)=1,'4月工资表'!L$1,INDEX('4月工资表'!$A:$M,INT((ROW()+4)/3),COLUMN())))</f>
        <v>-449.14600000000007</v>
      </c>
      <c r="M83" s="25">
        <f>IF(MOD(ROW(),3)=0,"",IF(MOD(ROW(),3)=1,'4月工资表'!M$1,INDEX('4月工资表'!$A:$M,INT((ROW()+4)/3),COLUMN())))</f>
        <v>5378.4940000000006</v>
      </c>
    </row>
    <row r="85" spans="1:13" x14ac:dyDescent="0.15">
      <c r="A85" s="23" t="str">
        <f>IF(MOD(ROW(),3)=0,"",IF(MOD(ROW(),3)=1,'4月工资表'!A$1,INDEX('4月工资表'!$A:$M,INT((ROW()+4)/3),COLUMN())))</f>
        <v>职员编号</v>
      </c>
      <c r="B85" s="23" t="str">
        <f>IF(MOD(ROW(),3)=0,"",IF(MOD(ROW(),3)=1,'4月工资表'!B$1,INDEX('4月工资表'!$A:$M,INT((ROW()+4)/3),COLUMN())))</f>
        <v>部门名称</v>
      </c>
      <c r="C85" s="23" t="str">
        <f>IF(MOD(ROW(),3)=0,"",IF(MOD(ROW(),3)=1,'4月工资表'!C$1,INDEX('4月工资表'!$A:$M,INT((ROW()+4)/3),COLUMN())))</f>
        <v>职员姓名</v>
      </c>
      <c r="D85" s="23" t="str">
        <f>IF(MOD(ROW(),3)=0,"",IF(MOD(ROW(),3)=1,'4月工资表'!D$1,INDEX('4月工资表'!$A:$M,INT((ROW()+4)/3),COLUMN())))</f>
        <v>基本工资</v>
      </c>
      <c r="E85" s="23" t="str">
        <f>IF(MOD(ROW(),3)=0,"",IF(MOD(ROW(),3)=1,'4月工资表'!E$1,INDEX('4月工资表'!$A:$M,INT((ROW()+4)/3),COLUMN())))</f>
        <v>浮动奖金</v>
      </c>
      <c r="F85" s="23" t="str">
        <f>IF(MOD(ROW(),3)=0,"",IF(MOD(ROW(),3)=1,'4月工资表'!F$1,INDEX('4月工资表'!$A:$M,INT((ROW()+4)/3),COLUMN())))</f>
        <v>核定工资总额</v>
      </c>
      <c r="G85" s="23" t="str">
        <f>IF(MOD(ROW(),3)=0,"",IF(MOD(ROW(),3)=1,'4月工资表'!G$1,INDEX('4月工资表'!$A:$M,INT((ROW()+4)/3),COLUMN())))</f>
        <v>交通/通讯等补助</v>
      </c>
      <c r="H85" s="23" t="str">
        <f>IF(MOD(ROW(),3)=0,"",IF(MOD(ROW(),3)=1,'4月工资表'!H$1,INDEX('4月工资表'!$A:$M,INT((ROW()+4)/3),COLUMN())))</f>
        <v>迟到/旷工等扣减</v>
      </c>
      <c r="I85" s="23" t="str">
        <f>IF(MOD(ROW(),3)=0,"",IF(MOD(ROW(),3)=1,'4月工资表'!I$1,INDEX('4月工资表'!$A:$M,INT((ROW()+4)/3),COLUMN())))</f>
        <v>养老/医疗/失业保险</v>
      </c>
      <c r="J85" s="23" t="str">
        <f>IF(MOD(ROW(),3)=0,"",IF(MOD(ROW(),3)=1,'4月工资表'!J$1,INDEX('4月工资表'!$A:$M,INT((ROW()+4)/3),COLUMN())))</f>
        <v>合计应发</v>
      </c>
      <c r="K85" s="23" t="str">
        <f>IF(MOD(ROW(),3)=0,"",IF(MOD(ROW(),3)=1,'4月工资表'!K$1,INDEX('4月工资表'!$A:$M,INT((ROW()+4)/3),COLUMN())))</f>
        <v>应纳税额</v>
      </c>
      <c r="L85" s="23" t="str">
        <f>IF(MOD(ROW(),3)=0,"",IF(MOD(ROW(),3)=1,'4月工资表'!L$1,INDEX('4月工资表'!$A:$M,INT((ROW()+4)/3),COLUMN())))</f>
        <v>个人所得税</v>
      </c>
      <c r="M85" s="23" t="str">
        <f>IF(MOD(ROW(),3)=0,"",IF(MOD(ROW(),3)=1,'4月工资表'!M$1,INDEX('4月工资表'!$A:$M,INT((ROW()+4)/3),COLUMN())))</f>
        <v>实发工资</v>
      </c>
    </row>
    <row r="86" spans="1:13" x14ac:dyDescent="0.15">
      <c r="A86" s="24" t="str">
        <f>IF(MOD(ROW(),3)=0,"",IF(MOD(ROW(),3)=1,'4月工资表'!A$1,INDEX('4月工资表'!$A:$M,INT((ROW()+4)/3),COLUMN())))</f>
        <v>C029</v>
      </c>
      <c r="B86" s="24" t="str">
        <f>IF(MOD(ROW(),3)=0,"",IF(MOD(ROW(),3)=1,'4月工资表'!B$1,INDEX('4月工资表'!$A:$M,INT((ROW()+4)/3),COLUMN())))</f>
        <v>技术服务部</v>
      </c>
      <c r="C86" s="24" t="str">
        <f>IF(MOD(ROW(),3)=0,"",IF(MOD(ROW(),3)=1,'4月工资表'!C$1,INDEX('4月工资表'!$A:$M,INT((ROW()+4)/3),COLUMN())))</f>
        <v>朱太辉</v>
      </c>
      <c r="D86" s="25">
        <f>IF(MOD(ROW(),3)=0,"",IF(MOD(ROW(),3)=1,'4月工资表'!D$1,INDEX('4月工资表'!$A:$M,INT((ROW()+4)/3),COLUMN())))</f>
        <v>2135</v>
      </c>
      <c r="E86" s="25">
        <f>IF(MOD(ROW(),3)=0,"",IF(MOD(ROW(),3)=1,'4月工资表'!E$1,INDEX('4月工资表'!$A:$M,INT((ROW()+4)/3),COLUMN())))</f>
        <v>3140</v>
      </c>
      <c r="F86" s="25">
        <f>IF(MOD(ROW(),3)=0,"",IF(MOD(ROW(),3)=1,'4月工资表'!F$1,INDEX('4月工资表'!$A:$M,INT((ROW()+4)/3),COLUMN())))</f>
        <v>5275</v>
      </c>
      <c r="G86" s="25">
        <f>IF(MOD(ROW(),3)=0,"",IF(MOD(ROW(),3)=1,'4月工资表'!G$1,INDEX('4月工资表'!$A:$M,INT((ROW()+4)/3),COLUMN())))</f>
        <v>300</v>
      </c>
      <c r="H86" s="25">
        <f>IF(MOD(ROW(),3)=0,"",IF(MOD(ROW(),3)=1,'4月工资表'!H$1,INDEX('4月工资表'!$A:$M,INT((ROW()+4)/3),COLUMN())))</f>
        <v>0</v>
      </c>
      <c r="I86" s="25">
        <f>IF(MOD(ROW(),3)=0,"",IF(MOD(ROW(),3)=1,'4月工资表'!I$1,INDEX('4月工资表'!$A:$M,INT((ROW()+4)/3),COLUMN())))</f>
        <v>-122.36</v>
      </c>
      <c r="J86" s="25">
        <f>IF(MOD(ROW(),3)=0,"",IF(MOD(ROW(),3)=1,'4月工资表'!J$1,INDEX('4月工资表'!$A:$M,INT((ROW()+4)/3),COLUMN())))</f>
        <v>5452.64</v>
      </c>
      <c r="K86" s="25">
        <f>IF(MOD(ROW(),3)=0,"",IF(MOD(ROW(),3)=1,'4月工资表'!K$1,INDEX('4月工资表'!$A:$M,INT((ROW()+4)/3),COLUMN())))</f>
        <v>3452.6400000000003</v>
      </c>
      <c r="L86" s="25">
        <f>IF(MOD(ROW(),3)=0,"",IF(MOD(ROW(),3)=1,'4月工资表'!L$1,INDEX('4月工资表'!$A:$M,INT((ROW()+4)/3),COLUMN())))</f>
        <v>-392.89600000000007</v>
      </c>
      <c r="M86" s="25">
        <f>IF(MOD(ROW(),3)=0,"",IF(MOD(ROW(),3)=1,'4月工资表'!M$1,INDEX('4月工资表'!$A:$M,INT((ROW()+4)/3),COLUMN())))</f>
        <v>5059.7440000000006</v>
      </c>
    </row>
    <row r="88" spans="1:13" x14ac:dyDescent="0.15">
      <c r="A88" s="23" t="str">
        <f>IF(MOD(ROW(),3)=0,"",IF(MOD(ROW(),3)=1,'4月工资表'!A$1,INDEX('4月工资表'!$A:$M,INT((ROW()+4)/3),COLUMN())))</f>
        <v>职员编号</v>
      </c>
      <c r="B88" s="23" t="str">
        <f>IF(MOD(ROW(),3)=0,"",IF(MOD(ROW(),3)=1,'4月工资表'!B$1,INDEX('4月工资表'!$A:$M,INT((ROW()+4)/3),COLUMN())))</f>
        <v>部门名称</v>
      </c>
      <c r="C88" s="23" t="str">
        <f>IF(MOD(ROW(),3)=0,"",IF(MOD(ROW(),3)=1,'4月工资表'!C$1,INDEX('4月工资表'!$A:$M,INT((ROW()+4)/3),COLUMN())))</f>
        <v>职员姓名</v>
      </c>
      <c r="D88" s="23" t="str">
        <f>IF(MOD(ROW(),3)=0,"",IF(MOD(ROW(),3)=1,'4月工资表'!D$1,INDEX('4月工资表'!$A:$M,INT((ROW()+4)/3),COLUMN())))</f>
        <v>基本工资</v>
      </c>
      <c r="E88" s="23" t="str">
        <f>IF(MOD(ROW(),3)=0,"",IF(MOD(ROW(),3)=1,'4月工资表'!E$1,INDEX('4月工资表'!$A:$M,INT((ROW()+4)/3),COLUMN())))</f>
        <v>浮动奖金</v>
      </c>
      <c r="F88" s="23" t="str">
        <f>IF(MOD(ROW(),3)=0,"",IF(MOD(ROW(),3)=1,'4月工资表'!F$1,INDEX('4月工资表'!$A:$M,INT((ROW()+4)/3),COLUMN())))</f>
        <v>核定工资总额</v>
      </c>
      <c r="G88" s="23" t="str">
        <f>IF(MOD(ROW(),3)=0,"",IF(MOD(ROW(),3)=1,'4月工资表'!G$1,INDEX('4月工资表'!$A:$M,INT((ROW()+4)/3),COLUMN())))</f>
        <v>交通/通讯等补助</v>
      </c>
      <c r="H88" s="23" t="str">
        <f>IF(MOD(ROW(),3)=0,"",IF(MOD(ROW(),3)=1,'4月工资表'!H$1,INDEX('4月工资表'!$A:$M,INT((ROW()+4)/3),COLUMN())))</f>
        <v>迟到/旷工等扣减</v>
      </c>
      <c r="I88" s="23" t="str">
        <f>IF(MOD(ROW(),3)=0,"",IF(MOD(ROW(),3)=1,'4月工资表'!I$1,INDEX('4月工资表'!$A:$M,INT((ROW()+4)/3),COLUMN())))</f>
        <v>养老/医疗/失业保险</v>
      </c>
      <c r="J88" s="23" t="str">
        <f>IF(MOD(ROW(),3)=0,"",IF(MOD(ROW(),3)=1,'4月工资表'!J$1,INDEX('4月工资表'!$A:$M,INT((ROW()+4)/3),COLUMN())))</f>
        <v>合计应发</v>
      </c>
      <c r="K88" s="23" t="str">
        <f>IF(MOD(ROW(),3)=0,"",IF(MOD(ROW(),3)=1,'4月工资表'!K$1,INDEX('4月工资表'!$A:$M,INT((ROW()+4)/3),COLUMN())))</f>
        <v>应纳税额</v>
      </c>
      <c r="L88" s="23" t="str">
        <f>IF(MOD(ROW(),3)=0,"",IF(MOD(ROW(),3)=1,'4月工资表'!L$1,INDEX('4月工资表'!$A:$M,INT((ROW()+4)/3),COLUMN())))</f>
        <v>个人所得税</v>
      </c>
      <c r="M88" s="23" t="str">
        <f>IF(MOD(ROW(),3)=0,"",IF(MOD(ROW(),3)=1,'4月工资表'!M$1,INDEX('4月工资表'!$A:$M,INT((ROW()+4)/3),COLUMN())))</f>
        <v>实发工资</v>
      </c>
    </row>
    <row r="89" spans="1:13" x14ac:dyDescent="0.15">
      <c r="A89" s="24" t="str">
        <f>IF(MOD(ROW(),3)=0,"",IF(MOD(ROW(),3)=1,'4月工资表'!A$1,INDEX('4月工资表'!$A:$M,INT((ROW()+4)/3),COLUMN())))</f>
        <v>C030</v>
      </c>
      <c r="B89" s="24" t="str">
        <f>IF(MOD(ROW(),3)=0,"",IF(MOD(ROW(),3)=1,'4月工资表'!B$1,INDEX('4月工资表'!$A:$M,INT((ROW()+4)/3),COLUMN())))</f>
        <v>网络安全部</v>
      </c>
      <c r="C89" s="24" t="str">
        <f>IF(MOD(ROW(),3)=0,"",IF(MOD(ROW(),3)=1,'4月工资表'!C$1,INDEX('4月工资表'!$A:$M,INT((ROW()+4)/3),COLUMN())))</f>
        <v>谭工勤</v>
      </c>
      <c r="D89" s="25">
        <f>IF(MOD(ROW(),3)=0,"",IF(MOD(ROW(),3)=1,'4月工资表'!D$1,INDEX('4月工资表'!$A:$M,INT((ROW()+4)/3),COLUMN())))</f>
        <v>2225</v>
      </c>
      <c r="E89" s="25">
        <f>IF(MOD(ROW(),3)=0,"",IF(MOD(ROW(),3)=1,'4月工资表'!E$1,INDEX('4月工资表'!$A:$M,INT((ROW()+4)/3),COLUMN())))</f>
        <v>2150</v>
      </c>
      <c r="F89" s="25">
        <f>IF(MOD(ROW(),3)=0,"",IF(MOD(ROW(),3)=1,'4月工资表'!F$1,INDEX('4月工资表'!$A:$M,INT((ROW()+4)/3),COLUMN())))</f>
        <v>4375</v>
      </c>
      <c r="G89" s="25">
        <f>IF(MOD(ROW(),3)=0,"",IF(MOD(ROW(),3)=1,'4月工资表'!G$1,INDEX('4月工资表'!$A:$M,INT((ROW()+4)/3),COLUMN())))</f>
        <v>0</v>
      </c>
      <c r="H89" s="25">
        <f>IF(MOD(ROW(),3)=0,"",IF(MOD(ROW(),3)=1,'4月工资表'!H$1,INDEX('4月工资表'!$A:$M,INT((ROW()+4)/3),COLUMN())))</f>
        <v>0</v>
      </c>
      <c r="I89" s="25">
        <f>IF(MOD(ROW(),3)=0,"",IF(MOD(ROW(),3)=1,'4月工资表'!I$1,INDEX('4月工资表'!$A:$M,INT((ROW()+4)/3),COLUMN())))</f>
        <v>-122.36</v>
      </c>
      <c r="J89" s="25">
        <f>IF(MOD(ROW(),3)=0,"",IF(MOD(ROW(),3)=1,'4月工资表'!J$1,INDEX('4月工资表'!$A:$M,INT((ROW()+4)/3),COLUMN())))</f>
        <v>4252.6400000000003</v>
      </c>
      <c r="K89" s="25">
        <f>IF(MOD(ROW(),3)=0,"",IF(MOD(ROW(),3)=1,'4月工资表'!K$1,INDEX('4月工资表'!$A:$M,INT((ROW()+4)/3),COLUMN())))</f>
        <v>2252.6400000000003</v>
      </c>
      <c r="L89" s="25">
        <f>IF(MOD(ROW(),3)=0,"",IF(MOD(ROW(),3)=1,'4月工资表'!L$1,INDEX('4月工资表'!$A:$M,INT((ROW()+4)/3),COLUMN())))</f>
        <v>-212.89600000000002</v>
      </c>
      <c r="M89" s="25">
        <f>IF(MOD(ROW(),3)=0,"",IF(MOD(ROW(),3)=1,'4月工资表'!M$1,INDEX('4月工资表'!$A:$M,INT((ROW()+4)/3),COLUMN())))</f>
        <v>4039.7440000000001</v>
      </c>
    </row>
    <row r="91" spans="1:13" x14ac:dyDescent="0.15">
      <c r="A91" s="23" t="str">
        <f>IF(MOD(ROW(),3)=0,"",IF(MOD(ROW(),3)=1,'4月工资表'!A$1,INDEX('4月工资表'!$A:$M,INT((ROW()+4)/3),COLUMN())))</f>
        <v>职员编号</v>
      </c>
      <c r="B91" s="23" t="str">
        <f>IF(MOD(ROW(),3)=0,"",IF(MOD(ROW(),3)=1,'4月工资表'!B$1,INDEX('4月工资表'!$A:$M,INT((ROW()+4)/3),COLUMN())))</f>
        <v>部门名称</v>
      </c>
      <c r="C91" s="23" t="str">
        <f>IF(MOD(ROW(),3)=0,"",IF(MOD(ROW(),3)=1,'4月工资表'!C$1,INDEX('4月工资表'!$A:$M,INT((ROW()+4)/3),COLUMN())))</f>
        <v>职员姓名</v>
      </c>
      <c r="D91" s="23" t="str">
        <f>IF(MOD(ROW(),3)=0,"",IF(MOD(ROW(),3)=1,'4月工资表'!D$1,INDEX('4月工资表'!$A:$M,INT((ROW()+4)/3),COLUMN())))</f>
        <v>基本工资</v>
      </c>
      <c r="E91" s="23" t="str">
        <f>IF(MOD(ROW(),3)=0,"",IF(MOD(ROW(),3)=1,'4月工资表'!E$1,INDEX('4月工资表'!$A:$M,INT((ROW()+4)/3),COLUMN())))</f>
        <v>浮动奖金</v>
      </c>
      <c r="F91" s="23" t="str">
        <f>IF(MOD(ROW(),3)=0,"",IF(MOD(ROW(),3)=1,'4月工资表'!F$1,INDEX('4月工资表'!$A:$M,INT((ROW()+4)/3),COLUMN())))</f>
        <v>核定工资总额</v>
      </c>
      <c r="G91" s="23" t="str">
        <f>IF(MOD(ROW(),3)=0,"",IF(MOD(ROW(),3)=1,'4月工资表'!G$1,INDEX('4月工资表'!$A:$M,INT((ROW()+4)/3),COLUMN())))</f>
        <v>交通/通讯等补助</v>
      </c>
      <c r="H91" s="23" t="str">
        <f>IF(MOD(ROW(),3)=0,"",IF(MOD(ROW(),3)=1,'4月工资表'!H$1,INDEX('4月工资表'!$A:$M,INT((ROW()+4)/3),COLUMN())))</f>
        <v>迟到/旷工等扣减</v>
      </c>
      <c r="I91" s="23" t="str">
        <f>IF(MOD(ROW(),3)=0,"",IF(MOD(ROW(),3)=1,'4月工资表'!I$1,INDEX('4月工资表'!$A:$M,INT((ROW()+4)/3),COLUMN())))</f>
        <v>养老/医疗/失业保险</v>
      </c>
      <c r="J91" s="23" t="str">
        <f>IF(MOD(ROW(),3)=0,"",IF(MOD(ROW(),3)=1,'4月工资表'!J$1,INDEX('4月工资表'!$A:$M,INT((ROW()+4)/3),COLUMN())))</f>
        <v>合计应发</v>
      </c>
      <c r="K91" s="23" t="str">
        <f>IF(MOD(ROW(),3)=0,"",IF(MOD(ROW(),3)=1,'4月工资表'!K$1,INDEX('4月工资表'!$A:$M,INT((ROW()+4)/3),COLUMN())))</f>
        <v>应纳税额</v>
      </c>
      <c r="L91" s="23" t="str">
        <f>IF(MOD(ROW(),3)=0,"",IF(MOD(ROW(),3)=1,'4月工资表'!L$1,INDEX('4月工资表'!$A:$M,INT((ROW()+4)/3),COLUMN())))</f>
        <v>个人所得税</v>
      </c>
      <c r="M91" s="23" t="str">
        <f>IF(MOD(ROW(),3)=0,"",IF(MOD(ROW(),3)=1,'4月工资表'!M$1,INDEX('4月工资表'!$A:$M,INT((ROW()+4)/3),COLUMN())))</f>
        <v>实发工资</v>
      </c>
    </row>
    <row r="92" spans="1:13" x14ac:dyDescent="0.15">
      <c r="A92" s="24" t="str">
        <f>IF(MOD(ROW(),3)=0,"",IF(MOD(ROW(),3)=1,'4月工资表'!A$1,INDEX('4月工资表'!$A:$M,INT((ROW()+4)/3),COLUMN())))</f>
        <v>C031</v>
      </c>
      <c r="B92" s="24" t="str">
        <f>IF(MOD(ROW(),3)=0,"",IF(MOD(ROW(),3)=1,'4月工资表'!B$1,INDEX('4月工资表'!$A:$M,INT((ROW()+4)/3),COLUMN())))</f>
        <v>产品研发部</v>
      </c>
      <c r="C92" s="24" t="str">
        <f>IF(MOD(ROW(),3)=0,"",IF(MOD(ROW(),3)=1,'4月工资表'!C$1,INDEX('4月工资表'!$A:$M,INT((ROW()+4)/3),COLUMN())))</f>
        <v>谭军</v>
      </c>
      <c r="D92" s="25">
        <f>IF(MOD(ROW(),3)=0,"",IF(MOD(ROW(),3)=1,'4月工资表'!D$1,INDEX('4月工资表'!$A:$M,INT((ROW()+4)/3),COLUMN())))</f>
        <v>1850</v>
      </c>
      <c r="E92" s="25">
        <f>IF(MOD(ROW(),3)=0,"",IF(MOD(ROW(),3)=1,'4月工资表'!E$1,INDEX('4月工资表'!$A:$M,INT((ROW()+4)/3),COLUMN())))</f>
        <v>2640</v>
      </c>
      <c r="F92" s="25">
        <f>IF(MOD(ROW(),3)=0,"",IF(MOD(ROW(),3)=1,'4月工资表'!F$1,INDEX('4月工资表'!$A:$M,INT((ROW()+4)/3),COLUMN())))</f>
        <v>4490</v>
      </c>
      <c r="G92" s="25">
        <f>IF(MOD(ROW(),3)=0,"",IF(MOD(ROW(),3)=1,'4月工资表'!G$1,INDEX('4月工资表'!$A:$M,INT((ROW()+4)/3),COLUMN())))</f>
        <v>0</v>
      </c>
      <c r="H92" s="25">
        <f>IF(MOD(ROW(),3)=0,"",IF(MOD(ROW(),3)=1,'4月工资表'!H$1,INDEX('4月工资表'!$A:$M,INT((ROW()+4)/3),COLUMN())))</f>
        <v>0</v>
      </c>
      <c r="I92" s="25">
        <f>IF(MOD(ROW(),3)=0,"",IF(MOD(ROW(),3)=1,'4月工资表'!I$1,INDEX('4月工资表'!$A:$M,INT((ROW()+4)/3),COLUMN())))</f>
        <v>-122.36</v>
      </c>
      <c r="J92" s="25">
        <f>IF(MOD(ROW(),3)=0,"",IF(MOD(ROW(),3)=1,'4月工资表'!J$1,INDEX('4月工资表'!$A:$M,INT((ROW()+4)/3),COLUMN())))</f>
        <v>4367.6400000000003</v>
      </c>
      <c r="K92" s="25">
        <f>IF(MOD(ROW(),3)=0,"",IF(MOD(ROW(),3)=1,'4月工资表'!K$1,INDEX('4月工资表'!$A:$M,INT((ROW()+4)/3),COLUMN())))</f>
        <v>2367.6400000000003</v>
      </c>
      <c r="L92" s="25">
        <f>IF(MOD(ROW(),3)=0,"",IF(MOD(ROW(),3)=1,'4月工资表'!L$1,INDEX('4月工资表'!$A:$M,INT((ROW()+4)/3),COLUMN())))</f>
        <v>-230.14600000000002</v>
      </c>
      <c r="M92" s="25">
        <f>IF(MOD(ROW(),3)=0,"",IF(MOD(ROW(),3)=1,'4月工资表'!M$1,INDEX('4月工资表'!$A:$M,INT((ROW()+4)/3),COLUMN())))</f>
        <v>4137.4940000000006</v>
      </c>
    </row>
    <row r="94" spans="1:13" x14ac:dyDescent="0.15">
      <c r="A94" s="23" t="str">
        <f>IF(MOD(ROW(),3)=0,"",IF(MOD(ROW(),3)=1,'4月工资表'!A$1,INDEX('4月工资表'!$A:$M,INT((ROW()+4)/3),COLUMN())))</f>
        <v>职员编号</v>
      </c>
      <c r="B94" s="23" t="str">
        <f>IF(MOD(ROW(),3)=0,"",IF(MOD(ROW(),3)=1,'4月工资表'!B$1,INDEX('4月工资表'!$A:$M,INT((ROW()+4)/3),COLUMN())))</f>
        <v>部门名称</v>
      </c>
      <c r="C94" s="23" t="str">
        <f>IF(MOD(ROW(),3)=0,"",IF(MOD(ROW(),3)=1,'4月工资表'!C$1,INDEX('4月工资表'!$A:$M,INT((ROW()+4)/3),COLUMN())))</f>
        <v>职员姓名</v>
      </c>
      <c r="D94" s="23" t="str">
        <f>IF(MOD(ROW(),3)=0,"",IF(MOD(ROW(),3)=1,'4月工资表'!D$1,INDEX('4月工资表'!$A:$M,INT((ROW()+4)/3),COLUMN())))</f>
        <v>基本工资</v>
      </c>
      <c r="E94" s="23" t="str">
        <f>IF(MOD(ROW(),3)=0,"",IF(MOD(ROW(),3)=1,'4月工资表'!E$1,INDEX('4月工资表'!$A:$M,INT((ROW()+4)/3),COLUMN())))</f>
        <v>浮动奖金</v>
      </c>
      <c r="F94" s="23" t="str">
        <f>IF(MOD(ROW(),3)=0,"",IF(MOD(ROW(),3)=1,'4月工资表'!F$1,INDEX('4月工资表'!$A:$M,INT((ROW()+4)/3),COLUMN())))</f>
        <v>核定工资总额</v>
      </c>
      <c r="G94" s="23" t="str">
        <f>IF(MOD(ROW(),3)=0,"",IF(MOD(ROW(),3)=1,'4月工资表'!G$1,INDEX('4月工资表'!$A:$M,INT((ROW()+4)/3),COLUMN())))</f>
        <v>交通/通讯等补助</v>
      </c>
      <c r="H94" s="23" t="str">
        <f>IF(MOD(ROW(),3)=0,"",IF(MOD(ROW(),3)=1,'4月工资表'!H$1,INDEX('4月工资表'!$A:$M,INT((ROW()+4)/3),COLUMN())))</f>
        <v>迟到/旷工等扣减</v>
      </c>
      <c r="I94" s="23" t="str">
        <f>IF(MOD(ROW(),3)=0,"",IF(MOD(ROW(),3)=1,'4月工资表'!I$1,INDEX('4月工资表'!$A:$M,INT((ROW()+4)/3),COLUMN())))</f>
        <v>养老/医疗/失业保险</v>
      </c>
      <c r="J94" s="23" t="str">
        <f>IF(MOD(ROW(),3)=0,"",IF(MOD(ROW(),3)=1,'4月工资表'!J$1,INDEX('4月工资表'!$A:$M,INT((ROW()+4)/3),COLUMN())))</f>
        <v>合计应发</v>
      </c>
      <c r="K94" s="23" t="str">
        <f>IF(MOD(ROW(),3)=0,"",IF(MOD(ROW(),3)=1,'4月工资表'!K$1,INDEX('4月工资表'!$A:$M,INT((ROW()+4)/3),COLUMN())))</f>
        <v>应纳税额</v>
      </c>
      <c r="L94" s="23" t="str">
        <f>IF(MOD(ROW(),3)=0,"",IF(MOD(ROW(),3)=1,'4月工资表'!L$1,INDEX('4月工资表'!$A:$M,INT((ROW()+4)/3),COLUMN())))</f>
        <v>个人所得税</v>
      </c>
      <c r="M94" s="23" t="str">
        <f>IF(MOD(ROW(),3)=0,"",IF(MOD(ROW(),3)=1,'4月工资表'!M$1,INDEX('4月工资表'!$A:$M,INT((ROW()+4)/3),COLUMN())))</f>
        <v>实发工资</v>
      </c>
    </row>
    <row r="95" spans="1:13" x14ac:dyDescent="0.15">
      <c r="A95" s="24" t="str">
        <f>IF(MOD(ROW(),3)=0,"",IF(MOD(ROW(),3)=1,'4月工资表'!A$1,INDEX('4月工资表'!$A:$M,INT((ROW()+4)/3),COLUMN())))</f>
        <v>C032</v>
      </c>
      <c r="B95" s="24" t="str">
        <f>IF(MOD(ROW(),3)=0,"",IF(MOD(ROW(),3)=1,'4月工资表'!B$1,INDEX('4月工资表'!$A:$M,INT((ROW()+4)/3),COLUMN())))</f>
        <v>市场部</v>
      </c>
      <c r="C95" s="24" t="str">
        <f>IF(MOD(ROW(),3)=0,"",IF(MOD(ROW(),3)=1,'4月工资表'!C$1,INDEX('4月工资表'!$A:$M,INT((ROW()+4)/3),COLUMN())))</f>
        <v>李阳</v>
      </c>
      <c r="D95" s="25">
        <f>IF(MOD(ROW(),3)=0,"",IF(MOD(ROW(),3)=1,'4月工资表'!D$1,INDEX('4月工资表'!$A:$M,INT((ROW()+4)/3),COLUMN())))</f>
        <v>1200</v>
      </c>
      <c r="E95" s="25">
        <f>IF(MOD(ROW(),3)=0,"",IF(MOD(ROW(),3)=1,'4月工资表'!E$1,INDEX('4月工资表'!$A:$M,INT((ROW()+4)/3),COLUMN())))</f>
        <v>5060</v>
      </c>
      <c r="F95" s="25">
        <f>IF(MOD(ROW(),3)=0,"",IF(MOD(ROW(),3)=1,'4月工资表'!F$1,INDEX('4月工资表'!$A:$M,INT((ROW()+4)/3),COLUMN())))</f>
        <v>6260</v>
      </c>
      <c r="G95" s="25">
        <f>IF(MOD(ROW(),3)=0,"",IF(MOD(ROW(),3)=1,'4月工资表'!G$1,INDEX('4月工资表'!$A:$M,INT((ROW()+4)/3),COLUMN())))</f>
        <v>300</v>
      </c>
      <c r="H95" s="25">
        <f>IF(MOD(ROW(),3)=0,"",IF(MOD(ROW(),3)=1,'4月工资表'!H$1,INDEX('4月工资表'!$A:$M,INT((ROW()+4)/3),COLUMN())))</f>
        <v>0</v>
      </c>
      <c r="I95" s="25">
        <f>IF(MOD(ROW(),3)=0,"",IF(MOD(ROW(),3)=1,'4月工资表'!I$1,INDEX('4月工资表'!$A:$M,INT((ROW()+4)/3),COLUMN())))</f>
        <v>-122.36</v>
      </c>
      <c r="J95" s="25">
        <f>IF(MOD(ROW(),3)=0,"",IF(MOD(ROW(),3)=1,'4月工资表'!J$1,INDEX('4月工资表'!$A:$M,INT((ROW()+4)/3),COLUMN())))</f>
        <v>6437.64</v>
      </c>
      <c r="K95" s="25">
        <f>IF(MOD(ROW(),3)=0,"",IF(MOD(ROW(),3)=1,'4月工资表'!K$1,INDEX('4月工资表'!$A:$M,INT((ROW()+4)/3),COLUMN())))</f>
        <v>4437.6400000000003</v>
      </c>
      <c r="L95" s="25">
        <f>IF(MOD(ROW(),3)=0,"",IF(MOD(ROW(),3)=1,'4月工资表'!L$1,INDEX('4月工资表'!$A:$M,INT((ROW()+4)/3),COLUMN())))</f>
        <v>-540.64600000000007</v>
      </c>
      <c r="M95" s="25">
        <f>IF(MOD(ROW(),3)=0,"",IF(MOD(ROW(),3)=1,'4月工资表'!M$1,INDEX('4月工资表'!$A:$M,INT((ROW()+4)/3),COLUMN())))</f>
        <v>5896.9940000000006</v>
      </c>
    </row>
    <row r="97" spans="1:13" x14ac:dyDescent="0.15">
      <c r="A97" s="23" t="str">
        <f>IF(MOD(ROW(),3)=0,"",IF(MOD(ROW(),3)=1,'4月工资表'!A$1,INDEX('4月工资表'!$A:$M,INT((ROW()+4)/3),COLUMN())))</f>
        <v>职员编号</v>
      </c>
      <c r="B97" s="23" t="str">
        <f>IF(MOD(ROW(),3)=0,"",IF(MOD(ROW(),3)=1,'4月工资表'!B$1,INDEX('4月工资表'!$A:$M,INT((ROW()+4)/3),COLUMN())))</f>
        <v>部门名称</v>
      </c>
      <c r="C97" s="23" t="str">
        <f>IF(MOD(ROW(),3)=0,"",IF(MOD(ROW(),3)=1,'4月工资表'!C$1,INDEX('4月工资表'!$A:$M,INT((ROW()+4)/3),COLUMN())))</f>
        <v>职员姓名</v>
      </c>
      <c r="D97" s="23" t="str">
        <f>IF(MOD(ROW(),3)=0,"",IF(MOD(ROW(),3)=1,'4月工资表'!D$1,INDEX('4月工资表'!$A:$M,INT((ROW()+4)/3),COLUMN())))</f>
        <v>基本工资</v>
      </c>
      <c r="E97" s="23" t="str">
        <f>IF(MOD(ROW(),3)=0,"",IF(MOD(ROW(),3)=1,'4月工资表'!E$1,INDEX('4月工资表'!$A:$M,INT((ROW()+4)/3),COLUMN())))</f>
        <v>浮动奖金</v>
      </c>
      <c r="F97" s="23" t="str">
        <f>IF(MOD(ROW(),3)=0,"",IF(MOD(ROW(),3)=1,'4月工资表'!F$1,INDEX('4月工资表'!$A:$M,INT((ROW()+4)/3),COLUMN())))</f>
        <v>核定工资总额</v>
      </c>
      <c r="G97" s="23" t="str">
        <f>IF(MOD(ROW(),3)=0,"",IF(MOD(ROW(),3)=1,'4月工资表'!G$1,INDEX('4月工资表'!$A:$M,INT((ROW()+4)/3),COLUMN())))</f>
        <v>交通/通讯等补助</v>
      </c>
      <c r="H97" s="23" t="str">
        <f>IF(MOD(ROW(),3)=0,"",IF(MOD(ROW(),3)=1,'4月工资表'!H$1,INDEX('4月工资表'!$A:$M,INT((ROW()+4)/3),COLUMN())))</f>
        <v>迟到/旷工等扣减</v>
      </c>
      <c r="I97" s="23" t="str">
        <f>IF(MOD(ROW(),3)=0,"",IF(MOD(ROW(),3)=1,'4月工资表'!I$1,INDEX('4月工资表'!$A:$M,INT((ROW()+4)/3),COLUMN())))</f>
        <v>养老/医疗/失业保险</v>
      </c>
      <c r="J97" s="23" t="str">
        <f>IF(MOD(ROW(),3)=0,"",IF(MOD(ROW(),3)=1,'4月工资表'!J$1,INDEX('4月工资表'!$A:$M,INT((ROW()+4)/3),COLUMN())))</f>
        <v>合计应发</v>
      </c>
      <c r="K97" s="23" t="str">
        <f>IF(MOD(ROW(),3)=0,"",IF(MOD(ROW(),3)=1,'4月工资表'!K$1,INDEX('4月工资表'!$A:$M,INT((ROW()+4)/3),COLUMN())))</f>
        <v>应纳税额</v>
      </c>
      <c r="L97" s="23" t="str">
        <f>IF(MOD(ROW(),3)=0,"",IF(MOD(ROW(),3)=1,'4月工资表'!L$1,INDEX('4月工资表'!$A:$M,INT((ROW()+4)/3),COLUMN())))</f>
        <v>个人所得税</v>
      </c>
      <c r="M97" s="23" t="str">
        <f>IF(MOD(ROW(),3)=0,"",IF(MOD(ROW(),3)=1,'4月工资表'!M$1,INDEX('4月工资表'!$A:$M,INT((ROW()+4)/3),COLUMN())))</f>
        <v>实发工资</v>
      </c>
    </row>
    <row r="98" spans="1:13" x14ac:dyDescent="0.15">
      <c r="A98" s="24" t="str">
        <f>IF(MOD(ROW(),3)=0,"",IF(MOD(ROW(),3)=1,'4月工资表'!A$1,INDEX('4月工资表'!$A:$M,INT((ROW()+4)/3),COLUMN())))</f>
        <v>C033</v>
      </c>
      <c r="B98" s="24" t="str">
        <f>IF(MOD(ROW(),3)=0,"",IF(MOD(ROW(),3)=1,'4月工资表'!B$1,INDEX('4月工资表'!$A:$M,INT((ROW()+4)/3),COLUMN())))</f>
        <v>技术服务部</v>
      </c>
      <c r="C98" s="24" t="str">
        <f>IF(MOD(ROW(),3)=0,"",IF(MOD(ROW(),3)=1,'4月工资表'!C$1,INDEX('4月工资表'!$A:$M,INT((ROW()+4)/3),COLUMN())))</f>
        <v>徐明勇</v>
      </c>
      <c r="D98" s="25">
        <f>IF(MOD(ROW(),3)=0,"",IF(MOD(ROW(),3)=1,'4月工资表'!D$1,INDEX('4月工资表'!$A:$M,INT((ROW()+4)/3),COLUMN())))</f>
        <v>2135</v>
      </c>
      <c r="E98" s="25">
        <f>IF(MOD(ROW(),3)=0,"",IF(MOD(ROW(),3)=1,'4月工资表'!E$1,INDEX('4月工资表'!$A:$M,INT((ROW()+4)/3),COLUMN())))</f>
        <v>3320</v>
      </c>
      <c r="F98" s="25">
        <f>IF(MOD(ROW(),3)=0,"",IF(MOD(ROW(),3)=1,'4月工资表'!F$1,INDEX('4月工资表'!$A:$M,INT((ROW()+4)/3),COLUMN())))</f>
        <v>5455</v>
      </c>
      <c r="G98" s="25">
        <f>IF(MOD(ROW(),3)=0,"",IF(MOD(ROW(),3)=1,'4月工资表'!G$1,INDEX('4月工资表'!$A:$M,INT((ROW()+4)/3),COLUMN())))</f>
        <v>300</v>
      </c>
      <c r="H98" s="25">
        <f>IF(MOD(ROW(),3)=0,"",IF(MOD(ROW(),3)=1,'4月工资表'!H$1,INDEX('4月工资表'!$A:$M,INT((ROW()+4)/3),COLUMN())))</f>
        <v>0</v>
      </c>
      <c r="I98" s="25">
        <f>IF(MOD(ROW(),3)=0,"",IF(MOD(ROW(),3)=1,'4月工资表'!I$1,INDEX('4月工资表'!$A:$M,INT((ROW()+4)/3),COLUMN())))</f>
        <v>-122.36</v>
      </c>
      <c r="J98" s="25">
        <f>IF(MOD(ROW(),3)=0,"",IF(MOD(ROW(),3)=1,'4月工资表'!J$1,INDEX('4月工资表'!$A:$M,INT((ROW()+4)/3),COLUMN())))</f>
        <v>5632.64</v>
      </c>
      <c r="K98" s="25">
        <f>IF(MOD(ROW(),3)=0,"",IF(MOD(ROW(),3)=1,'4月工资表'!K$1,INDEX('4月工资表'!$A:$M,INT((ROW()+4)/3),COLUMN())))</f>
        <v>3632.6400000000003</v>
      </c>
      <c r="L98" s="25">
        <f>IF(MOD(ROW(),3)=0,"",IF(MOD(ROW(),3)=1,'4月工资表'!L$1,INDEX('4月工资表'!$A:$M,INT((ROW()+4)/3),COLUMN())))</f>
        <v>-419.89600000000007</v>
      </c>
      <c r="M98" s="25">
        <f>IF(MOD(ROW(),3)=0,"",IF(MOD(ROW(),3)=1,'4月工资表'!M$1,INDEX('4月工资表'!$A:$M,INT((ROW()+4)/3),COLUMN())))</f>
        <v>5212.7440000000006</v>
      </c>
    </row>
    <row r="100" spans="1:13" x14ac:dyDescent="0.15">
      <c r="A100" s="23" t="str">
        <f>IF(MOD(ROW(),3)=0,"",IF(MOD(ROW(),3)=1,'4月工资表'!A$1,INDEX('4月工资表'!$A:$M,INT((ROW()+4)/3),COLUMN())))</f>
        <v>职员编号</v>
      </c>
      <c r="B100" s="23" t="str">
        <f>IF(MOD(ROW(),3)=0,"",IF(MOD(ROW(),3)=1,'4月工资表'!B$1,INDEX('4月工资表'!$A:$M,INT((ROW()+4)/3),COLUMN())))</f>
        <v>部门名称</v>
      </c>
      <c r="C100" s="23" t="str">
        <f>IF(MOD(ROW(),3)=0,"",IF(MOD(ROW(),3)=1,'4月工资表'!C$1,INDEX('4月工资表'!$A:$M,INT((ROW()+4)/3),COLUMN())))</f>
        <v>职员姓名</v>
      </c>
      <c r="D100" s="23" t="str">
        <f>IF(MOD(ROW(),3)=0,"",IF(MOD(ROW(),3)=1,'4月工资表'!D$1,INDEX('4月工资表'!$A:$M,INT((ROW()+4)/3),COLUMN())))</f>
        <v>基本工资</v>
      </c>
      <c r="E100" s="23" t="str">
        <f>IF(MOD(ROW(),3)=0,"",IF(MOD(ROW(),3)=1,'4月工资表'!E$1,INDEX('4月工资表'!$A:$M,INT((ROW()+4)/3),COLUMN())))</f>
        <v>浮动奖金</v>
      </c>
      <c r="F100" s="23" t="str">
        <f>IF(MOD(ROW(),3)=0,"",IF(MOD(ROW(),3)=1,'4月工资表'!F$1,INDEX('4月工资表'!$A:$M,INT((ROW()+4)/3),COLUMN())))</f>
        <v>核定工资总额</v>
      </c>
      <c r="G100" s="23" t="str">
        <f>IF(MOD(ROW(),3)=0,"",IF(MOD(ROW(),3)=1,'4月工资表'!G$1,INDEX('4月工资表'!$A:$M,INT((ROW()+4)/3),COLUMN())))</f>
        <v>交通/通讯等补助</v>
      </c>
      <c r="H100" s="23" t="str">
        <f>IF(MOD(ROW(),3)=0,"",IF(MOD(ROW(),3)=1,'4月工资表'!H$1,INDEX('4月工资表'!$A:$M,INT((ROW()+4)/3),COLUMN())))</f>
        <v>迟到/旷工等扣减</v>
      </c>
      <c r="I100" s="23" t="str">
        <f>IF(MOD(ROW(),3)=0,"",IF(MOD(ROW(),3)=1,'4月工资表'!I$1,INDEX('4月工资表'!$A:$M,INT((ROW()+4)/3),COLUMN())))</f>
        <v>养老/医疗/失业保险</v>
      </c>
      <c r="J100" s="23" t="str">
        <f>IF(MOD(ROW(),3)=0,"",IF(MOD(ROW(),3)=1,'4月工资表'!J$1,INDEX('4月工资表'!$A:$M,INT((ROW()+4)/3),COLUMN())))</f>
        <v>合计应发</v>
      </c>
      <c r="K100" s="23" t="str">
        <f>IF(MOD(ROW(),3)=0,"",IF(MOD(ROW(),3)=1,'4月工资表'!K$1,INDEX('4月工资表'!$A:$M,INT((ROW()+4)/3),COLUMN())))</f>
        <v>应纳税额</v>
      </c>
      <c r="L100" s="23" t="str">
        <f>IF(MOD(ROW(),3)=0,"",IF(MOD(ROW(),3)=1,'4月工资表'!L$1,INDEX('4月工资表'!$A:$M,INT((ROW()+4)/3),COLUMN())))</f>
        <v>个人所得税</v>
      </c>
      <c r="M100" s="23" t="str">
        <f>IF(MOD(ROW(),3)=0,"",IF(MOD(ROW(),3)=1,'4月工资表'!M$1,INDEX('4月工资表'!$A:$M,INT((ROW()+4)/3),COLUMN())))</f>
        <v>实发工资</v>
      </c>
    </row>
    <row r="101" spans="1:13" x14ac:dyDescent="0.15">
      <c r="A101" s="24" t="str">
        <f>IF(MOD(ROW(),3)=0,"",IF(MOD(ROW(),3)=1,'4月工资表'!A$1,INDEX('4月工资表'!$A:$M,INT((ROW()+4)/3),COLUMN())))</f>
        <v>C034</v>
      </c>
      <c r="B101" s="24" t="str">
        <f>IF(MOD(ROW(),3)=0,"",IF(MOD(ROW(),3)=1,'4月工资表'!B$1,INDEX('4月工资表'!$A:$M,INT((ROW()+4)/3),COLUMN())))</f>
        <v>系统集成部</v>
      </c>
      <c r="C101" s="24" t="str">
        <f>IF(MOD(ROW(),3)=0,"",IF(MOD(ROW(),3)=1,'4月工资表'!C$1,INDEX('4月工资表'!$A:$M,INT((ROW()+4)/3),COLUMN())))</f>
        <v>黄丽</v>
      </c>
      <c r="D101" s="25">
        <f>IF(MOD(ROW(),3)=0,"",IF(MOD(ROW(),3)=1,'4月工资表'!D$1,INDEX('4月工资表'!$A:$M,INT((ROW()+4)/3),COLUMN())))</f>
        <v>2135</v>
      </c>
      <c r="E101" s="25">
        <f>IF(MOD(ROW(),3)=0,"",IF(MOD(ROW(),3)=1,'4月工资表'!E$1,INDEX('4月工资表'!$A:$M,INT((ROW()+4)/3),COLUMN())))</f>
        <v>2450</v>
      </c>
      <c r="F101" s="25">
        <f>IF(MOD(ROW(),3)=0,"",IF(MOD(ROW(),3)=1,'4月工资表'!F$1,INDEX('4月工资表'!$A:$M,INT((ROW()+4)/3),COLUMN())))</f>
        <v>4585</v>
      </c>
      <c r="G101" s="25">
        <f>IF(MOD(ROW(),3)=0,"",IF(MOD(ROW(),3)=1,'4月工资表'!G$1,INDEX('4月工资表'!$A:$M,INT((ROW()+4)/3),COLUMN())))</f>
        <v>150</v>
      </c>
      <c r="H101" s="25">
        <f>IF(MOD(ROW(),3)=0,"",IF(MOD(ROW(),3)=1,'4月工资表'!H$1,INDEX('4月工资表'!$A:$M,INT((ROW()+4)/3),COLUMN())))</f>
        <v>0</v>
      </c>
      <c r="I101" s="25">
        <f>IF(MOD(ROW(),3)=0,"",IF(MOD(ROW(),3)=1,'4月工资表'!I$1,INDEX('4月工资表'!$A:$M,INT((ROW()+4)/3),COLUMN())))</f>
        <v>-122.36</v>
      </c>
      <c r="J101" s="25">
        <f>IF(MOD(ROW(),3)=0,"",IF(MOD(ROW(),3)=1,'4月工资表'!J$1,INDEX('4月工资表'!$A:$M,INT((ROW()+4)/3),COLUMN())))</f>
        <v>4612.6400000000003</v>
      </c>
      <c r="K101" s="25">
        <f>IF(MOD(ROW(),3)=0,"",IF(MOD(ROW(),3)=1,'4月工资表'!K$1,INDEX('4月工资表'!$A:$M,INT((ROW()+4)/3),COLUMN())))</f>
        <v>2612.6400000000003</v>
      </c>
      <c r="L101" s="25">
        <f>IF(MOD(ROW(),3)=0,"",IF(MOD(ROW(),3)=1,'4月工资表'!L$1,INDEX('4月工资表'!$A:$M,INT((ROW()+4)/3),COLUMN())))</f>
        <v>-266.89600000000002</v>
      </c>
      <c r="M101" s="25">
        <f>IF(MOD(ROW(),3)=0,"",IF(MOD(ROW(),3)=1,'4月工资表'!M$1,INDEX('4月工资表'!$A:$M,INT((ROW()+4)/3),COLUMN())))</f>
        <v>4345.7440000000006</v>
      </c>
    </row>
    <row r="103" spans="1:13" x14ac:dyDescent="0.15">
      <c r="A103" s="23" t="str">
        <f>IF(MOD(ROW(),3)=0,"",IF(MOD(ROW(),3)=1,'4月工资表'!A$1,INDEX('4月工资表'!$A:$M,INT((ROW()+4)/3),COLUMN())))</f>
        <v>职员编号</v>
      </c>
      <c r="B103" s="23" t="str">
        <f>IF(MOD(ROW(),3)=0,"",IF(MOD(ROW(),3)=1,'4月工资表'!B$1,INDEX('4月工资表'!$A:$M,INT((ROW()+4)/3),COLUMN())))</f>
        <v>部门名称</v>
      </c>
      <c r="C103" s="23" t="str">
        <f>IF(MOD(ROW(),3)=0,"",IF(MOD(ROW(),3)=1,'4月工资表'!C$1,INDEX('4月工资表'!$A:$M,INT((ROW()+4)/3),COLUMN())))</f>
        <v>职员姓名</v>
      </c>
      <c r="D103" s="23" t="str">
        <f>IF(MOD(ROW(),3)=0,"",IF(MOD(ROW(),3)=1,'4月工资表'!D$1,INDEX('4月工资表'!$A:$M,INT((ROW()+4)/3),COLUMN())))</f>
        <v>基本工资</v>
      </c>
      <c r="E103" s="23" t="str">
        <f>IF(MOD(ROW(),3)=0,"",IF(MOD(ROW(),3)=1,'4月工资表'!E$1,INDEX('4月工资表'!$A:$M,INT((ROW()+4)/3),COLUMN())))</f>
        <v>浮动奖金</v>
      </c>
      <c r="F103" s="23" t="str">
        <f>IF(MOD(ROW(),3)=0,"",IF(MOD(ROW(),3)=1,'4月工资表'!F$1,INDEX('4月工资表'!$A:$M,INT((ROW()+4)/3),COLUMN())))</f>
        <v>核定工资总额</v>
      </c>
      <c r="G103" s="23" t="str">
        <f>IF(MOD(ROW(),3)=0,"",IF(MOD(ROW(),3)=1,'4月工资表'!G$1,INDEX('4月工资表'!$A:$M,INT((ROW()+4)/3),COLUMN())))</f>
        <v>交通/通讯等补助</v>
      </c>
      <c r="H103" s="23" t="str">
        <f>IF(MOD(ROW(),3)=0,"",IF(MOD(ROW(),3)=1,'4月工资表'!H$1,INDEX('4月工资表'!$A:$M,INT((ROW()+4)/3),COLUMN())))</f>
        <v>迟到/旷工等扣减</v>
      </c>
      <c r="I103" s="23" t="str">
        <f>IF(MOD(ROW(),3)=0,"",IF(MOD(ROW(),3)=1,'4月工资表'!I$1,INDEX('4月工资表'!$A:$M,INT((ROW()+4)/3),COLUMN())))</f>
        <v>养老/医疗/失业保险</v>
      </c>
      <c r="J103" s="23" t="str">
        <f>IF(MOD(ROW(),3)=0,"",IF(MOD(ROW(),3)=1,'4月工资表'!J$1,INDEX('4月工资表'!$A:$M,INT((ROW()+4)/3),COLUMN())))</f>
        <v>合计应发</v>
      </c>
      <c r="K103" s="23" t="str">
        <f>IF(MOD(ROW(),3)=0,"",IF(MOD(ROW(),3)=1,'4月工资表'!K$1,INDEX('4月工资表'!$A:$M,INT((ROW()+4)/3),COLUMN())))</f>
        <v>应纳税额</v>
      </c>
      <c r="L103" s="23" t="str">
        <f>IF(MOD(ROW(),3)=0,"",IF(MOD(ROW(),3)=1,'4月工资表'!L$1,INDEX('4月工资表'!$A:$M,INT((ROW()+4)/3),COLUMN())))</f>
        <v>个人所得税</v>
      </c>
      <c r="M103" s="23" t="str">
        <f>IF(MOD(ROW(),3)=0,"",IF(MOD(ROW(),3)=1,'4月工资表'!M$1,INDEX('4月工资表'!$A:$M,INT((ROW()+4)/3),COLUMN())))</f>
        <v>实发工资</v>
      </c>
    </row>
    <row r="104" spans="1:13" x14ac:dyDescent="0.15">
      <c r="A104" s="24" t="str">
        <f>IF(MOD(ROW(),3)=0,"",IF(MOD(ROW(),3)=1,'4月工资表'!A$1,INDEX('4月工资表'!$A:$M,INT((ROW()+4)/3),COLUMN())))</f>
        <v>C035</v>
      </c>
      <c r="B104" s="24" t="str">
        <f>IF(MOD(ROW(),3)=0,"",IF(MOD(ROW(),3)=1,'4月工资表'!B$1,INDEX('4月工资表'!$A:$M,INT((ROW()+4)/3),COLUMN())))</f>
        <v>产品研发部</v>
      </c>
      <c r="C104" s="24" t="str">
        <f>IF(MOD(ROW(),3)=0,"",IF(MOD(ROW(),3)=1,'4月工资表'!C$1,INDEX('4月工资表'!$A:$M,INT((ROW()+4)/3),COLUMN())))</f>
        <v>曾飒</v>
      </c>
      <c r="D104" s="25">
        <f>IF(MOD(ROW(),3)=0,"",IF(MOD(ROW(),3)=1,'4月工资表'!D$1,INDEX('4月工资表'!$A:$M,INT((ROW()+4)/3),COLUMN())))</f>
        <v>2850</v>
      </c>
      <c r="E104" s="25">
        <f>IF(MOD(ROW(),3)=0,"",IF(MOD(ROW(),3)=1,'4月工资表'!E$1,INDEX('4月工资表'!$A:$M,INT((ROW()+4)/3),COLUMN())))</f>
        <v>3030</v>
      </c>
      <c r="F104" s="25">
        <f>IF(MOD(ROW(),3)=0,"",IF(MOD(ROW(),3)=1,'4月工资表'!F$1,INDEX('4月工资表'!$A:$M,INT((ROW()+4)/3),COLUMN())))</f>
        <v>5880</v>
      </c>
      <c r="G104" s="25">
        <f>IF(MOD(ROW(),3)=0,"",IF(MOD(ROW(),3)=1,'4月工资表'!G$1,INDEX('4月工资表'!$A:$M,INT((ROW()+4)/3),COLUMN())))</f>
        <v>150</v>
      </c>
      <c r="H104" s="25">
        <f>IF(MOD(ROW(),3)=0,"",IF(MOD(ROW(),3)=1,'4月工资表'!H$1,INDEX('4月工资表'!$A:$M,INT((ROW()+4)/3),COLUMN())))</f>
        <v>0</v>
      </c>
      <c r="I104" s="25">
        <f>IF(MOD(ROW(),3)=0,"",IF(MOD(ROW(),3)=1,'4月工资表'!I$1,INDEX('4月工资表'!$A:$M,INT((ROW()+4)/3),COLUMN())))</f>
        <v>-122.36</v>
      </c>
      <c r="J104" s="25">
        <f>IF(MOD(ROW(),3)=0,"",IF(MOD(ROW(),3)=1,'4月工资表'!J$1,INDEX('4月工资表'!$A:$M,INT((ROW()+4)/3),COLUMN())))</f>
        <v>5907.64</v>
      </c>
      <c r="K104" s="25">
        <f>IF(MOD(ROW(),3)=0,"",IF(MOD(ROW(),3)=1,'4月工资表'!K$1,INDEX('4月工资表'!$A:$M,INT((ROW()+4)/3),COLUMN())))</f>
        <v>3907.6400000000003</v>
      </c>
      <c r="L104" s="25">
        <f>IF(MOD(ROW(),3)=0,"",IF(MOD(ROW(),3)=1,'4月工资表'!L$1,INDEX('4月工资表'!$A:$M,INT((ROW()+4)/3),COLUMN())))</f>
        <v>-461.14600000000007</v>
      </c>
      <c r="M104" s="25">
        <f>IF(MOD(ROW(),3)=0,"",IF(MOD(ROW(),3)=1,'4月工资表'!M$1,INDEX('4月工资表'!$A:$M,INT((ROW()+4)/3),COLUMN())))</f>
        <v>5446.4940000000006</v>
      </c>
    </row>
    <row r="106" spans="1:13" x14ac:dyDescent="0.15">
      <c r="A106" s="23" t="str">
        <f>IF(MOD(ROW(),3)=0,"",IF(MOD(ROW(),3)=1,'4月工资表'!A$1,INDEX('4月工资表'!$A:$M,INT((ROW()+4)/3),COLUMN())))</f>
        <v>职员编号</v>
      </c>
      <c r="B106" s="23" t="str">
        <f>IF(MOD(ROW(),3)=0,"",IF(MOD(ROW(),3)=1,'4月工资表'!B$1,INDEX('4月工资表'!$A:$M,INT((ROW()+4)/3),COLUMN())))</f>
        <v>部门名称</v>
      </c>
      <c r="C106" s="23" t="str">
        <f>IF(MOD(ROW(),3)=0,"",IF(MOD(ROW(),3)=1,'4月工资表'!C$1,INDEX('4月工资表'!$A:$M,INT((ROW()+4)/3),COLUMN())))</f>
        <v>职员姓名</v>
      </c>
      <c r="D106" s="23" t="str">
        <f>IF(MOD(ROW(),3)=0,"",IF(MOD(ROW(),3)=1,'4月工资表'!D$1,INDEX('4月工资表'!$A:$M,INT((ROW()+4)/3),COLUMN())))</f>
        <v>基本工资</v>
      </c>
      <c r="E106" s="23" t="str">
        <f>IF(MOD(ROW(),3)=0,"",IF(MOD(ROW(),3)=1,'4月工资表'!E$1,INDEX('4月工资表'!$A:$M,INT((ROW()+4)/3),COLUMN())))</f>
        <v>浮动奖金</v>
      </c>
      <c r="F106" s="23" t="str">
        <f>IF(MOD(ROW(),3)=0,"",IF(MOD(ROW(),3)=1,'4月工资表'!F$1,INDEX('4月工资表'!$A:$M,INT((ROW()+4)/3),COLUMN())))</f>
        <v>核定工资总额</v>
      </c>
      <c r="G106" s="23" t="str">
        <f>IF(MOD(ROW(),3)=0,"",IF(MOD(ROW(),3)=1,'4月工资表'!G$1,INDEX('4月工资表'!$A:$M,INT((ROW()+4)/3),COLUMN())))</f>
        <v>交通/通讯等补助</v>
      </c>
      <c r="H106" s="23" t="str">
        <f>IF(MOD(ROW(),3)=0,"",IF(MOD(ROW(),3)=1,'4月工资表'!H$1,INDEX('4月工资表'!$A:$M,INT((ROW()+4)/3),COLUMN())))</f>
        <v>迟到/旷工等扣减</v>
      </c>
      <c r="I106" s="23" t="str">
        <f>IF(MOD(ROW(),3)=0,"",IF(MOD(ROW(),3)=1,'4月工资表'!I$1,INDEX('4月工资表'!$A:$M,INT((ROW()+4)/3),COLUMN())))</f>
        <v>养老/医疗/失业保险</v>
      </c>
      <c r="J106" s="23" t="str">
        <f>IF(MOD(ROW(),3)=0,"",IF(MOD(ROW(),3)=1,'4月工资表'!J$1,INDEX('4月工资表'!$A:$M,INT((ROW()+4)/3),COLUMN())))</f>
        <v>合计应发</v>
      </c>
      <c r="K106" s="23" t="str">
        <f>IF(MOD(ROW(),3)=0,"",IF(MOD(ROW(),3)=1,'4月工资表'!K$1,INDEX('4月工资表'!$A:$M,INT((ROW()+4)/3),COLUMN())))</f>
        <v>应纳税额</v>
      </c>
      <c r="L106" s="23" t="str">
        <f>IF(MOD(ROW(),3)=0,"",IF(MOD(ROW(),3)=1,'4月工资表'!L$1,INDEX('4月工资表'!$A:$M,INT((ROW()+4)/3),COLUMN())))</f>
        <v>个人所得税</v>
      </c>
      <c r="M106" s="23" t="str">
        <f>IF(MOD(ROW(),3)=0,"",IF(MOD(ROW(),3)=1,'4月工资表'!M$1,INDEX('4月工资表'!$A:$M,INT((ROW()+4)/3),COLUMN())))</f>
        <v>实发工资</v>
      </c>
    </row>
    <row r="107" spans="1:13" x14ac:dyDescent="0.15">
      <c r="A107" s="24" t="str">
        <f>IF(MOD(ROW(),3)=0,"",IF(MOD(ROW(),3)=1,'4月工资表'!A$1,INDEX('4月工资表'!$A:$M,INT((ROW()+4)/3),COLUMN())))</f>
        <v>C036</v>
      </c>
      <c r="B107" s="24" t="str">
        <f>IF(MOD(ROW(),3)=0,"",IF(MOD(ROW(),3)=1,'4月工资表'!B$1,INDEX('4月工资表'!$A:$M,INT((ROW()+4)/3),COLUMN())))</f>
        <v>市场部</v>
      </c>
      <c r="C107" s="24" t="str">
        <f>IF(MOD(ROW(),3)=0,"",IF(MOD(ROW(),3)=1,'4月工资表'!C$1,INDEX('4月工资表'!$A:$M,INT((ROW()+4)/3),COLUMN())))</f>
        <v>李岚</v>
      </c>
      <c r="D107" s="25">
        <f>IF(MOD(ROW(),3)=0,"",IF(MOD(ROW(),3)=1,'4月工资表'!D$1,INDEX('4月工资表'!$A:$M,INT((ROW()+4)/3),COLUMN())))</f>
        <v>1200</v>
      </c>
      <c r="E107" s="25">
        <f>IF(MOD(ROW(),3)=0,"",IF(MOD(ROW(),3)=1,'4月工资表'!E$1,INDEX('4月工资表'!$A:$M,INT((ROW()+4)/3),COLUMN())))</f>
        <v>3840</v>
      </c>
      <c r="F107" s="25">
        <f>IF(MOD(ROW(),3)=0,"",IF(MOD(ROW(),3)=1,'4月工资表'!F$1,INDEX('4月工资表'!$A:$M,INT((ROW()+4)/3),COLUMN())))</f>
        <v>5040</v>
      </c>
      <c r="G107" s="25">
        <f>IF(MOD(ROW(),3)=0,"",IF(MOD(ROW(),3)=1,'4月工资表'!G$1,INDEX('4月工资表'!$A:$M,INT((ROW()+4)/3),COLUMN())))</f>
        <v>300</v>
      </c>
      <c r="H107" s="25">
        <f>IF(MOD(ROW(),3)=0,"",IF(MOD(ROW(),3)=1,'4月工资表'!H$1,INDEX('4月工资表'!$A:$M,INT((ROW()+4)/3),COLUMN())))</f>
        <v>0</v>
      </c>
      <c r="I107" s="25">
        <f>IF(MOD(ROW(),3)=0,"",IF(MOD(ROW(),3)=1,'4月工资表'!I$1,INDEX('4月工资表'!$A:$M,INT((ROW()+4)/3),COLUMN())))</f>
        <v>-122.36</v>
      </c>
      <c r="J107" s="25">
        <f>IF(MOD(ROW(),3)=0,"",IF(MOD(ROW(),3)=1,'4月工资表'!J$1,INDEX('4月工资表'!$A:$M,INT((ROW()+4)/3),COLUMN())))</f>
        <v>5217.6400000000003</v>
      </c>
      <c r="K107" s="25">
        <f>IF(MOD(ROW(),3)=0,"",IF(MOD(ROW(),3)=1,'4月工资表'!K$1,INDEX('4月工资表'!$A:$M,INT((ROW()+4)/3),COLUMN())))</f>
        <v>3217.6400000000003</v>
      </c>
      <c r="L107" s="25">
        <f>IF(MOD(ROW(),3)=0,"",IF(MOD(ROW(),3)=1,'4月工资表'!L$1,INDEX('4月工资表'!$A:$M,INT((ROW()+4)/3),COLUMN())))</f>
        <v>-357.64600000000002</v>
      </c>
      <c r="M107" s="25">
        <f>IF(MOD(ROW(),3)=0,"",IF(MOD(ROW(),3)=1,'4月工资表'!M$1,INDEX('4月工资表'!$A:$M,INT((ROW()+4)/3),COLUMN())))</f>
        <v>4859.9940000000006</v>
      </c>
    </row>
    <row r="109" spans="1:13" x14ac:dyDescent="0.15">
      <c r="A109" s="23" t="str">
        <f>IF(MOD(ROW(),3)=0,"",IF(MOD(ROW(),3)=1,'4月工资表'!A$1,INDEX('4月工资表'!$A:$M,INT((ROW()+4)/3),COLUMN())))</f>
        <v>职员编号</v>
      </c>
      <c r="B109" s="23" t="str">
        <f>IF(MOD(ROW(),3)=0,"",IF(MOD(ROW(),3)=1,'4月工资表'!B$1,INDEX('4月工资表'!$A:$M,INT((ROW()+4)/3),COLUMN())))</f>
        <v>部门名称</v>
      </c>
      <c r="C109" s="23" t="str">
        <f>IF(MOD(ROW(),3)=0,"",IF(MOD(ROW(),3)=1,'4月工资表'!C$1,INDEX('4月工资表'!$A:$M,INT((ROW()+4)/3),COLUMN())))</f>
        <v>职员姓名</v>
      </c>
      <c r="D109" s="23" t="str">
        <f>IF(MOD(ROW(),3)=0,"",IF(MOD(ROW(),3)=1,'4月工资表'!D$1,INDEX('4月工资表'!$A:$M,INT((ROW()+4)/3),COLUMN())))</f>
        <v>基本工资</v>
      </c>
      <c r="E109" s="23" t="str">
        <f>IF(MOD(ROW(),3)=0,"",IF(MOD(ROW(),3)=1,'4月工资表'!E$1,INDEX('4月工资表'!$A:$M,INT((ROW()+4)/3),COLUMN())))</f>
        <v>浮动奖金</v>
      </c>
      <c r="F109" s="23" t="str">
        <f>IF(MOD(ROW(),3)=0,"",IF(MOD(ROW(),3)=1,'4月工资表'!F$1,INDEX('4月工资表'!$A:$M,INT((ROW()+4)/3),COLUMN())))</f>
        <v>核定工资总额</v>
      </c>
      <c r="G109" s="23" t="str">
        <f>IF(MOD(ROW(),3)=0,"",IF(MOD(ROW(),3)=1,'4月工资表'!G$1,INDEX('4月工资表'!$A:$M,INT((ROW()+4)/3),COLUMN())))</f>
        <v>交通/通讯等补助</v>
      </c>
      <c r="H109" s="23" t="str">
        <f>IF(MOD(ROW(),3)=0,"",IF(MOD(ROW(),3)=1,'4月工资表'!H$1,INDEX('4月工资表'!$A:$M,INT((ROW()+4)/3),COLUMN())))</f>
        <v>迟到/旷工等扣减</v>
      </c>
      <c r="I109" s="23" t="str">
        <f>IF(MOD(ROW(),3)=0,"",IF(MOD(ROW(),3)=1,'4月工资表'!I$1,INDEX('4月工资表'!$A:$M,INT((ROW()+4)/3),COLUMN())))</f>
        <v>养老/医疗/失业保险</v>
      </c>
      <c r="J109" s="23" t="str">
        <f>IF(MOD(ROW(),3)=0,"",IF(MOD(ROW(),3)=1,'4月工资表'!J$1,INDEX('4月工资表'!$A:$M,INT((ROW()+4)/3),COLUMN())))</f>
        <v>合计应发</v>
      </c>
      <c r="K109" s="23" t="str">
        <f>IF(MOD(ROW(),3)=0,"",IF(MOD(ROW(),3)=1,'4月工资表'!K$1,INDEX('4月工资表'!$A:$M,INT((ROW()+4)/3),COLUMN())))</f>
        <v>应纳税额</v>
      </c>
      <c r="L109" s="23" t="str">
        <f>IF(MOD(ROW(),3)=0,"",IF(MOD(ROW(),3)=1,'4月工资表'!L$1,INDEX('4月工资表'!$A:$M,INT((ROW()+4)/3),COLUMN())))</f>
        <v>个人所得税</v>
      </c>
      <c r="M109" s="23" t="str">
        <f>IF(MOD(ROW(),3)=0,"",IF(MOD(ROW(),3)=1,'4月工资表'!M$1,INDEX('4月工资表'!$A:$M,INT((ROW()+4)/3),COLUMN())))</f>
        <v>实发工资</v>
      </c>
    </row>
    <row r="110" spans="1:13" x14ac:dyDescent="0.15">
      <c r="A110" s="24" t="str">
        <f>IF(MOD(ROW(),3)=0,"",IF(MOD(ROW(),3)=1,'4月工资表'!A$1,INDEX('4月工资表'!$A:$M,INT((ROW()+4)/3),COLUMN())))</f>
        <v>C037</v>
      </c>
      <c r="B110" s="24" t="str">
        <f>IF(MOD(ROW(),3)=0,"",IF(MOD(ROW(),3)=1,'4月工资表'!B$1,INDEX('4月工资表'!$A:$M,INT((ROW()+4)/3),COLUMN())))</f>
        <v>网络安全部</v>
      </c>
      <c r="C110" s="24" t="str">
        <f>IF(MOD(ROW(),3)=0,"",IF(MOD(ROW(),3)=1,'4月工资表'!C$1,INDEX('4月工资表'!$A:$M,INT((ROW()+4)/3),COLUMN())))</f>
        <v>魏晓</v>
      </c>
      <c r="D110" s="25">
        <f>IF(MOD(ROW(),3)=0,"",IF(MOD(ROW(),3)=1,'4月工资表'!D$1,INDEX('4月工资表'!$A:$M,INT((ROW()+4)/3),COLUMN())))</f>
        <v>2225</v>
      </c>
      <c r="E110" s="25">
        <f>IF(MOD(ROW(),3)=0,"",IF(MOD(ROW(),3)=1,'4月工资表'!E$1,INDEX('4月工资表'!$A:$M,INT((ROW()+4)/3),COLUMN())))</f>
        <v>1550</v>
      </c>
      <c r="F110" s="25">
        <f>IF(MOD(ROW(),3)=0,"",IF(MOD(ROW(),3)=1,'4月工资表'!F$1,INDEX('4月工资表'!$A:$M,INT((ROW()+4)/3),COLUMN())))</f>
        <v>3775</v>
      </c>
      <c r="G110" s="25">
        <f>IF(MOD(ROW(),3)=0,"",IF(MOD(ROW(),3)=1,'4月工资表'!G$1,INDEX('4月工资表'!$A:$M,INT((ROW()+4)/3),COLUMN())))</f>
        <v>0</v>
      </c>
      <c r="H110" s="25">
        <f>IF(MOD(ROW(),3)=0,"",IF(MOD(ROW(),3)=1,'4月工资表'!H$1,INDEX('4月工资表'!$A:$M,INT((ROW()+4)/3),COLUMN())))</f>
        <v>0</v>
      </c>
      <c r="I110" s="25">
        <f>IF(MOD(ROW(),3)=0,"",IF(MOD(ROW(),3)=1,'4月工资表'!I$1,INDEX('4月工资表'!$A:$M,INT((ROW()+4)/3),COLUMN())))</f>
        <v>-122.36</v>
      </c>
      <c r="J110" s="25">
        <f>IF(MOD(ROW(),3)=0,"",IF(MOD(ROW(),3)=1,'4月工资表'!J$1,INDEX('4月工资表'!$A:$M,INT((ROW()+4)/3),COLUMN())))</f>
        <v>3652.64</v>
      </c>
      <c r="K110" s="25">
        <f>IF(MOD(ROW(),3)=0,"",IF(MOD(ROW(),3)=1,'4月工资表'!K$1,INDEX('4月工资表'!$A:$M,INT((ROW()+4)/3),COLUMN())))</f>
        <v>1652.6399999999999</v>
      </c>
      <c r="L110" s="25">
        <f>IF(MOD(ROW(),3)=0,"",IF(MOD(ROW(),3)=1,'4月工资表'!L$1,INDEX('4月工资表'!$A:$M,INT((ROW()+4)/3),COLUMN())))</f>
        <v>-140.26400000000001</v>
      </c>
      <c r="M110" s="25">
        <f>IF(MOD(ROW(),3)=0,"",IF(MOD(ROW(),3)=1,'4月工资表'!M$1,INDEX('4月工资表'!$A:$M,INT((ROW()+4)/3),COLUMN())))</f>
        <v>3512.3759999999997</v>
      </c>
    </row>
    <row r="112" spans="1:13" x14ac:dyDescent="0.15">
      <c r="A112" s="23" t="str">
        <f>IF(MOD(ROW(),3)=0,"",IF(MOD(ROW(),3)=1,'4月工资表'!A$1,INDEX('4月工资表'!$A:$M,INT((ROW()+4)/3),COLUMN())))</f>
        <v>职员编号</v>
      </c>
      <c r="B112" s="23" t="str">
        <f>IF(MOD(ROW(),3)=0,"",IF(MOD(ROW(),3)=1,'4月工资表'!B$1,INDEX('4月工资表'!$A:$M,INT((ROW()+4)/3),COLUMN())))</f>
        <v>部门名称</v>
      </c>
      <c r="C112" s="23" t="str">
        <f>IF(MOD(ROW(),3)=0,"",IF(MOD(ROW(),3)=1,'4月工资表'!C$1,INDEX('4月工资表'!$A:$M,INT((ROW()+4)/3),COLUMN())))</f>
        <v>职员姓名</v>
      </c>
      <c r="D112" s="23" t="str">
        <f>IF(MOD(ROW(),3)=0,"",IF(MOD(ROW(),3)=1,'4月工资表'!D$1,INDEX('4月工资表'!$A:$M,INT((ROW()+4)/3),COLUMN())))</f>
        <v>基本工资</v>
      </c>
      <c r="E112" s="23" t="str">
        <f>IF(MOD(ROW(),3)=0,"",IF(MOD(ROW(),3)=1,'4月工资表'!E$1,INDEX('4月工资表'!$A:$M,INT((ROW()+4)/3),COLUMN())))</f>
        <v>浮动奖金</v>
      </c>
      <c r="F112" s="23" t="str">
        <f>IF(MOD(ROW(),3)=0,"",IF(MOD(ROW(),3)=1,'4月工资表'!F$1,INDEX('4月工资表'!$A:$M,INT((ROW()+4)/3),COLUMN())))</f>
        <v>核定工资总额</v>
      </c>
      <c r="G112" s="23" t="str">
        <f>IF(MOD(ROW(),3)=0,"",IF(MOD(ROW(),3)=1,'4月工资表'!G$1,INDEX('4月工资表'!$A:$M,INT((ROW()+4)/3),COLUMN())))</f>
        <v>交通/通讯等补助</v>
      </c>
      <c r="H112" s="23" t="str">
        <f>IF(MOD(ROW(),3)=0,"",IF(MOD(ROW(),3)=1,'4月工资表'!H$1,INDEX('4月工资表'!$A:$M,INT((ROW()+4)/3),COLUMN())))</f>
        <v>迟到/旷工等扣减</v>
      </c>
      <c r="I112" s="23" t="str">
        <f>IF(MOD(ROW(),3)=0,"",IF(MOD(ROW(),3)=1,'4月工资表'!I$1,INDEX('4月工资表'!$A:$M,INT((ROW()+4)/3),COLUMN())))</f>
        <v>养老/医疗/失业保险</v>
      </c>
      <c r="J112" s="23" t="str">
        <f>IF(MOD(ROW(),3)=0,"",IF(MOD(ROW(),3)=1,'4月工资表'!J$1,INDEX('4月工资表'!$A:$M,INT((ROW()+4)/3),COLUMN())))</f>
        <v>合计应发</v>
      </c>
      <c r="K112" s="23" t="str">
        <f>IF(MOD(ROW(),3)=0,"",IF(MOD(ROW(),3)=1,'4月工资表'!K$1,INDEX('4月工资表'!$A:$M,INT((ROW()+4)/3),COLUMN())))</f>
        <v>应纳税额</v>
      </c>
      <c r="L112" s="23" t="str">
        <f>IF(MOD(ROW(),3)=0,"",IF(MOD(ROW(),3)=1,'4月工资表'!L$1,INDEX('4月工资表'!$A:$M,INT((ROW()+4)/3),COLUMN())))</f>
        <v>个人所得税</v>
      </c>
      <c r="M112" s="23" t="str">
        <f>IF(MOD(ROW(),3)=0,"",IF(MOD(ROW(),3)=1,'4月工资表'!M$1,INDEX('4月工资表'!$A:$M,INT((ROW()+4)/3),COLUMN())))</f>
        <v>实发工资</v>
      </c>
    </row>
    <row r="113" spans="1:13" x14ac:dyDescent="0.15">
      <c r="A113" s="24" t="str">
        <f>IF(MOD(ROW(),3)=0,"",IF(MOD(ROW(),3)=1,'4月工资表'!A$1,INDEX('4月工资表'!$A:$M,INT((ROW()+4)/3),COLUMN())))</f>
        <v>C038</v>
      </c>
      <c r="B113" s="24" t="str">
        <f>IF(MOD(ROW(),3)=0,"",IF(MOD(ROW(),3)=1,'4月工资表'!B$1,INDEX('4月工资表'!$A:$M,INT((ROW()+4)/3),COLUMN())))</f>
        <v>产品研发部</v>
      </c>
      <c r="C113" s="24" t="str">
        <f>IF(MOD(ROW(),3)=0,"",IF(MOD(ROW(),3)=1,'4月工资表'!C$1,INDEX('4月工资表'!$A:$M,INT((ROW()+4)/3),COLUMN())))</f>
        <v>黄凯东</v>
      </c>
      <c r="D113" s="25">
        <f>IF(MOD(ROW(),3)=0,"",IF(MOD(ROW(),3)=1,'4月工资表'!D$1,INDEX('4月工资表'!$A:$M,INT((ROW()+4)/3),COLUMN())))</f>
        <v>1850</v>
      </c>
      <c r="E113" s="25">
        <f>IF(MOD(ROW(),3)=0,"",IF(MOD(ROW(),3)=1,'4月工资表'!E$1,INDEX('4月工资表'!$A:$M,INT((ROW()+4)/3),COLUMN())))</f>
        <v>2770</v>
      </c>
      <c r="F113" s="25">
        <f>IF(MOD(ROW(),3)=0,"",IF(MOD(ROW(),3)=1,'4月工资表'!F$1,INDEX('4月工资表'!$A:$M,INT((ROW()+4)/3),COLUMN())))</f>
        <v>4620</v>
      </c>
      <c r="G113" s="25">
        <f>IF(MOD(ROW(),3)=0,"",IF(MOD(ROW(),3)=1,'4月工资表'!G$1,INDEX('4月工资表'!$A:$M,INT((ROW()+4)/3),COLUMN())))</f>
        <v>0</v>
      </c>
      <c r="H113" s="25">
        <f>IF(MOD(ROW(),3)=0,"",IF(MOD(ROW(),3)=1,'4月工资表'!H$1,INDEX('4月工资表'!$A:$M,INT((ROW()+4)/3),COLUMN())))</f>
        <v>0</v>
      </c>
      <c r="I113" s="25">
        <f>IF(MOD(ROW(),3)=0,"",IF(MOD(ROW(),3)=1,'4月工资表'!I$1,INDEX('4月工资表'!$A:$M,INT((ROW()+4)/3),COLUMN())))</f>
        <v>-122.36</v>
      </c>
      <c r="J113" s="25">
        <f>IF(MOD(ROW(),3)=0,"",IF(MOD(ROW(),3)=1,'4月工资表'!J$1,INDEX('4月工资表'!$A:$M,INT((ROW()+4)/3),COLUMN())))</f>
        <v>4497.6400000000003</v>
      </c>
      <c r="K113" s="25">
        <f>IF(MOD(ROW(),3)=0,"",IF(MOD(ROW(),3)=1,'4月工资表'!K$1,INDEX('4月工资表'!$A:$M,INT((ROW()+4)/3),COLUMN())))</f>
        <v>2497.6400000000003</v>
      </c>
      <c r="L113" s="25">
        <f>IF(MOD(ROW(),3)=0,"",IF(MOD(ROW(),3)=1,'4月工资表'!L$1,INDEX('4月工资表'!$A:$M,INT((ROW()+4)/3),COLUMN())))</f>
        <v>-249.64600000000002</v>
      </c>
      <c r="M113" s="25">
        <f>IF(MOD(ROW(),3)=0,"",IF(MOD(ROW(),3)=1,'4月工资表'!M$1,INDEX('4月工资表'!$A:$M,INT((ROW()+4)/3),COLUMN())))</f>
        <v>4247.9940000000006</v>
      </c>
    </row>
    <row r="115" spans="1:13" x14ac:dyDescent="0.15">
      <c r="A115" s="23" t="str">
        <f>IF(MOD(ROW(),3)=0,"",IF(MOD(ROW(),3)=1,'4月工资表'!A$1,INDEX('4月工资表'!$A:$M,INT((ROW()+4)/3),COLUMN())))</f>
        <v>职员编号</v>
      </c>
      <c r="B115" s="23" t="str">
        <f>IF(MOD(ROW(),3)=0,"",IF(MOD(ROW(),3)=1,'4月工资表'!B$1,INDEX('4月工资表'!$A:$M,INT((ROW()+4)/3),COLUMN())))</f>
        <v>部门名称</v>
      </c>
      <c r="C115" s="23" t="str">
        <f>IF(MOD(ROW(),3)=0,"",IF(MOD(ROW(),3)=1,'4月工资表'!C$1,INDEX('4月工资表'!$A:$M,INT((ROW()+4)/3),COLUMN())))</f>
        <v>职员姓名</v>
      </c>
      <c r="D115" s="23" t="str">
        <f>IF(MOD(ROW(),3)=0,"",IF(MOD(ROW(),3)=1,'4月工资表'!D$1,INDEX('4月工资表'!$A:$M,INT((ROW()+4)/3),COLUMN())))</f>
        <v>基本工资</v>
      </c>
      <c r="E115" s="23" t="str">
        <f>IF(MOD(ROW(),3)=0,"",IF(MOD(ROW(),3)=1,'4月工资表'!E$1,INDEX('4月工资表'!$A:$M,INT((ROW()+4)/3),COLUMN())))</f>
        <v>浮动奖金</v>
      </c>
      <c r="F115" s="23" t="str">
        <f>IF(MOD(ROW(),3)=0,"",IF(MOD(ROW(),3)=1,'4月工资表'!F$1,INDEX('4月工资表'!$A:$M,INT((ROW()+4)/3),COLUMN())))</f>
        <v>核定工资总额</v>
      </c>
      <c r="G115" s="23" t="str">
        <f>IF(MOD(ROW(),3)=0,"",IF(MOD(ROW(),3)=1,'4月工资表'!G$1,INDEX('4月工资表'!$A:$M,INT((ROW()+4)/3),COLUMN())))</f>
        <v>交通/通讯等补助</v>
      </c>
      <c r="H115" s="23" t="str">
        <f>IF(MOD(ROW(),3)=0,"",IF(MOD(ROW(),3)=1,'4月工资表'!H$1,INDEX('4月工资表'!$A:$M,INT((ROW()+4)/3),COLUMN())))</f>
        <v>迟到/旷工等扣减</v>
      </c>
      <c r="I115" s="23" t="str">
        <f>IF(MOD(ROW(),3)=0,"",IF(MOD(ROW(),3)=1,'4月工资表'!I$1,INDEX('4月工资表'!$A:$M,INT((ROW()+4)/3),COLUMN())))</f>
        <v>养老/医疗/失业保险</v>
      </c>
      <c r="J115" s="23" t="str">
        <f>IF(MOD(ROW(),3)=0,"",IF(MOD(ROW(),3)=1,'4月工资表'!J$1,INDEX('4月工资表'!$A:$M,INT((ROW()+4)/3),COLUMN())))</f>
        <v>合计应发</v>
      </c>
      <c r="K115" s="23" t="str">
        <f>IF(MOD(ROW(),3)=0,"",IF(MOD(ROW(),3)=1,'4月工资表'!K$1,INDEX('4月工资表'!$A:$M,INT((ROW()+4)/3),COLUMN())))</f>
        <v>应纳税额</v>
      </c>
      <c r="L115" s="23" t="str">
        <f>IF(MOD(ROW(),3)=0,"",IF(MOD(ROW(),3)=1,'4月工资表'!L$1,INDEX('4月工资表'!$A:$M,INT((ROW()+4)/3),COLUMN())))</f>
        <v>个人所得税</v>
      </c>
      <c r="M115" s="23" t="str">
        <f>IF(MOD(ROW(),3)=0,"",IF(MOD(ROW(),3)=1,'4月工资表'!M$1,INDEX('4月工资表'!$A:$M,INT((ROW()+4)/3),COLUMN())))</f>
        <v>实发工资</v>
      </c>
    </row>
    <row r="116" spans="1:13" x14ac:dyDescent="0.15">
      <c r="A116" s="24" t="str">
        <f>IF(MOD(ROW(),3)=0,"",IF(MOD(ROW(),3)=1,'4月工资表'!A$1,INDEX('4月工资表'!$A:$M,INT((ROW()+4)/3),COLUMN())))</f>
        <v>C039</v>
      </c>
      <c r="B116" s="24" t="str">
        <f>IF(MOD(ROW(),3)=0,"",IF(MOD(ROW(),3)=1,'4月工资表'!B$1,INDEX('4月工资表'!$A:$M,INT((ROW()+4)/3),COLUMN())))</f>
        <v>市场部</v>
      </c>
      <c r="C116" s="24" t="str">
        <f>IF(MOD(ROW(),3)=0,"",IF(MOD(ROW(),3)=1,'4月工资表'!C$1,INDEX('4月工资表'!$A:$M,INT((ROW()+4)/3),COLUMN())))</f>
        <v>尹志刚</v>
      </c>
      <c r="D116" s="25">
        <f>IF(MOD(ROW(),3)=0,"",IF(MOD(ROW(),3)=1,'4月工资表'!D$1,INDEX('4月工资表'!$A:$M,INT((ROW()+4)/3),COLUMN())))</f>
        <v>1200</v>
      </c>
      <c r="E116" s="25">
        <f>IF(MOD(ROW(),3)=0,"",IF(MOD(ROW(),3)=1,'4月工资表'!E$1,INDEX('4月工资表'!$A:$M,INT((ROW()+4)/3),COLUMN())))</f>
        <v>1400</v>
      </c>
      <c r="F116" s="25">
        <f>IF(MOD(ROW(),3)=0,"",IF(MOD(ROW(),3)=1,'4月工资表'!F$1,INDEX('4月工资表'!$A:$M,INT((ROW()+4)/3),COLUMN())))</f>
        <v>2600</v>
      </c>
      <c r="G116" s="25">
        <f>IF(MOD(ROW(),3)=0,"",IF(MOD(ROW(),3)=1,'4月工资表'!G$1,INDEX('4月工资表'!$A:$M,INT((ROW()+4)/3),COLUMN())))</f>
        <v>300</v>
      </c>
      <c r="H116" s="25">
        <f>IF(MOD(ROW(),3)=0,"",IF(MOD(ROW(),3)=1,'4月工资表'!H$1,INDEX('4月工资表'!$A:$M,INT((ROW()+4)/3),COLUMN())))</f>
        <v>0</v>
      </c>
      <c r="I116" s="25">
        <f>IF(MOD(ROW(),3)=0,"",IF(MOD(ROW(),3)=1,'4月工资表'!I$1,INDEX('4月工资表'!$A:$M,INT((ROW()+4)/3),COLUMN())))</f>
        <v>-122.36</v>
      </c>
      <c r="J116" s="25">
        <f>IF(MOD(ROW(),3)=0,"",IF(MOD(ROW(),3)=1,'4月工资表'!J$1,INDEX('4月工资表'!$A:$M,INT((ROW()+4)/3),COLUMN())))</f>
        <v>2777.64</v>
      </c>
      <c r="K116" s="25">
        <f>IF(MOD(ROW(),3)=0,"",IF(MOD(ROW(),3)=1,'4月工资表'!K$1,INDEX('4月工资表'!$A:$M,INT((ROW()+4)/3),COLUMN())))</f>
        <v>777.63999999999987</v>
      </c>
      <c r="L116" s="25">
        <f>IF(MOD(ROW(),3)=0,"",IF(MOD(ROW(),3)=1,'4月工资表'!L$1,INDEX('4月工资表'!$A:$M,INT((ROW()+4)/3),COLUMN())))</f>
        <v>-52.763999999999996</v>
      </c>
      <c r="M116" s="25">
        <f>IF(MOD(ROW(),3)=0,"",IF(MOD(ROW(),3)=1,'4月工资表'!M$1,INDEX('4月工资表'!$A:$M,INT((ROW()+4)/3),COLUMN())))</f>
        <v>2724.8759999999997</v>
      </c>
    </row>
    <row r="118" spans="1:13" x14ac:dyDescent="0.15">
      <c r="A118" s="23" t="str">
        <f>IF(MOD(ROW(),3)=0,"",IF(MOD(ROW(),3)=1,'4月工资表'!A$1,INDEX('4月工资表'!$A:$M,INT((ROW()+4)/3),COLUMN())))</f>
        <v>职员编号</v>
      </c>
      <c r="B118" s="23" t="str">
        <f>IF(MOD(ROW(),3)=0,"",IF(MOD(ROW(),3)=1,'4月工资表'!B$1,INDEX('4月工资表'!$A:$M,INT((ROW()+4)/3),COLUMN())))</f>
        <v>部门名称</v>
      </c>
      <c r="C118" s="23" t="str">
        <f>IF(MOD(ROW(),3)=0,"",IF(MOD(ROW(),3)=1,'4月工资表'!C$1,INDEX('4月工资表'!$A:$M,INT((ROW()+4)/3),COLUMN())))</f>
        <v>职员姓名</v>
      </c>
      <c r="D118" s="23" t="str">
        <f>IF(MOD(ROW(),3)=0,"",IF(MOD(ROW(),3)=1,'4月工资表'!D$1,INDEX('4月工资表'!$A:$M,INT((ROW()+4)/3),COLUMN())))</f>
        <v>基本工资</v>
      </c>
      <c r="E118" s="23" t="str">
        <f>IF(MOD(ROW(),3)=0,"",IF(MOD(ROW(),3)=1,'4月工资表'!E$1,INDEX('4月工资表'!$A:$M,INT((ROW()+4)/3),COLUMN())))</f>
        <v>浮动奖金</v>
      </c>
      <c r="F118" s="23" t="str">
        <f>IF(MOD(ROW(),3)=0,"",IF(MOD(ROW(),3)=1,'4月工资表'!F$1,INDEX('4月工资表'!$A:$M,INT((ROW()+4)/3),COLUMN())))</f>
        <v>核定工资总额</v>
      </c>
      <c r="G118" s="23" t="str">
        <f>IF(MOD(ROW(),3)=0,"",IF(MOD(ROW(),3)=1,'4月工资表'!G$1,INDEX('4月工资表'!$A:$M,INT((ROW()+4)/3),COLUMN())))</f>
        <v>交通/通讯等补助</v>
      </c>
      <c r="H118" s="23" t="str">
        <f>IF(MOD(ROW(),3)=0,"",IF(MOD(ROW(),3)=1,'4月工资表'!H$1,INDEX('4月工资表'!$A:$M,INT((ROW()+4)/3),COLUMN())))</f>
        <v>迟到/旷工等扣减</v>
      </c>
      <c r="I118" s="23" t="str">
        <f>IF(MOD(ROW(),3)=0,"",IF(MOD(ROW(),3)=1,'4月工资表'!I$1,INDEX('4月工资表'!$A:$M,INT((ROW()+4)/3),COLUMN())))</f>
        <v>养老/医疗/失业保险</v>
      </c>
      <c r="J118" s="23" t="str">
        <f>IF(MOD(ROW(),3)=0,"",IF(MOD(ROW(),3)=1,'4月工资表'!J$1,INDEX('4月工资表'!$A:$M,INT((ROW()+4)/3),COLUMN())))</f>
        <v>合计应发</v>
      </c>
      <c r="K118" s="23" t="str">
        <f>IF(MOD(ROW(),3)=0,"",IF(MOD(ROW(),3)=1,'4月工资表'!K$1,INDEX('4月工资表'!$A:$M,INT((ROW()+4)/3),COLUMN())))</f>
        <v>应纳税额</v>
      </c>
      <c r="L118" s="23" t="str">
        <f>IF(MOD(ROW(),3)=0,"",IF(MOD(ROW(),3)=1,'4月工资表'!L$1,INDEX('4月工资表'!$A:$M,INT((ROW()+4)/3),COLUMN())))</f>
        <v>个人所得税</v>
      </c>
      <c r="M118" s="23" t="str">
        <f>IF(MOD(ROW(),3)=0,"",IF(MOD(ROW(),3)=1,'4月工资表'!M$1,INDEX('4月工资表'!$A:$M,INT((ROW()+4)/3),COLUMN())))</f>
        <v>实发工资</v>
      </c>
    </row>
    <row r="119" spans="1:13" x14ac:dyDescent="0.15">
      <c r="A119" s="24" t="str">
        <f>IF(MOD(ROW(),3)=0,"",IF(MOD(ROW(),3)=1,'4月工资表'!A$1,INDEX('4月工资表'!$A:$M,INT((ROW()+4)/3),COLUMN())))</f>
        <v>C040</v>
      </c>
      <c r="B119" s="24" t="str">
        <f>IF(MOD(ROW(),3)=0,"",IF(MOD(ROW(),3)=1,'4月工资表'!B$1,INDEX('4月工资表'!$A:$M,INT((ROW()+4)/3),COLUMN())))</f>
        <v>网络安全部</v>
      </c>
      <c r="C119" s="24" t="str">
        <f>IF(MOD(ROW(),3)=0,"",IF(MOD(ROW(),3)=1,'4月工资表'!C$1,INDEX('4月工资表'!$A:$M,INT((ROW()+4)/3),COLUMN())))</f>
        <v>沈雪</v>
      </c>
      <c r="D119" s="25">
        <f>IF(MOD(ROW(),3)=0,"",IF(MOD(ROW(),3)=1,'4月工资表'!D$1,INDEX('4月工资表'!$A:$M,INT((ROW()+4)/3),COLUMN())))</f>
        <v>2725</v>
      </c>
      <c r="E119" s="25">
        <f>IF(MOD(ROW(),3)=0,"",IF(MOD(ROW(),3)=1,'4月工资表'!E$1,INDEX('4月工资表'!$A:$M,INT((ROW()+4)/3),COLUMN())))</f>
        <v>2450</v>
      </c>
      <c r="F119" s="25">
        <f>IF(MOD(ROW(),3)=0,"",IF(MOD(ROW(),3)=1,'4月工资表'!F$1,INDEX('4月工资表'!$A:$M,INT((ROW()+4)/3),COLUMN())))</f>
        <v>5175</v>
      </c>
      <c r="G119" s="25">
        <f>IF(MOD(ROW(),3)=0,"",IF(MOD(ROW(),3)=1,'4月工资表'!G$1,INDEX('4月工资表'!$A:$M,INT((ROW()+4)/3),COLUMN())))</f>
        <v>150</v>
      </c>
      <c r="H119" s="25">
        <f>IF(MOD(ROW(),3)=0,"",IF(MOD(ROW(),3)=1,'4月工资表'!H$1,INDEX('4月工资表'!$A:$M,INT((ROW()+4)/3),COLUMN())))</f>
        <v>0</v>
      </c>
      <c r="I119" s="25">
        <f>IF(MOD(ROW(),3)=0,"",IF(MOD(ROW(),3)=1,'4月工资表'!I$1,INDEX('4月工资表'!$A:$M,INT((ROW()+4)/3),COLUMN())))</f>
        <v>-122.36</v>
      </c>
      <c r="J119" s="25">
        <f>IF(MOD(ROW(),3)=0,"",IF(MOD(ROW(),3)=1,'4月工资表'!J$1,INDEX('4月工资表'!$A:$M,INT((ROW()+4)/3),COLUMN())))</f>
        <v>5202.6400000000003</v>
      </c>
      <c r="K119" s="25">
        <f>IF(MOD(ROW(),3)=0,"",IF(MOD(ROW(),3)=1,'4月工资表'!K$1,INDEX('4月工资表'!$A:$M,INT((ROW()+4)/3),COLUMN())))</f>
        <v>3202.6400000000003</v>
      </c>
      <c r="L119" s="25">
        <f>IF(MOD(ROW(),3)=0,"",IF(MOD(ROW(),3)=1,'4月工资表'!L$1,INDEX('4月工资表'!$A:$M,INT((ROW()+4)/3),COLUMN())))</f>
        <v>-355.39600000000002</v>
      </c>
      <c r="M119" s="25">
        <f>IF(MOD(ROW(),3)=0,"",IF(MOD(ROW(),3)=1,'4月工资表'!M$1,INDEX('4月工资表'!$A:$M,INT((ROW()+4)/3),COLUMN())))</f>
        <v>4847.2440000000006</v>
      </c>
    </row>
    <row r="121" spans="1:13" x14ac:dyDescent="0.15">
      <c r="A121" s="23" t="str">
        <f>IF(MOD(ROW(),3)=0,"",IF(MOD(ROW(),3)=1,'4月工资表'!A$1,INDEX('4月工资表'!$A:$M,INT((ROW()+4)/3),COLUMN())))</f>
        <v>职员编号</v>
      </c>
      <c r="B121" s="23" t="str">
        <f>IF(MOD(ROW(),3)=0,"",IF(MOD(ROW(),3)=1,'4月工资表'!B$1,INDEX('4月工资表'!$A:$M,INT((ROW()+4)/3),COLUMN())))</f>
        <v>部门名称</v>
      </c>
      <c r="C121" s="23" t="str">
        <f>IF(MOD(ROW(),3)=0,"",IF(MOD(ROW(),3)=1,'4月工资表'!C$1,INDEX('4月工资表'!$A:$M,INT((ROW()+4)/3),COLUMN())))</f>
        <v>职员姓名</v>
      </c>
      <c r="D121" s="23" t="str">
        <f>IF(MOD(ROW(),3)=0,"",IF(MOD(ROW(),3)=1,'4月工资表'!D$1,INDEX('4月工资表'!$A:$M,INT((ROW()+4)/3),COLUMN())))</f>
        <v>基本工资</v>
      </c>
      <c r="E121" s="23" t="str">
        <f>IF(MOD(ROW(),3)=0,"",IF(MOD(ROW(),3)=1,'4月工资表'!E$1,INDEX('4月工资表'!$A:$M,INT((ROW()+4)/3),COLUMN())))</f>
        <v>浮动奖金</v>
      </c>
      <c r="F121" s="23" t="str">
        <f>IF(MOD(ROW(),3)=0,"",IF(MOD(ROW(),3)=1,'4月工资表'!F$1,INDEX('4月工资表'!$A:$M,INT((ROW()+4)/3),COLUMN())))</f>
        <v>核定工资总额</v>
      </c>
      <c r="G121" s="23" t="str">
        <f>IF(MOD(ROW(),3)=0,"",IF(MOD(ROW(),3)=1,'4月工资表'!G$1,INDEX('4月工资表'!$A:$M,INT((ROW()+4)/3),COLUMN())))</f>
        <v>交通/通讯等补助</v>
      </c>
      <c r="H121" s="23" t="str">
        <f>IF(MOD(ROW(),3)=0,"",IF(MOD(ROW(),3)=1,'4月工资表'!H$1,INDEX('4月工资表'!$A:$M,INT((ROW()+4)/3),COLUMN())))</f>
        <v>迟到/旷工等扣减</v>
      </c>
      <c r="I121" s="23" t="str">
        <f>IF(MOD(ROW(),3)=0,"",IF(MOD(ROW(),3)=1,'4月工资表'!I$1,INDEX('4月工资表'!$A:$M,INT((ROW()+4)/3),COLUMN())))</f>
        <v>养老/医疗/失业保险</v>
      </c>
      <c r="J121" s="23" t="str">
        <f>IF(MOD(ROW(),3)=0,"",IF(MOD(ROW(),3)=1,'4月工资表'!J$1,INDEX('4月工资表'!$A:$M,INT((ROW()+4)/3),COLUMN())))</f>
        <v>合计应发</v>
      </c>
      <c r="K121" s="23" t="str">
        <f>IF(MOD(ROW(),3)=0,"",IF(MOD(ROW(),3)=1,'4月工资表'!K$1,INDEX('4月工资表'!$A:$M,INT((ROW()+4)/3),COLUMN())))</f>
        <v>应纳税额</v>
      </c>
      <c r="L121" s="23" t="str">
        <f>IF(MOD(ROW(),3)=0,"",IF(MOD(ROW(),3)=1,'4月工资表'!L$1,INDEX('4月工资表'!$A:$M,INT((ROW()+4)/3),COLUMN())))</f>
        <v>个人所得税</v>
      </c>
      <c r="M121" s="23" t="str">
        <f>IF(MOD(ROW(),3)=0,"",IF(MOD(ROW(),3)=1,'4月工资表'!M$1,INDEX('4月工资表'!$A:$M,INT((ROW()+4)/3),COLUMN())))</f>
        <v>实发工资</v>
      </c>
    </row>
    <row r="122" spans="1:13" x14ac:dyDescent="0.15">
      <c r="A122" s="24" t="str">
        <f>IF(MOD(ROW(),3)=0,"",IF(MOD(ROW(),3)=1,'4月工资表'!A$1,INDEX('4月工资表'!$A:$M,INT((ROW()+4)/3),COLUMN())))</f>
        <v>C041</v>
      </c>
      <c r="B122" s="24" t="str">
        <f>IF(MOD(ROW(),3)=0,"",IF(MOD(ROW(),3)=1,'4月工资表'!B$1,INDEX('4月工资表'!$A:$M,INT((ROW()+4)/3),COLUMN())))</f>
        <v>产品研发部</v>
      </c>
      <c r="C122" s="24" t="str">
        <f>IF(MOD(ROW(),3)=0,"",IF(MOD(ROW(),3)=1,'4月工资表'!C$1,INDEX('4月工资表'!$A:$M,INT((ROW()+4)/3),COLUMN())))</f>
        <v>高志鹏</v>
      </c>
      <c r="D122" s="25">
        <f>IF(MOD(ROW(),3)=0,"",IF(MOD(ROW(),3)=1,'4月工资表'!D$1,INDEX('4月工资表'!$A:$M,INT((ROW()+4)/3),COLUMN())))</f>
        <v>1850</v>
      </c>
      <c r="E122" s="25">
        <f>IF(MOD(ROW(),3)=0,"",IF(MOD(ROW(),3)=1,'4月工资表'!E$1,INDEX('4月工资表'!$A:$M,INT((ROW()+4)/3),COLUMN())))</f>
        <v>2900</v>
      </c>
      <c r="F122" s="25">
        <f>IF(MOD(ROW(),3)=0,"",IF(MOD(ROW(),3)=1,'4月工资表'!F$1,INDEX('4月工资表'!$A:$M,INT((ROW()+4)/3),COLUMN())))</f>
        <v>4750</v>
      </c>
      <c r="G122" s="25">
        <f>IF(MOD(ROW(),3)=0,"",IF(MOD(ROW(),3)=1,'4月工资表'!G$1,INDEX('4月工资表'!$A:$M,INT((ROW()+4)/3),COLUMN())))</f>
        <v>0</v>
      </c>
      <c r="H122" s="25">
        <f>IF(MOD(ROW(),3)=0,"",IF(MOD(ROW(),3)=1,'4月工资表'!H$1,INDEX('4月工资表'!$A:$M,INT((ROW()+4)/3),COLUMN())))</f>
        <v>0</v>
      </c>
      <c r="I122" s="25">
        <f>IF(MOD(ROW(),3)=0,"",IF(MOD(ROW(),3)=1,'4月工资表'!I$1,INDEX('4月工资表'!$A:$M,INT((ROW()+4)/3),COLUMN())))</f>
        <v>-122.36</v>
      </c>
      <c r="J122" s="25">
        <f>IF(MOD(ROW(),3)=0,"",IF(MOD(ROW(),3)=1,'4月工资表'!J$1,INDEX('4月工资表'!$A:$M,INT((ROW()+4)/3),COLUMN())))</f>
        <v>4627.6400000000003</v>
      </c>
      <c r="K122" s="25">
        <f>IF(MOD(ROW(),3)=0,"",IF(MOD(ROW(),3)=1,'4月工资表'!K$1,INDEX('4月工资表'!$A:$M,INT((ROW()+4)/3),COLUMN())))</f>
        <v>2627.6400000000003</v>
      </c>
      <c r="L122" s="25">
        <f>IF(MOD(ROW(),3)=0,"",IF(MOD(ROW(),3)=1,'4月工资表'!L$1,INDEX('4月工资表'!$A:$M,INT((ROW()+4)/3),COLUMN())))</f>
        <v>-269.14600000000002</v>
      </c>
      <c r="M122" s="25">
        <f>IF(MOD(ROW(),3)=0,"",IF(MOD(ROW(),3)=1,'4月工资表'!M$1,INDEX('4月工资表'!$A:$M,INT((ROW()+4)/3),COLUMN())))</f>
        <v>4358.4940000000006</v>
      </c>
    </row>
    <row r="124" spans="1:13" x14ac:dyDescent="0.15">
      <c r="A124" s="23" t="str">
        <f>IF(MOD(ROW(),3)=0,"",IF(MOD(ROW(),3)=1,'4月工资表'!A$1,INDEX('4月工资表'!$A:$M,INT((ROW()+4)/3),COLUMN())))</f>
        <v>职员编号</v>
      </c>
      <c r="B124" s="23" t="str">
        <f>IF(MOD(ROW(),3)=0,"",IF(MOD(ROW(),3)=1,'4月工资表'!B$1,INDEX('4月工资表'!$A:$M,INT((ROW()+4)/3),COLUMN())))</f>
        <v>部门名称</v>
      </c>
      <c r="C124" s="23" t="str">
        <f>IF(MOD(ROW(),3)=0,"",IF(MOD(ROW(),3)=1,'4月工资表'!C$1,INDEX('4月工资表'!$A:$M,INT((ROW()+4)/3),COLUMN())))</f>
        <v>职员姓名</v>
      </c>
      <c r="D124" s="23" t="str">
        <f>IF(MOD(ROW(),3)=0,"",IF(MOD(ROW(),3)=1,'4月工资表'!D$1,INDEX('4月工资表'!$A:$M,INT((ROW()+4)/3),COLUMN())))</f>
        <v>基本工资</v>
      </c>
      <c r="E124" s="23" t="str">
        <f>IF(MOD(ROW(),3)=0,"",IF(MOD(ROW(),3)=1,'4月工资表'!E$1,INDEX('4月工资表'!$A:$M,INT((ROW()+4)/3),COLUMN())))</f>
        <v>浮动奖金</v>
      </c>
      <c r="F124" s="23" t="str">
        <f>IF(MOD(ROW(),3)=0,"",IF(MOD(ROW(),3)=1,'4月工资表'!F$1,INDEX('4月工资表'!$A:$M,INT((ROW()+4)/3),COLUMN())))</f>
        <v>核定工资总额</v>
      </c>
      <c r="G124" s="23" t="str">
        <f>IF(MOD(ROW(),3)=0,"",IF(MOD(ROW(),3)=1,'4月工资表'!G$1,INDEX('4月工资表'!$A:$M,INT((ROW()+4)/3),COLUMN())))</f>
        <v>交通/通讯等补助</v>
      </c>
      <c r="H124" s="23" t="str">
        <f>IF(MOD(ROW(),3)=0,"",IF(MOD(ROW(),3)=1,'4月工资表'!H$1,INDEX('4月工资表'!$A:$M,INT((ROW()+4)/3),COLUMN())))</f>
        <v>迟到/旷工等扣减</v>
      </c>
      <c r="I124" s="23" t="str">
        <f>IF(MOD(ROW(),3)=0,"",IF(MOD(ROW(),3)=1,'4月工资表'!I$1,INDEX('4月工资表'!$A:$M,INT((ROW()+4)/3),COLUMN())))</f>
        <v>养老/医疗/失业保险</v>
      </c>
      <c r="J124" s="23" t="str">
        <f>IF(MOD(ROW(),3)=0,"",IF(MOD(ROW(),3)=1,'4月工资表'!J$1,INDEX('4月工资表'!$A:$M,INT((ROW()+4)/3),COLUMN())))</f>
        <v>合计应发</v>
      </c>
      <c r="K124" s="23" t="str">
        <f>IF(MOD(ROW(),3)=0,"",IF(MOD(ROW(),3)=1,'4月工资表'!K$1,INDEX('4月工资表'!$A:$M,INT((ROW()+4)/3),COLUMN())))</f>
        <v>应纳税额</v>
      </c>
      <c r="L124" s="23" t="str">
        <f>IF(MOD(ROW(),3)=0,"",IF(MOD(ROW(),3)=1,'4月工资表'!L$1,INDEX('4月工资表'!$A:$M,INT((ROW()+4)/3),COLUMN())))</f>
        <v>个人所得税</v>
      </c>
      <c r="M124" s="23" t="str">
        <f>IF(MOD(ROW(),3)=0,"",IF(MOD(ROW(),3)=1,'4月工资表'!M$1,INDEX('4月工资表'!$A:$M,INT((ROW()+4)/3),COLUMN())))</f>
        <v>实发工资</v>
      </c>
    </row>
    <row r="125" spans="1:13" x14ac:dyDescent="0.15">
      <c r="A125" s="24" t="str">
        <f>IF(MOD(ROW(),3)=0,"",IF(MOD(ROW(),3)=1,'4月工资表'!A$1,INDEX('4月工资表'!$A:$M,INT((ROW()+4)/3),COLUMN())))</f>
        <v>C042</v>
      </c>
      <c r="B125" s="24" t="str">
        <f>IF(MOD(ROW(),3)=0,"",IF(MOD(ROW(),3)=1,'4月工资表'!B$1,INDEX('4月工资表'!$A:$M,INT((ROW()+4)/3),COLUMN())))</f>
        <v>市场部</v>
      </c>
      <c r="C125" s="24" t="str">
        <f>IF(MOD(ROW(),3)=0,"",IF(MOD(ROW(),3)=1,'4月工资表'!C$1,INDEX('4月工资表'!$A:$M,INT((ROW()+4)/3),COLUMN())))</f>
        <v>叶小玲</v>
      </c>
      <c r="D125" s="25">
        <f>IF(MOD(ROW(),3)=0,"",IF(MOD(ROW(),3)=1,'4月工资表'!D$1,INDEX('4月工资表'!$A:$M,INT((ROW()+4)/3),COLUMN())))</f>
        <v>1200</v>
      </c>
      <c r="E125" s="25">
        <f>IF(MOD(ROW(),3)=0,"",IF(MOD(ROW(),3)=1,'4月工资表'!E$1,INDEX('4月工资表'!$A:$M,INT((ROW()+4)/3),COLUMN())))</f>
        <v>3230</v>
      </c>
      <c r="F125" s="25">
        <f>IF(MOD(ROW(),3)=0,"",IF(MOD(ROW(),3)=1,'4月工资表'!F$1,INDEX('4月工资表'!$A:$M,INT((ROW()+4)/3),COLUMN())))</f>
        <v>4430</v>
      </c>
      <c r="G125" s="25">
        <f>IF(MOD(ROW(),3)=0,"",IF(MOD(ROW(),3)=1,'4月工资表'!G$1,INDEX('4月工资表'!$A:$M,INT((ROW()+4)/3),COLUMN())))</f>
        <v>300</v>
      </c>
      <c r="H125" s="25">
        <f>IF(MOD(ROW(),3)=0,"",IF(MOD(ROW(),3)=1,'4月工资表'!H$1,INDEX('4月工资表'!$A:$M,INT((ROW()+4)/3),COLUMN())))</f>
        <v>0</v>
      </c>
      <c r="I125" s="25">
        <f>IF(MOD(ROW(),3)=0,"",IF(MOD(ROW(),3)=1,'4月工资表'!I$1,INDEX('4月工资表'!$A:$M,INT((ROW()+4)/3),COLUMN())))</f>
        <v>-122.36</v>
      </c>
      <c r="J125" s="25">
        <f>IF(MOD(ROW(),3)=0,"",IF(MOD(ROW(),3)=1,'4月工资表'!J$1,INDEX('4月工资表'!$A:$M,INT((ROW()+4)/3),COLUMN())))</f>
        <v>4607.6400000000003</v>
      </c>
      <c r="K125" s="25">
        <f>IF(MOD(ROW(),3)=0,"",IF(MOD(ROW(),3)=1,'4月工资表'!K$1,INDEX('4月工资表'!$A:$M,INT((ROW()+4)/3),COLUMN())))</f>
        <v>2607.6400000000003</v>
      </c>
      <c r="L125" s="25">
        <f>IF(MOD(ROW(),3)=0,"",IF(MOD(ROW(),3)=1,'4月工资表'!L$1,INDEX('4月工资表'!$A:$M,INT((ROW()+4)/3),COLUMN())))</f>
        <v>-266.14600000000002</v>
      </c>
      <c r="M125" s="25">
        <f>IF(MOD(ROW(),3)=0,"",IF(MOD(ROW(),3)=1,'4月工资表'!M$1,INDEX('4月工资表'!$A:$M,INT((ROW()+4)/3),COLUMN())))</f>
        <v>4341.4940000000006</v>
      </c>
    </row>
    <row r="127" spans="1:13" x14ac:dyDescent="0.15">
      <c r="A127" s="23" t="str">
        <f>IF(MOD(ROW(),3)=0,"",IF(MOD(ROW(),3)=1,'4月工资表'!A$1,INDEX('4月工资表'!$A:$M,INT((ROW()+4)/3),COLUMN())))</f>
        <v>职员编号</v>
      </c>
      <c r="B127" s="23" t="str">
        <f>IF(MOD(ROW(),3)=0,"",IF(MOD(ROW(),3)=1,'4月工资表'!B$1,INDEX('4月工资表'!$A:$M,INT((ROW()+4)/3),COLUMN())))</f>
        <v>部门名称</v>
      </c>
      <c r="C127" s="23" t="str">
        <f>IF(MOD(ROW(),3)=0,"",IF(MOD(ROW(),3)=1,'4月工资表'!C$1,INDEX('4月工资表'!$A:$M,INT((ROW()+4)/3),COLUMN())))</f>
        <v>职员姓名</v>
      </c>
      <c r="D127" s="23" t="str">
        <f>IF(MOD(ROW(),3)=0,"",IF(MOD(ROW(),3)=1,'4月工资表'!D$1,INDEX('4月工资表'!$A:$M,INT((ROW()+4)/3),COLUMN())))</f>
        <v>基本工资</v>
      </c>
      <c r="E127" s="23" t="str">
        <f>IF(MOD(ROW(),3)=0,"",IF(MOD(ROW(),3)=1,'4月工资表'!E$1,INDEX('4月工资表'!$A:$M,INT((ROW()+4)/3),COLUMN())))</f>
        <v>浮动奖金</v>
      </c>
      <c r="F127" s="23" t="str">
        <f>IF(MOD(ROW(),3)=0,"",IF(MOD(ROW(),3)=1,'4月工资表'!F$1,INDEX('4月工资表'!$A:$M,INT((ROW()+4)/3),COLUMN())))</f>
        <v>核定工资总额</v>
      </c>
      <c r="G127" s="23" t="str">
        <f>IF(MOD(ROW(),3)=0,"",IF(MOD(ROW(),3)=1,'4月工资表'!G$1,INDEX('4月工资表'!$A:$M,INT((ROW()+4)/3),COLUMN())))</f>
        <v>交通/通讯等补助</v>
      </c>
      <c r="H127" s="23" t="str">
        <f>IF(MOD(ROW(),3)=0,"",IF(MOD(ROW(),3)=1,'4月工资表'!H$1,INDEX('4月工资表'!$A:$M,INT((ROW()+4)/3),COLUMN())))</f>
        <v>迟到/旷工等扣减</v>
      </c>
      <c r="I127" s="23" t="str">
        <f>IF(MOD(ROW(),3)=0,"",IF(MOD(ROW(),3)=1,'4月工资表'!I$1,INDEX('4月工资表'!$A:$M,INT((ROW()+4)/3),COLUMN())))</f>
        <v>养老/医疗/失业保险</v>
      </c>
      <c r="J127" s="23" t="str">
        <f>IF(MOD(ROW(),3)=0,"",IF(MOD(ROW(),3)=1,'4月工资表'!J$1,INDEX('4月工资表'!$A:$M,INT((ROW()+4)/3),COLUMN())))</f>
        <v>合计应发</v>
      </c>
      <c r="K127" s="23" t="str">
        <f>IF(MOD(ROW(),3)=0,"",IF(MOD(ROW(),3)=1,'4月工资表'!K$1,INDEX('4月工资表'!$A:$M,INT((ROW()+4)/3),COLUMN())))</f>
        <v>应纳税额</v>
      </c>
      <c r="L127" s="23" t="str">
        <f>IF(MOD(ROW(),3)=0,"",IF(MOD(ROW(),3)=1,'4月工资表'!L$1,INDEX('4月工资表'!$A:$M,INT((ROW()+4)/3),COLUMN())))</f>
        <v>个人所得税</v>
      </c>
      <c r="M127" s="23" t="str">
        <f>IF(MOD(ROW(),3)=0,"",IF(MOD(ROW(),3)=1,'4月工资表'!M$1,INDEX('4月工资表'!$A:$M,INT((ROW()+4)/3),COLUMN())))</f>
        <v>实发工资</v>
      </c>
    </row>
    <row r="128" spans="1:13" x14ac:dyDescent="0.15">
      <c r="A128" s="24" t="str">
        <f>IF(MOD(ROW(),3)=0,"",IF(MOD(ROW(),3)=1,'4月工资表'!A$1,INDEX('4月工资表'!$A:$M,INT((ROW()+4)/3),COLUMN())))</f>
        <v>C043</v>
      </c>
      <c r="B128" s="24" t="str">
        <f>IF(MOD(ROW(),3)=0,"",IF(MOD(ROW(),3)=1,'4月工资表'!B$1,INDEX('4月工资表'!$A:$M,INT((ROW()+4)/3),COLUMN())))</f>
        <v>系统集成部</v>
      </c>
      <c r="C128" s="24" t="str">
        <f>IF(MOD(ROW(),3)=0,"",IF(MOD(ROW(),3)=1,'4月工资表'!C$1,INDEX('4月工资表'!$A:$M,INT((ROW()+4)/3),COLUMN())))</f>
        <v>魏郡</v>
      </c>
      <c r="D128" s="25">
        <f>IF(MOD(ROW(),3)=0,"",IF(MOD(ROW(),3)=1,'4月工资表'!D$1,INDEX('4月工资表'!$A:$M,INT((ROW()+4)/3),COLUMN())))</f>
        <v>2135</v>
      </c>
      <c r="E128" s="25">
        <f>IF(MOD(ROW(),3)=0,"",IF(MOD(ROW(),3)=1,'4月工资表'!E$1,INDEX('4月工资表'!$A:$M,INT((ROW()+4)/3),COLUMN())))</f>
        <v>2450</v>
      </c>
      <c r="F128" s="25">
        <f>IF(MOD(ROW(),3)=0,"",IF(MOD(ROW(),3)=1,'4月工资表'!F$1,INDEX('4月工资表'!$A:$M,INT((ROW()+4)/3),COLUMN())))</f>
        <v>4585</v>
      </c>
      <c r="G128" s="25">
        <f>IF(MOD(ROW(),3)=0,"",IF(MOD(ROW(),3)=1,'4月工资表'!G$1,INDEX('4月工资表'!$A:$M,INT((ROW()+4)/3),COLUMN())))</f>
        <v>0</v>
      </c>
      <c r="H128" s="25">
        <f>IF(MOD(ROW(),3)=0,"",IF(MOD(ROW(),3)=1,'4月工资表'!H$1,INDEX('4月工资表'!$A:$M,INT((ROW()+4)/3),COLUMN())))</f>
        <v>0</v>
      </c>
      <c r="I128" s="25">
        <f>IF(MOD(ROW(),3)=0,"",IF(MOD(ROW(),3)=1,'4月工资表'!I$1,INDEX('4月工资表'!$A:$M,INT((ROW()+4)/3),COLUMN())))</f>
        <v>-122.36</v>
      </c>
      <c r="J128" s="25">
        <f>IF(MOD(ROW(),3)=0,"",IF(MOD(ROW(),3)=1,'4月工资表'!J$1,INDEX('4月工资表'!$A:$M,INT((ROW()+4)/3),COLUMN())))</f>
        <v>4462.6400000000003</v>
      </c>
      <c r="K128" s="25">
        <f>IF(MOD(ROW(),3)=0,"",IF(MOD(ROW(),3)=1,'4月工资表'!K$1,INDEX('4月工资表'!$A:$M,INT((ROW()+4)/3),COLUMN())))</f>
        <v>2462.6400000000003</v>
      </c>
      <c r="L128" s="25">
        <f>IF(MOD(ROW(),3)=0,"",IF(MOD(ROW(),3)=1,'4月工资表'!L$1,INDEX('4月工资表'!$A:$M,INT((ROW()+4)/3),COLUMN())))</f>
        <v>-244.39600000000002</v>
      </c>
      <c r="M128" s="25">
        <f>IF(MOD(ROW(),3)=0,"",IF(MOD(ROW(),3)=1,'4月工资表'!M$1,INDEX('4月工资表'!$A:$M,INT((ROW()+4)/3),COLUMN())))</f>
        <v>4218.2440000000006</v>
      </c>
    </row>
    <row r="130" spans="1:13" x14ac:dyDescent="0.15">
      <c r="A130" s="23" t="str">
        <f>IF(MOD(ROW(),3)=0,"",IF(MOD(ROW(),3)=1,'4月工资表'!A$1,INDEX('4月工资表'!$A:$M,INT((ROW()+4)/3),COLUMN())))</f>
        <v>职员编号</v>
      </c>
      <c r="B130" s="23" t="str">
        <f>IF(MOD(ROW(),3)=0,"",IF(MOD(ROW(),3)=1,'4月工资表'!B$1,INDEX('4月工资表'!$A:$M,INT((ROW()+4)/3),COLUMN())))</f>
        <v>部门名称</v>
      </c>
      <c r="C130" s="23" t="str">
        <f>IF(MOD(ROW(),3)=0,"",IF(MOD(ROW(),3)=1,'4月工资表'!C$1,INDEX('4月工资表'!$A:$M,INT((ROW()+4)/3),COLUMN())))</f>
        <v>职员姓名</v>
      </c>
      <c r="D130" s="23" t="str">
        <f>IF(MOD(ROW(),3)=0,"",IF(MOD(ROW(),3)=1,'4月工资表'!D$1,INDEX('4月工资表'!$A:$M,INT((ROW()+4)/3),COLUMN())))</f>
        <v>基本工资</v>
      </c>
      <c r="E130" s="23" t="str">
        <f>IF(MOD(ROW(),3)=0,"",IF(MOD(ROW(),3)=1,'4月工资表'!E$1,INDEX('4月工资表'!$A:$M,INT((ROW()+4)/3),COLUMN())))</f>
        <v>浮动奖金</v>
      </c>
      <c r="F130" s="23" t="str">
        <f>IF(MOD(ROW(),3)=0,"",IF(MOD(ROW(),3)=1,'4月工资表'!F$1,INDEX('4月工资表'!$A:$M,INT((ROW()+4)/3),COLUMN())))</f>
        <v>核定工资总额</v>
      </c>
      <c r="G130" s="23" t="str">
        <f>IF(MOD(ROW(),3)=0,"",IF(MOD(ROW(),3)=1,'4月工资表'!G$1,INDEX('4月工资表'!$A:$M,INT((ROW()+4)/3),COLUMN())))</f>
        <v>交通/通讯等补助</v>
      </c>
      <c r="H130" s="23" t="str">
        <f>IF(MOD(ROW(),3)=0,"",IF(MOD(ROW(),3)=1,'4月工资表'!H$1,INDEX('4月工资表'!$A:$M,INT((ROW()+4)/3),COLUMN())))</f>
        <v>迟到/旷工等扣减</v>
      </c>
      <c r="I130" s="23" t="str">
        <f>IF(MOD(ROW(),3)=0,"",IF(MOD(ROW(),3)=1,'4月工资表'!I$1,INDEX('4月工资表'!$A:$M,INT((ROW()+4)/3),COLUMN())))</f>
        <v>养老/医疗/失业保险</v>
      </c>
      <c r="J130" s="23" t="str">
        <f>IF(MOD(ROW(),3)=0,"",IF(MOD(ROW(),3)=1,'4月工资表'!J$1,INDEX('4月工资表'!$A:$M,INT((ROW()+4)/3),COLUMN())))</f>
        <v>合计应发</v>
      </c>
      <c r="K130" s="23" t="str">
        <f>IF(MOD(ROW(),3)=0,"",IF(MOD(ROW(),3)=1,'4月工资表'!K$1,INDEX('4月工资表'!$A:$M,INT((ROW()+4)/3),COLUMN())))</f>
        <v>应纳税额</v>
      </c>
      <c r="L130" s="23" t="str">
        <f>IF(MOD(ROW(),3)=0,"",IF(MOD(ROW(),3)=1,'4月工资表'!L$1,INDEX('4月工资表'!$A:$M,INT((ROW()+4)/3),COLUMN())))</f>
        <v>个人所得税</v>
      </c>
      <c r="M130" s="23" t="str">
        <f>IF(MOD(ROW(),3)=0,"",IF(MOD(ROW(),3)=1,'4月工资表'!M$1,INDEX('4月工资表'!$A:$M,INT((ROW()+4)/3),COLUMN())))</f>
        <v>实发工资</v>
      </c>
    </row>
    <row r="131" spans="1:13" x14ac:dyDescent="0.15">
      <c r="A131" s="24" t="str">
        <f>IF(MOD(ROW(),3)=0,"",IF(MOD(ROW(),3)=1,'4月工资表'!A$1,INDEX('4月工资表'!$A:$M,INT((ROW()+4)/3),COLUMN())))</f>
        <v>C044</v>
      </c>
      <c r="B131" s="24" t="str">
        <f>IF(MOD(ROW(),3)=0,"",IF(MOD(ROW(),3)=1,'4月工资表'!B$1,INDEX('4月工资表'!$A:$M,INT((ROW()+4)/3),COLUMN())))</f>
        <v>产品研发部</v>
      </c>
      <c r="C131" s="24" t="str">
        <f>IF(MOD(ROW(),3)=0,"",IF(MOD(ROW(),3)=1,'4月工资表'!C$1,INDEX('4月工资表'!$A:$M,INT((ROW()+4)/3),COLUMN())))</f>
        <v>李娜</v>
      </c>
      <c r="D131" s="25">
        <f>IF(MOD(ROW(),3)=0,"",IF(MOD(ROW(),3)=1,'4月工资表'!D$1,INDEX('4月工资表'!$A:$M,INT((ROW()+4)/3),COLUMN())))</f>
        <v>1850</v>
      </c>
      <c r="E131" s="25">
        <f>IF(MOD(ROW(),3)=0,"",IF(MOD(ROW(),3)=1,'4月工资表'!E$1,INDEX('4月工资表'!$A:$M,INT((ROW()+4)/3),COLUMN())))</f>
        <v>2750</v>
      </c>
      <c r="F131" s="25">
        <f>IF(MOD(ROW(),3)=0,"",IF(MOD(ROW(),3)=1,'4月工资表'!F$1,INDEX('4月工资表'!$A:$M,INT((ROW()+4)/3),COLUMN())))</f>
        <v>4600</v>
      </c>
      <c r="G131" s="25">
        <f>IF(MOD(ROW(),3)=0,"",IF(MOD(ROW(),3)=1,'4月工资表'!G$1,INDEX('4月工资表'!$A:$M,INT((ROW()+4)/3),COLUMN())))</f>
        <v>0</v>
      </c>
      <c r="H131" s="25">
        <f>IF(MOD(ROW(),3)=0,"",IF(MOD(ROW(),3)=1,'4月工资表'!H$1,INDEX('4月工资表'!$A:$M,INT((ROW()+4)/3),COLUMN())))</f>
        <v>0</v>
      </c>
      <c r="I131" s="25">
        <f>IF(MOD(ROW(),3)=0,"",IF(MOD(ROW(),3)=1,'4月工资表'!I$1,INDEX('4月工资表'!$A:$M,INT((ROW()+4)/3),COLUMN())))</f>
        <v>-122.36</v>
      </c>
      <c r="J131" s="25">
        <f>IF(MOD(ROW(),3)=0,"",IF(MOD(ROW(),3)=1,'4月工资表'!J$1,INDEX('4月工资表'!$A:$M,INT((ROW()+4)/3),COLUMN())))</f>
        <v>4477.6400000000003</v>
      </c>
      <c r="K131" s="25">
        <f>IF(MOD(ROW(),3)=0,"",IF(MOD(ROW(),3)=1,'4月工资表'!K$1,INDEX('4月工资表'!$A:$M,INT((ROW()+4)/3),COLUMN())))</f>
        <v>2477.6400000000003</v>
      </c>
      <c r="L131" s="25">
        <f>IF(MOD(ROW(),3)=0,"",IF(MOD(ROW(),3)=1,'4月工资表'!L$1,INDEX('4月工资表'!$A:$M,INT((ROW()+4)/3),COLUMN())))</f>
        <v>-246.64600000000002</v>
      </c>
      <c r="M131" s="25">
        <f>IF(MOD(ROW(),3)=0,"",IF(MOD(ROW(),3)=1,'4月工资表'!M$1,INDEX('4月工资表'!$A:$M,INT((ROW()+4)/3),COLUMN())))</f>
        <v>4230.9940000000006</v>
      </c>
    </row>
    <row r="133" spans="1:13" x14ac:dyDescent="0.15">
      <c r="A133" s="23" t="str">
        <f>IF(MOD(ROW(),3)=0,"",IF(MOD(ROW(),3)=1,'4月工资表'!A$1,INDEX('4月工资表'!$A:$M,INT((ROW()+4)/3),COLUMN())))</f>
        <v>职员编号</v>
      </c>
      <c r="B133" s="23" t="str">
        <f>IF(MOD(ROW(),3)=0,"",IF(MOD(ROW(),3)=1,'4月工资表'!B$1,INDEX('4月工资表'!$A:$M,INT((ROW()+4)/3),COLUMN())))</f>
        <v>部门名称</v>
      </c>
      <c r="C133" s="23" t="str">
        <f>IF(MOD(ROW(),3)=0,"",IF(MOD(ROW(),3)=1,'4月工资表'!C$1,INDEX('4月工资表'!$A:$M,INT((ROW()+4)/3),COLUMN())))</f>
        <v>职员姓名</v>
      </c>
      <c r="D133" s="23" t="str">
        <f>IF(MOD(ROW(),3)=0,"",IF(MOD(ROW(),3)=1,'4月工资表'!D$1,INDEX('4月工资表'!$A:$M,INT((ROW()+4)/3),COLUMN())))</f>
        <v>基本工资</v>
      </c>
      <c r="E133" s="23" t="str">
        <f>IF(MOD(ROW(),3)=0,"",IF(MOD(ROW(),3)=1,'4月工资表'!E$1,INDEX('4月工资表'!$A:$M,INT((ROW()+4)/3),COLUMN())))</f>
        <v>浮动奖金</v>
      </c>
      <c r="F133" s="23" t="str">
        <f>IF(MOD(ROW(),3)=0,"",IF(MOD(ROW(),3)=1,'4月工资表'!F$1,INDEX('4月工资表'!$A:$M,INT((ROW()+4)/3),COLUMN())))</f>
        <v>核定工资总额</v>
      </c>
      <c r="G133" s="23" t="str">
        <f>IF(MOD(ROW(),3)=0,"",IF(MOD(ROW(),3)=1,'4月工资表'!G$1,INDEX('4月工资表'!$A:$M,INT((ROW()+4)/3),COLUMN())))</f>
        <v>交通/通讯等补助</v>
      </c>
      <c r="H133" s="23" t="str">
        <f>IF(MOD(ROW(),3)=0,"",IF(MOD(ROW(),3)=1,'4月工资表'!H$1,INDEX('4月工资表'!$A:$M,INT((ROW()+4)/3),COLUMN())))</f>
        <v>迟到/旷工等扣减</v>
      </c>
      <c r="I133" s="23" t="str">
        <f>IF(MOD(ROW(),3)=0,"",IF(MOD(ROW(),3)=1,'4月工资表'!I$1,INDEX('4月工资表'!$A:$M,INT((ROW()+4)/3),COLUMN())))</f>
        <v>养老/医疗/失业保险</v>
      </c>
      <c r="J133" s="23" t="str">
        <f>IF(MOD(ROW(),3)=0,"",IF(MOD(ROW(),3)=1,'4月工资表'!J$1,INDEX('4月工资表'!$A:$M,INT((ROW()+4)/3),COLUMN())))</f>
        <v>合计应发</v>
      </c>
      <c r="K133" s="23" t="str">
        <f>IF(MOD(ROW(),3)=0,"",IF(MOD(ROW(),3)=1,'4月工资表'!K$1,INDEX('4月工资表'!$A:$M,INT((ROW()+4)/3),COLUMN())))</f>
        <v>应纳税额</v>
      </c>
      <c r="L133" s="23" t="str">
        <f>IF(MOD(ROW(),3)=0,"",IF(MOD(ROW(),3)=1,'4月工资表'!L$1,INDEX('4月工资表'!$A:$M,INT((ROW()+4)/3),COLUMN())))</f>
        <v>个人所得税</v>
      </c>
      <c r="M133" s="23" t="str">
        <f>IF(MOD(ROW(),3)=0,"",IF(MOD(ROW(),3)=1,'4月工资表'!M$1,INDEX('4月工资表'!$A:$M,INT((ROW()+4)/3),COLUMN())))</f>
        <v>实发工资</v>
      </c>
    </row>
    <row r="134" spans="1:13" x14ac:dyDescent="0.15">
      <c r="A134" s="24" t="str">
        <f>IF(MOD(ROW(),3)=0,"",IF(MOD(ROW(),3)=1,'4月工资表'!A$1,INDEX('4月工资表'!$A:$M,INT((ROW()+4)/3),COLUMN())))</f>
        <v>C045</v>
      </c>
      <c r="B134" s="24" t="str">
        <f>IF(MOD(ROW(),3)=0,"",IF(MOD(ROW(),3)=1,'4月工资表'!B$1,INDEX('4月工资表'!$A:$M,INT((ROW()+4)/3),COLUMN())))</f>
        <v>网络安全部</v>
      </c>
      <c r="C134" s="24" t="str">
        <f>IF(MOD(ROW(),3)=0,"",IF(MOD(ROW(),3)=1,'4月工资表'!C$1,INDEX('4月工资表'!$A:$M,INT((ROW()+4)/3),COLUMN())))</f>
        <v>李兴民</v>
      </c>
      <c r="D134" s="25">
        <f>IF(MOD(ROW(),3)=0,"",IF(MOD(ROW(),3)=1,'4月工资表'!D$1,INDEX('4月工资表'!$A:$M,INT((ROW()+4)/3),COLUMN())))</f>
        <v>2225</v>
      </c>
      <c r="E134" s="25">
        <f>IF(MOD(ROW(),3)=0,"",IF(MOD(ROW(),3)=1,'4月工资表'!E$1,INDEX('4月工资表'!$A:$M,INT((ROW()+4)/3),COLUMN())))</f>
        <v>650</v>
      </c>
      <c r="F134" s="25">
        <f>IF(MOD(ROW(),3)=0,"",IF(MOD(ROW(),3)=1,'4月工资表'!F$1,INDEX('4月工资表'!$A:$M,INT((ROW()+4)/3),COLUMN())))</f>
        <v>2875</v>
      </c>
      <c r="G134" s="25">
        <f>IF(MOD(ROW(),3)=0,"",IF(MOD(ROW(),3)=1,'4月工资表'!G$1,INDEX('4月工资表'!$A:$M,INT((ROW()+4)/3),COLUMN())))</f>
        <v>0</v>
      </c>
      <c r="H134" s="25">
        <f>IF(MOD(ROW(),3)=0,"",IF(MOD(ROW(),3)=1,'4月工资表'!H$1,INDEX('4月工资表'!$A:$M,INT((ROW()+4)/3),COLUMN())))</f>
        <v>0</v>
      </c>
      <c r="I134" s="25">
        <f>IF(MOD(ROW(),3)=0,"",IF(MOD(ROW(),3)=1,'4月工资表'!I$1,INDEX('4月工资表'!$A:$M,INT((ROW()+4)/3),COLUMN())))</f>
        <v>-122.36</v>
      </c>
      <c r="J134" s="25">
        <f>IF(MOD(ROW(),3)=0,"",IF(MOD(ROW(),3)=1,'4月工资表'!J$1,INDEX('4月工资表'!$A:$M,INT((ROW()+4)/3),COLUMN())))</f>
        <v>2752.64</v>
      </c>
      <c r="K134" s="25">
        <f>IF(MOD(ROW(),3)=0,"",IF(MOD(ROW(),3)=1,'4月工资表'!K$1,INDEX('4月工资表'!$A:$M,INT((ROW()+4)/3),COLUMN())))</f>
        <v>752.63999999999987</v>
      </c>
      <c r="L134" s="25">
        <f>IF(MOD(ROW(),3)=0,"",IF(MOD(ROW(),3)=1,'4月工资表'!L$1,INDEX('4月工资表'!$A:$M,INT((ROW()+4)/3),COLUMN())))</f>
        <v>-50.263999999999996</v>
      </c>
      <c r="M134" s="25">
        <f>IF(MOD(ROW(),3)=0,"",IF(MOD(ROW(),3)=1,'4月工资表'!M$1,INDEX('4月工资表'!$A:$M,INT((ROW()+4)/3),COLUMN())))</f>
        <v>2702.3759999999997</v>
      </c>
    </row>
    <row r="136" spans="1:13" x14ac:dyDescent="0.15">
      <c r="A136" s="23" t="str">
        <f>IF(MOD(ROW(),3)=0,"",IF(MOD(ROW(),3)=1,'4月工资表'!A$1,INDEX('4月工资表'!$A:$M,INT((ROW()+4)/3),COLUMN())))</f>
        <v>职员编号</v>
      </c>
      <c r="B136" s="23" t="str">
        <f>IF(MOD(ROW(),3)=0,"",IF(MOD(ROW(),3)=1,'4月工资表'!B$1,INDEX('4月工资表'!$A:$M,INT((ROW()+4)/3),COLUMN())))</f>
        <v>部门名称</v>
      </c>
      <c r="C136" s="23" t="str">
        <f>IF(MOD(ROW(),3)=0,"",IF(MOD(ROW(),3)=1,'4月工资表'!C$1,INDEX('4月工资表'!$A:$M,INT((ROW()+4)/3),COLUMN())))</f>
        <v>职员姓名</v>
      </c>
      <c r="D136" s="23" t="str">
        <f>IF(MOD(ROW(),3)=0,"",IF(MOD(ROW(),3)=1,'4月工资表'!D$1,INDEX('4月工资表'!$A:$M,INT((ROW()+4)/3),COLUMN())))</f>
        <v>基本工资</v>
      </c>
      <c r="E136" s="23" t="str">
        <f>IF(MOD(ROW(),3)=0,"",IF(MOD(ROW(),3)=1,'4月工资表'!E$1,INDEX('4月工资表'!$A:$M,INT((ROW()+4)/3),COLUMN())))</f>
        <v>浮动奖金</v>
      </c>
      <c r="F136" s="23" t="str">
        <f>IF(MOD(ROW(),3)=0,"",IF(MOD(ROW(),3)=1,'4月工资表'!F$1,INDEX('4月工资表'!$A:$M,INT((ROW()+4)/3),COLUMN())))</f>
        <v>核定工资总额</v>
      </c>
      <c r="G136" s="23" t="str">
        <f>IF(MOD(ROW(),3)=0,"",IF(MOD(ROW(),3)=1,'4月工资表'!G$1,INDEX('4月工资表'!$A:$M,INT((ROW()+4)/3),COLUMN())))</f>
        <v>交通/通讯等补助</v>
      </c>
      <c r="H136" s="23" t="str">
        <f>IF(MOD(ROW(),3)=0,"",IF(MOD(ROW(),3)=1,'4月工资表'!H$1,INDEX('4月工资表'!$A:$M,INT((ROW()+4)/3),COLUMN())))</f>
        <v>迟到/旷工等扣减</v>
      </c>
      <c r="I136" s="23" t="str">
        <f>IF(MOD(ROW(),3)=0,"",IF(MOD(ROW(),3)=1,'4月工资表'!I$1,INDEX('4月工资表'!$A:$M,INT((ROW()+4)/3),COLUMN())))</f>
        <v>养老/医疗/失业保险</v>
      </c>
      <c r="J136" s="23" t="str">
        <f>IF(MOD(ROW(),3)=0,"",IF(MOD(ROW(),3)=1,'4月工资表'!J$1,INDEX('4月工资表'!$A:$M,INT((ROW()+4)/3),COLUMN())))</f>
        <v>合计应发</v>
      </c>
      <c r="K136" s="23" t="str">
        <f>IF(MOD(ROW(),3)=0,"",IF(MOD(ROW(),3)=1,'4月工资表'!K$1,INDEX('4月工资表'!$A:$M,INT((ROW()+4)/3),COLUMN())))</f>
        <v>应纳税额</v>
      </c>
      <c r="L136" s="23" t="str">
        <f>IF(MOD(ROW(),3)=0,"",IF(MOD(ROW(),3)=1,'4月工资表'!L$1,INDEX('4月工资表'!$A:$M,INT((ROW()+4)/3),COLUMN())))</f>
        <v>个人所得税</v>
      </c>
      <c r="M136" s="23" t="str">
        <f>IF(MOD(ROW(),3)=0,"",IF(MOD(ROW(),3)=1,'4月工资表'!M$1,INDEX('4月工资表'!$A:$M,INT((ROW()+4)/3),COLUMN())))</f>
        <v>实发工资</v>
      </c>
    </row>
    <row r="137" spans="1:13" x14ac:dyDescent="0.15">
      <c r="A137" s="24" t="str">
        <f>IF(MOD(ROW(),3)=0,"",IF(MOD(ROW(),3)=1,'4月工资表'!A$1,INDEX('4月工资表'!$A:$M,INT((ROW()+4)/3),COLUMN())))</f>
        <v>C046</v>
      </c>
      <c r="B137" s="24" t="str">
        <f>IF(MOD(ROW(),3)=0,"",IF(MOD(ROW(),3)=1,'4月工资表'!B$1,INDEX('4月工资表'!$A:$M,INT((ROW()+4)/3),COLUMN())))</f>
        <v>网络安全部</v>
      </c>
      <c r="C137" s="24" t="str">
        <f>IF(MOD(ROW(),3)=0,"",IF(MOD(ROW(),3)=1,'4月工资表'!C$1,INDEX('4月工资表'!$A:$M,INT((ROW()+4)/3),COLUMN())))</f>
        <v>杜小娟</v>
      </c>
      <c r="D137" s="25">
        <f>IF(MOD(ROW(),3)=0,"",IF(MOD(ROW(),3)=1,'4月工资表'!D$1,INDEX('4月工资表'!$A:$M,INT((ROW()+4)/3),COLUMN())))</f>
        <v>2225</v>
      </c>
      <c r="E137" s="25">
        <f>IF(MOD(ROW(),3)=0,"",IF(MOD(ROW(),3)=1,'4月工资表'!E$1,INDEX('4月工资表'!$A:$M,INT((ROW()+4)/3),COLUMN())))</f>
        <v>1250</v>
      </c>
      <c r="F137" s="25">
        <f>IF(MOD(ROW(),3)=0,"",IF(MOD(ROW(),3)=1,'4月工资表'!F$1,INDEX('4月工资表'!$A:$M,INT((ROW()+4)/3),COLUMN())))</f>
        <v>3475</v>
      </c>
      <c r="G137" s="25">
        <f>IF(MOD(ROW(),3)=0,"",IF(MOD(ROW(),3)=1,'4月工资表'!G$1,INDEX('4月工资表'!$A:$M,INT((ROW()+4)/3),COLUMN())))</f>
        <v>0</v>
      </c>
      <c r="H137" s="25">
        <f>IF(MOD(ROW(),3)=0,"",IF(MOD(ROW(),3)=1,'4月工资表'!H$1,INDEX('4月工资表'!$A:$M,INT((ROW()+4)/3),COLUMN())))</f>
        <v>0</v>
      </c>
      <c r="I137" s="25">
        <f>IF(MOD(ROW(),3)=0,"",IF(MOD(ROW(),3)=1,'4月工资表'!I$1,INDEX('4月工资表'!$A:$M,INT((ROW()+4)/3),COLUMN())))</f>
        <v>-122.36</v>
      </c>
      <c r="J137" s="25">
        <f>IF(MOD(ROW(),3)=0,"",IF(MOD(ROW(),3)=1,'4月工资表'!J$1,INDEX('4月工资表'!$A:$M,INT((ROW()+4)/3),COLUMN())))</f>
        <v>3352.64</v>
      </c>
      <c r="K137" s="25">
        <f>IF(MOD(ROW(),3)=0,"",IF(MOD(ROW(),3)=1,'4月工资表'!K$1,INDEX('4月工资表'!$A:$M,INT((ROW()+4)/3),COLUMN())))</f>
        <v>1352.6399999999999</v>
      </c>
      <c r="L137" s="25">
        <f>IF(MOD(ROW(),3)=0,"",IF(MOD(ROW(),3)=1,'4月工资表'!L$1,INDEX('4月工资表'!$A:$M,INT((ROW()+4)/3),COLUMN())))</f>
        <v>-110.26399999999998</v>
      </c>
      <c r="M137" s="25">
        <f>IF(MOD(ROW(),3)=0,"",IF(MOD(ROW(),3)=1,'4月工资表'!M$1,INDEX('4月工资表'!$A:$M,INT((ROW()+4)/3),COLUMN())))</f>
        <v>3242.3759999999997</v>
      </c>
    </row>
    <row r="139" spans="1:13" x14ac:dyDescent="0.15">
      <c r="A139" s="23" t="str">
        <f>IF(MOD(ROW(),3)=0,"",IF(MOD(ROW(),3)=1,'4月工资表'!A$1,INDEX('4月工资表'!$A:$M,INT((ROW()+4)/3),COLUMN())))</f>
        <v>职员编号</v>
      </c>
      <c r="B139" s="23" t="str">
        <f>IF(MOD(ROW(),3)=0,"",IF(MOD(ROW(),3)=1,'4月工资表'!B$1,INDEX('4月工资表'!$A:$M,INT((ROW()+4)/3),COLUMN())))</f>
        <v>部门名称</v>
      </c>
      <c r="C139" s="23" t="str">
        <f>IF(MOD(ROW(),3)=0,"",IF(MOD(ROW(),3)=1,'4月工资表'!C$1,INDEX('4月工资表'!$A:$M,INT((ROW()+4)/3),COLUMN())))</f>
        <v>职员姓名</v>
      </c>
      <c r="D139" s="23" t="str">
        <f>IF(MOD(ROW(),3)=0,"",IF(MOD(ROW(),3)=1,'4月工资表'!D$1,INDEX('4月工资表'!$A:$M,INT((ROW()+4)/3),COLUMN())))</f>
        <v>基本工资</v>
      </c>
      <c r="E139" s="23" t="str">
        <f>IF(MOD(ROW(),3)=0,"",IF(MOD(ROW(),3)=1,'4月工资表'!E$1,INDEX('4月工资表'!$A:$M,INT((ROW()+4)/3),COLUMN())))</f>
        <v>浮动奖金</v>
      </c>
      <c r="F139" s="23" t="str">
        <f>IF(MOD(ROW(),3)=0,"",IF(MOD(ROW(),3)=1,'4月工资表'!F$1,INDEX('4月工资表'!$A:$M,INT((ROW()+4)/3),COLUMN())))</f>
        <v>核定工资总额</v>
      </c>
      <c r="G139" s="23" t="str">
        <f>IF(MOD(ROW(),3)=0,"",IF(MOD(ROW(),3)=1,'4月工资表'!G$1,INDEX('4月工资表'!$A:$M,INT((ROW()+4)/3),COLUMN())))</f>
        <v>交通/通讯等补助</v>
      </c>
      <c r="H139" s="23" t="str">
        <f>IF(MOD(ROW(),3)=0,"",IF(MOD(ROW(),3)=1,'4月工资表'!H$1,INDEX('4月工资表'!$A:$M,INT((ROW()+4)/3),COLUMN())))</f>
        <v>迟到/旷工等扣减</v>
      </c>
      <c r="I139" s="23" t="str">
        <f>IF(MOD(ROW(),3)=0,"",IF(MOD(ROW(),3)=1,'4月工资表'!I$1,INDEX('4月工资表'!$A:$M,INT((ROW()+4)/3),COLUMN())))</f>
        <v>养老/医疗/失业保险</v>
      </c>
      <c r="J139" s="23" t="str">
        <f>IF(MOD(ROW(),3)=0,"",IF(MOD(ROW(),3)=1,'4月工资表'!J$1,INDEX('4月工资表'!$A:$M,INT((ROW()+4)/3),COLUMN())))</f>
        <v>合计应发</v>
      </c>
      <c r="K139" s="23" t="str">
        <f>IF(MOD(ROW(),3)=0,"",IF(MOD(ROW(),3)=1,'4月工资表'!K$1,INDEX('4月工资表'!$A:$M,INT((ROW()+4)/3),COLUMN())))</f>
        <v>应纳税额</v>
      </c>
      <c r="L139" s="23" t="str">
        <f>IF(MOD(ROW(),3)=0,"",IF(MOD(ROW(),3)=1,'4月工资表'!L$1,INDEX('4月工资表'!$A:$M,INT((ROW()+4)/3),COLUMN())))</f>
        <v>个人所得税</v>
      </c>
      <c r="M139" s="23" t="str">
        <f>IF(MOD(ROW(),3)=0,"",IF(MOD(ROW(),3)=1,'4月工资表'!M$1,INDEX('4月工资表'!$A:$M,INT((ROW()+4)/3),COLUMN())))</f>
        <v>实发工资</v>
      </c>
    </row>
    <row r="140" spans="1:13" x14ac:dyDescent="0.15">
      <c r="A140" s="24" t="str">
        <f>IF(MOD(ROW(),3)=0,"",IF(MOD(ROW(),3)=1,'4月工资表'!A$1,INDEX('4月工资表'!$A:$M,INT((ROW()+4)/3),COLUMN())))</f>
        <v>C047</v>
      </c>
      <c r="B140" s="24" t="str">
        <f>IF(MOD(ROW(),3)=0,"",IF(MOD(ROW(),3)=1,'4月工资表'!B$1,INDEX('4月工资表'!$A:$M,INT((ROW()+4)/3),COLUMN())))</f>
        <v>技术服务部</v>
      </c>
      <c r="C140" s="24" t="str">
        <f>IF(MOD(ROW(),3)=0,"",IF(MOD(ROW(),3)=1,'4月工资表'!C$1,INDEX('4月工资表'!$A:$M,INT((ROW()+4)/3),COLUMN())))</f>
        <v>胡亚军</v>
      </c>
      <c r="D140" s="25">
        <f>IF(MOD(ROW(),3)=0,"",IF(MOD(ROW(),3)=1,'4月工资表'!D$1,INDEX('4月工资表'!$A:$M,INT((ROW()+4)/3),COLUMN())))</f>
        <v>2135</v>
      </c>
      <c r="E140" s="25">
        <f>IF(MOD(ROW(),3)=0,"",IF(MOD(ROW(),3)=1,'4月工资表'!E$1,INDEX('4月工资表'!$A:$M,INT((ROW()+4)/3),COLUMN())))</f>
        <v>3500</v>
      </c>
      <c r="F140" s="25">
        <f>IF(MOD(ROW(),3)=0,"",IF(MOD(ROW(),3)=1,'4月工资表'!F$1,INDEX('4月工资表'!$A:$M,INT((ROW()+4)/3),COLUMN())))</f>
        <v>5635</v>
      </c>
      <c r="G140" s="25">
        <f>IF(MOD(ROW(),3)=0,"",IF(MOD(ROW(),3)=1,'4月工资表'!G$1,INDEX('4月工资表'!$A:$M,INT((ROW()+4)/3),COLUMN())))</f>
        <v>300</v>
      </c>
      <c r="H140" s="25">
        <f>IF(MOD(ROW(),3)=0,"",IF(MOD(ROW(),3)=1,'4月工资表'!H$1,INDEX('4月工资表'!$A:$M,INT((ROW()+4)/3),COLUMN())))</f>
        <v>0</v>
      </c>
      <c r="I140" s="25">
        <f>IF(MOD(ROW(),3)=0,"",IF(MOD(ROW(),3)=1,'4月工资表'!I$1,INDEX('4月工资表'!$A:$M,INT((ROW()+4)/3),COLUMN())))</f>
        <v>-122.36</v>
      </c>
      <c r="J140" s="25">
        <f>IF(MOD(ROW(),3)=0,"",IF(MOD(ROW(),3)=1,'4月工资表'!J$1,INDEX('4月工资表'!$A:$M,INT((ROW()+4)/3),COLUMN())))</f>
        <v>5812.64</v>
      </c>
      <c r="K140" s="25">
        <f>IF(MOD(ROW(),3)=0,"",IF(MOD(ROW(),3)=1,'4月工资表'!K$1,INDEX('4月工资表'!$A:$M,INT((ROW()+4)/3),COLUMN())))</f>
        <v>3812.6400000000003</v>
      </c>
      <c r="L140" s="25">
        <f>IF(MOD(ROW(),3)=0,"",IF(MOD(ROW(),3)=1,'4月工资表'!L$1,INDEX('4月工资表'!$A:$M,INT((ROW()+4)/3),COLUMN())))</f>
        <v>-446.89600000000007</v>
      </c>
      <c r="M140" s="25">
        <f>IF(MOD(ROW(),3)=0,"",IF(MOD(ROW(),3)=1,'4月工资表'!M$1,INDEX('4月工资表'!$A:$M,INT((ROW()+4)/3),COLUMN())))</f>
        <v>5365.7440000000006</v>
      </c>
    </row>
    <row r="142" spans="1:13" x14ac:dyDescent="0.15">
      <c r="A142" s="23" t="str">
        <f>IF(MOD(ROW(),3)=0,"",IF(MOD(ROW(),3)=1,'4月工资表'!A$1,INDEX('4月工资表'!$A:$M,INT((ROW()+4)/3),COLUMN())))</f>
        <v>职员编号</v>
      </c>
      <c r="B142" s="23" t="str">
        <f>IF(MOD(ROW(),3)=0,"",IF(MOD(ROW(),3)=1,'4月工资表'!B$1,INDEX('4月工资表'!$A:$M,INT((ROW()+4)/3),COLUMN())))</f>
        <v>部门名称</v>
      </c>
      <c r="C142" s="23" t="str">
        <f>IF(MOD(ROW(),3)=0,"",IF(MOD(ROW(),3)=1,'4月工资表'!C$1,INDEX('4月工资表'!$A:$M,INT((ROW()+4)/3),COLUMN())))</f>
        <v>职员姓名</v>
      </c>
      <c r="D142" s="23" t="str">
        <f>IF(MOD(ROW(),3)=0,"",IF(MOD(ROW(),3)=1,'4月工资表'!D$1,INDEX('4月工资表'!$A:$M,INT((ROW()+4)/3),COLUMN())))</f>
        <v>基本工资</v>
      </c>
      <c r="E142" s="23" t="str">
        <f>IF(MOD(ROW(),3)=0,"",IF(MOD(ROW(),3)=1,'4月工资表'!E$1,INDEX('4月工资表'!$A:$M,INT((ROW()+4)/3),COLUMN())))</f>
        <v>浮动奖金</v>
      </c>
      <c r="F142" s="23" t="str">
        <f>IF(MOD(ROW(),3)=0,"",IF(MOD(ROW(),3)=1,'4月工资表'!F$1,INDEX('4月工资表'!$A:$M,INT((ROW()+4)/3),COLUMN())))</f>
        <v>核定工资总额</v>
      </c>
      <c r="G142" s="23" t="str">
        <f>IF(MOD(ROW(),3)=0,"",IF(MOD(ROW(),3)=1,'4月工资表'!G$1,INDEX('4月工资表'!$A:$M,INT((ROW()+4)/3),COLUMN())))</f>
        <v>交通/通讯等补助</v>
      </c>
      <c r="H142" s="23" t="str">
        <f>IF(MOD(ROW(),3)=0,"",IF(MOD(ROW(),3)=1,'4月工资表'!H$1,INDEX('4月工资表'!$A:$M,INT((ROW()+4)/3),COLUMN())))</f>
        <v>迟到/旷工等扣减</v>
      </c>
      <c r="I142" s="23" t="str">
        <f>IF(MOD(ROW(),3)=0,"",IF(MOD(ROW(),3)=1,'4月工资表'!I$1,INDEX('4月工资表'!$A:$M,INT((ROW()+4)/3),COLUMN())))</f>
        <v>养老/医疗/失业保险</v>
      </c>
      <c r="J142" s="23" t="str">
        <f>IF(MOD(ROW(),3)=0,"",IF(MOD(ROW(),3)=1,'4月工资表'!J$1,INDEX('4月工资表'!$A:$M,INT((ROW()+4)/3),COLUMN())))</f>
        <v>合计应发</v>
      </c>
      <c r="K142" s="23" t="str">
        <f>IF(MOD(ROW(),3)=0,"",IF(MOD(ROW(),3)=1,'4月工资表'!K$1,INDEX('4月工资表'!$A:$M,INT((ROW()+4)/3),COLUMN())))</f>
        <v>应纳税额</v>
      </c>
      <c r="L142" s="23" t="str">
        <f>IF(MOD(ROW(),3)=0,"",IF(MOD(ROW(),3)=1,'4月工资表'!L$1,INDEX('4月工资表'!$A:$M,INT((ROW()+4)/3),COLUMN())))</f>
        <v>个人所得税</v>
      </c>
      <c r="M142" s="23" t="str">
        <f>IF(MOD(ROW(),3)=0,"",IF(MOD(ROW(),3)=1,'4月工资表'!M$1,INDEX('4月工资表'!$A:$M,INT((ROW()+4)/3),COLUMN())))</f>
        <v>实发工资</v>
      </c>
    </row>
    <row r="143" spans="1:13" x14ac:dyDescent="0.15">
      <c r="A143" s="24" t="str">
        <f>IF(MOD(ROW(),3)=0,"",IF(MOD(ROW(),3)=1,'4月工资表'!A$1,INDEX('4月工资表'!$A:$M,INT((ROW()+4)/3),COLUMN())))</f>
        <v>C048</v>
      </c>
      <c r="B143" s="24" t="str">
        <f>IF(MOD(ROW(),3)=0,"",IF(MOD(ROW(),3)=1,'4月工资表'!B$1,INDEX('4月工资表'!$A:$M,INT((ROW()+4)/3),COLUMN())))</f>
        <v>市场部</v>
      </c>
      <c r="C143" s="24" t="str">
        <f>IF(MOD(ROW(),3)=0,"",IF(MOD(ROW(),3)=1,'4月工资表'!C$1,INDEX('4月工资表'!$A:$M,INT((ROW()+4)/3),COLUMN())))</f>
        <v>侯玲玲</v>
      </c>
      <c r="D143" s="25">
        <f>IF(MOD(ROW(),3)=0,"",IF(MOD(ROW(),3)=1,'4月工资表'!D$1,INDEX('4月工资表'!$A:$M,INT((ROW()+4)/3),COLUMN())))</f>
        <v>1200</v>
      </c>
      <c r="E143" s="25">
        <f>IF(MOD(ROW(),3)=0,"",IF(MOD(ROW(),3)=1,'4月工资表'!E$1,INDEX('4月工资表'!$A:$M,INT((ROW()+4)/3),COLUMN())))</f>
        <v>4030</v>
      </c>
      <c r="F143" s="25">
        <f>IF(MOD(ROW(),3)=0,"",IF(MOD(ROW(),3)=1,'4月工资表'!F$1,INDEX('4月工资表'!$A:$M,INT((ROW()+4)/3),COLUMN())))</f>
        <v>5230</v>
      </c>
      <c r="G143" s="25">
        <f>IF(MOD(ROW(),3)=0,"",IF(MOD(ROW(),3)=1,'4月工资表'!G$1,INDEX('4月工资表'!$A:$M,INT((ROW()+4)/3),COLUMN())))</f>
        <v>300</v>
      </c>
      <c r="H143" s="25">
        <f>IF(MOD(ROW(),3)=0,"",IF(MOD(ROW(),3)=1,'4月工资表'!H$1,INDEX('4月工资表'!$A:$M,INT((ROW()+4)/3),COLUMN())))</f>
        <v>0</v>
      </c>
      <c r="I143" s="25">
        <f>IF(MOD(ROW(),3)=0,"",IF(MOD(ROW(),3)=1,'4月工资表'!I$1,INDEX('4月工资表'!$A:$M,INT((ROW()+4)/3),COLUMN())))</f>
        <v>-122.36</v>
      </c>
      <c r="J143" s="25">
        <f>IF(MOD(ROW(),3)=0,"",IF(MOD(ROW(),3)=1,'4月工资表'!J$1,INDEX('4月工资表'!$A:$M,INT((ROW()+4)/3),COLUMN())))</f>
        <v>5407.64</v>
      </c>
      <c r="K143" s="25">
        <f>IF(MOD(ROW(),3)=0,"",IF(MOD(ROW(),3)=1,'4月工资表'!K$1,INDEX('4月工资表'!$A:$M,INT((ROW()+4)/3),COLUMN())))</f>
        <v>3407.6400000000003</v>
      </c>
      <c r="L143" s="25">
        <f>IF(MOD(ROW(),3)=0,"",IF(MOD(ROW(),3)=1,'4月工资表'!L$1,INDEX('4月工资表'!$A:$M,INT((ROW()+4)/3),COLUMN())))</f>
        <v>-386.14600000000002</v>
      </c>
      <c r="M143" s="25">
        <f>IF(MOD(ROW(),3)=0,"",IF(MOD(ROW(),3)=1,'4月工资表'!M$1,INDEX('4月工资表'!$A:$M,INT((ROW()+4)/3),COLUMN())))</f>
        <v>5021.4940000000006</v>
      </c>
    </row>
    <row r="145" spans="1:13" x14ac:dyDescent="0.15">
      <c r="A145" s="23" t="str">
        <f>IF(MOD(ROW(),3)=0,"",IF(MOD(ROW(),3)=1,'4月工资表'!A$1,INDEX('4月工资表'!$A:$M,INT((ROW()+4)/3),COLUMN())))</f>
        <v>职员编号</v>
      </c>
      <c r="B145" s="23" t="str">
        <f>IF(MOD(ROW(),3)=0,"",IF(MOD(ROW(),3)=1,'4月工资表'!B$1,INDEX('4月工资表'!$A:$M,INT((ROW()+4)/3),COLUMN())))</f>
        <v>部门名称</v>
      </c>
      <c r="C145" s="23" t="str">
        <f>IF(MOD(ROW(),3)=0,"",IF(MOD(ROW(),3)=1,'4月工资表'!C$1,INDEX('4月工资表'!$A:$M,INT((ROW()+4)/3),COLUMN())))</f>
        <v>职员姓名</v>
      </c>
      <c r="D145" s="23" t="str">
        <f>IF(MOD(ROW(),3)=0,"",IF(MOD(ROW(),3)=1,'4月工资表'!D$1,INDEX('4月工资表'!$A:$M,INT((ROW()+4)/3),COLUMN())))</f>
        <v>基本工资</v>
      </c>
      <c r="E145" s="23" t="str">
        <f>IF(MOD(ROW(),3)=0,"",IF(MOD(ROW(),3)=1,'4月工资表'!E$1,INDEX('4月工资表'!$A:$M,INT((ROW()+4)/3),COLUMN())))</f>
        <v>浮动奖金</v>
      </c>
      <c r="F145" s="23" t="str">
        <f>IF(MOD(ROW(),3)=0,"",IF(MOD(ROW(),3)=1,'4月工资表'!F$1,INDEX('4月工资表'!$A:$M,INT((ROW()+4)/3),COLUMN())))</f>
        <v>核定工资总额</v>
      </c>
      <c r="G145" s="23" t="str">
        <f>IF(MOD(ROW(),3)=0,"",IF(MOD(ROW(),3)=1,'4月工资表'!G$1,INDEX('4月工资表'!$A:$M,INT((ROW()+4)/3),COLUMN())))</f>
        <v>交通/通讯等补助</v>
      </c>
      <c r="H145" s="23" t="str">
        <f>IF(MOD(ROW(),3)=0,"",IF(MOD(ROW(),3)=1,'4月工资表'!H$1,INDEX('4月工资表'!$A:$M,INT((ROW()+4)/3),COLUMN())))</f>
        <v>迟到/旷工等扣减</v>
      </c>
      <c r="I145" s="23" t="str">
        <f>IF(MOD(ROW(),3)=0,"",IF(MOD(ROW(),3)=1,'4月工资表'!I$1,INDEX('4月工资表'!$A:$M,INT((ROW()+4)/3),COLUMN())))</f>
        <v>养老/医疗/失业保险</v>
      </c>
      <c r="J145" s="23" t="str">
        <f>IF(MOD(ROW(),3)=0,"",IF(MOD(ROW(),3)=1,'4月工资表'!J$1,INDEX('4月工资表'!$A:$M,INT((ROW()+4)/3),COLUMN())))</f>
        <v>合计应发</v>
      </c>
      <c r="K145" s="23" t="str">
        <f>IF(MOD(ROW(),3)=0,"",IF(MOD(ROW(),3)=1,'4月工资表'!K$1,INDEX('4月工资表'!$A:$M,INT((ROW()+4)/3),COLUMN())))</f>
        <v>应纳税额</v>
      </c>
      <c r="L145" s="23" t="str">
        <f>IF(MOD(ROW(),3)=0,"",IF(MOD(ROW(),3)=1,'4月工资表'!L$1,INDEX('4月工资表'!$A:$M,INT((ROW()+4)/3),COLUMN())))</f>
        <v>个人所得税</v>
      </c>
      <c r="M145" s="23" t="str">
        <f>IF(MOD(ROW(),3)=0,"",IF(MOD(ROW(),3)=1,'4月工资表'!M$1,INDEX('4月工资表'!$A:$M,INT((ROW()+4)/3),COLUMN())))</f>
        <v>实发工资</v>
      </c>
    </row>
    <row r="146" spans="1:13" x14ac:dyDescent="0.15">
      <c r="A146" s="24" t="str">
        <f>IF(MOD(ROW(),3)=0,"",IF(MOD(ROW(),3)=1,'4月工资表'!A$1,INDEX('4月工资表'!$A:$M,INT((ROW()+4)/3),COLUMN())))</f>
        <v>C049</v>
      </c>
      <c r="B146" s="24" t="str">
        <f>IF(MOD(ROW(),3)=0,"",IF(MOD(ROW(),3)=1,'4月工资表'!B$1,INDEX('4月工资表'!$A:$M,INT((ROW()+4)/3),COLUMN())))</f>
        <v>人力资源部</v>
      </c>
      <c r="C146" s="24" t="str">
        <f>IF(MOD(ROW(),3)=0,"",IF(MOD(ROW(),3)=1,'4月工资表'!C$1,INDEX('4月工资表'!$A:$M,INT((ROW()+4)/3),COLUMN())))</f>
        <v>郭志刚</v>
      </c>
      <c r="D146" s="25">
        <f>IF(MOD(ROW(),3)=0,"",IF(MOD(ROW(),3)=1,'4月工资表'!D$1,INDEX('4月工资表'!$A:$M,INT((ROW()+4)/3),COLUMN())))</f>
        <v>1350</v>
      </c>
      <c r="E146" s="25">
        <f>IF(MOD(ROW(),3)=0,"",IF(MOD(ROW(),3)=1,'4月工资表'!E$1,INDEX('4月工资表'!$A:$M,INT((ROW()+4)/3),COLUMN())))</f>
        <v>680</v>
      </c>
      <c r="F146" s="25">
        <f>IF(MOD(ROW(),3)=0,"",IF(MOD(ROW(),3)=1,'4月工资表'!F$1,INDEX('4月工资表'!$A:$M,INT((ROW()+4)/3),COLUMN())))</f>
        <v>2030</v>
      </c>
      <c r="G146" s="25">
        <f>IF(MOD(ROW(),3)=0,"",IF(MOD(ROW(),3)=1,'4月工资表'!G$1,INDEX('4月工资表'!$A:$M,INT((ROW()+4)/3),COLUMN())))</f>
        <v>0</v>
      </c>
      <c r="H146" s="25">
        <f>IF(MOD(ROW(),3)=0,"",IF(MOD(ROW(),3)=1,'4月工资表'!H$1,INDEX('4月工资表'!$A:$M,INT((ROW()+4)/3),COLUMN())))</f>
        <v>0</v>
      </c>
      <c r="I146" s="25">
        <f>IF(MOD(ROW(),3)=0,"",IF(MOD(ROW(),3)=1,'4月工资表'!I$1,INDEX('4月工资表'!$A:$M,INT((ROW()+4)/3),COLUMN())))</f>
        <v>-122.36</v>
      </c>
      <c r="J146" s="25">
        <f>IF(MOD(ROW(),3)=0,"",IF(MOD(ROW(),3)=1,'4月工资表'!J$1,INDEX('4月工资表'!$A:$M,INT((ROW()+4)/3),COLUMN())))</f>
        <v>1907.64</v>
      </c>
      <c r="K146" s="25">
        <f>IF(MOD(ROW(),3)=0,"",IF(MOD(ROW(),3)=1,'4月工资表'!K$1,INDEX('4月工资表'!$A:$M,INT((ROW()+4)/3),COLUMN())))</f>
        <v>0</v>
      </c>
      <c r="L146" s="25">
        <f>IF(MOD(ROW(),3)=0,"",IF(MOD(ROW(),3)=1,'4月工资表'!L$1,INDEX('4月工资表'!$A:$M,INT((ROW()+4)/3),COLUMN())))</f>
        <v>0</v>
      </c>
      <c r="M146" s="25">
        <f>IF(MOD(ROW(),3)=0,"",IF(MOD(ROW(),3)=1,'4月工资表'!M$1,INDEX('4月工资表'!$A:$M,INT((ROW()+4)/3),COLUMN())))</f>
        <v>1907.64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pane ySplit="1" topLeftCell="A2" activePane="bottomLeft" state="frozen"/>
      <selection pane="bottomLeft" activeCell="F15" sqref="F15"/>
    </sheetView>
  </sheetViews>
  <sheetFormatPr defaultRowHeight="13.5" x14ac:dyDescent="0.15"/>
  <cols>
    <col min="4" max="5" width="10.25" bestFit="1" customWidth="1"/>
    <col min="6" max="6" width="11.625" bestFit="1" customWidth="1"/>
    <col min="7" max="7" width="7.75" style="12" customWidth="1"/>
    <col min="8" max="8" width="7.75" style="13" customWidth="1"/>
    <col min="9" max="9" width="9.625" style="12" customWidth="1"/>
    <col min="10" max="10" width="11.625" style="14" customWidth="1"/>
    <col min="11" max="11" width="10.25" style="14" customWidth="1"/>
    <col min="12" max="12" width="9" style="14" customWidth="1"/>
    <col min="13" max="13" width="11.625" style="14" bestFit="1" customWidth="1"/>
  </cols>
  <sheetData>
    <row r="1" spans="1:13" ht="24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115</v>
      </c>
      <c r="G1" s="4" t="s">
        <v>112</v>
      </c>
      <c r="H1" s="5" t="s">
        <v>113</v>
      </c>
      <c r="I1" s="4" t="s">
        <v>114</v>
      </c>
      <c r="J1" s="4" t="s">
        <v>116</v>
      </c>
      <c r="K1" s="4" t="s">
        <v>117</v>
      </c>
      <c r="L1" s="2" t="s">
        <v>132</v>
      </c>
      <c r="M1" s="4" t="s">
        <v>133</v>
      </c>
    </row>
    <row r="2" spans="1:13" x14ac:dyDescent="0.15">
      <c r="A2" s="6" t="s">
        <v>40</v>
      </c>
      <c r="B2" s="6" t="s">
        <v>25</v>
      </c>
      <c r="C2" s="6" t="s">
        <v>89</v>
      </c>
      <c r="D2" s="9">
        <v>2015</v>
      </c>
      <c r="E2" s="10">
        <v>4530</v>
      </c>
      <c r="F2" s="11">
        <f>D2+E2</f>
        <v>6545</v>
      </c>
      <c r="G2" s="7">
        <v>150</v>
      </c>
      <c r="H2" s="8">
        <v>0</v>
      </c>
      <c r="I2" s="7">
        <v>-122.36</v>
      </c>
      <c r="J2" s="15">
        <f>SUM(F2:I2)</f>
        <v>6572.64</v>
      </c>
      <c r="K2" s="15">
        <f>IF(J2&lt;2000,0,J2-2000)</f>
        <v>4572.6400000000003</v>
      </c>
      <c r="L2" s="21">
        <f>-(K2*VLOOKUP(VLOOKUP(K2,扣税标准!$C$2:$C$10,1),扣税标准!$C$2:$E$10,2)-VLOOKUP(VLOOKUP(K2,扣税标准!$C$2:$C$10,1),扣税标准!$C$2:$E$10,3))</f>
        <v>-560.89600000000007</v>
      </c>
      <c r="M2" s="15">
        <f>J2+L2</f>
        <v>6011.7440000000006</v>
      </c>
    </row>
    <row r="3" spans="1:13" x14ac:dyDescent="0.15">
      <c r="A3" s="6" t="s">
        <v>35</v>
      </c>
      <c r="B3" s="6" t="s">
        <v>25</v>
      </c>
      <c r="C3" s="6" t="s">
        <v>86</v>
      </c>
      <c r="D3" s="9">
        <v>1015</v>
      </c>
      <c r="E3" s="10">
        <v>2150</v>
      </c>
      <c r="F3" s="11">
        <f>D3+E3</f>
        <v>3165</v>
      </c>
      <c r="G3" s="7">
        <v>0</v>
      </c>
      <c r="H3" s="8">
        <v>0</v>
      </c>
      <c r="I3" s="7">
        <v>-122.36</v>
      </c>
      <c r="J3" s="15">
        <f>SUM(F3:I3)</f>
        <v>3042.64</v>
      </c>
      <c r="K3" s="15">
        <f>IF(J3&lt;2000,0,J3-2000)</f>
        <v>1042.6399999999999</v>
      </c>
      <c r="L3" s="21">
        <f>-(K3*VLOOKUP(VLOOKUP(K3,扣税标准!$C$2:$C$10,1),扣税标准!$C$2:$E$10,2)-VLOOKUP(VLOOKUP(K3,扣税标准!$C$2:$C$10,1),扣税标准!$C$2:$E$10,3))</f>
        <v>-79.263999999999996</v>
      </c>
      <c r="M3" s="15">
        <f>J3+L3</f>
        <v>2963.3759999999997</v>
      </c>
    </row>
    <row r="4" spans="1:13" x14ac:dyDescent="0.15">
      <c r="A4" s="6" t="s">
        <v>24</v>
      </c>
      <c r="B4" s="6" t="s">
        <v>25</v>
      </c>
      <c r="C4" s="6" t="s">
        <v>77</v>
      </c>
      <c r="D4" s="9">
        <v>1015</v>
      </c>
      <c r="E4" s="10">
        <v>2030</v>
      </c>
      <c r="F4" s="11">
        <f>D4+E4</f>
        <v>3045</v>
      </c>
      <c r="G4" s="7">
        <v>0</v>
      </c>
      <c r="H4" s="8">
        <v>0</v>
      </c>
      <c r="I4" s="7">
        <v>-122.36</v>
      </c>
      <c r="J4" s="15">
        <f>SUM(F4:I4)</f>
        <v>2922.64</v>
      </c>
      <c r="K4" s="15">
        <f>IF(J4&lt;2000,0,J4-2000)</f>
        <v>922.63999999999987</v>
      </c>
      <c r="L4" s="21">
        <f>-(K4*VLOOKUP(VLOOKUP(K4,扣税标准!$C$2:$C$10,1),扣税标准!$C$2:$E$10,2)-VLOOKUP(VLOOKUP(K4,扣税标准!$C$2:$C$10,1),扣税标准!$C$2:$E$10,3))</f>
        <v>-67.263999999999996</v>
      </c>
      <c r="M4" s="15">
        <f>J4+L4</f>
        <v>2855.3759999999997</v>
      </c>
    </row>
    <row r="5" spans="1:13" x14ac:dyDescent="0.15">
      <c r="A5" s="6" t="s">
        <v>51</v>
      </c>
      <c r="B5" s="6" t="s">
        <v>30</v>
      </c>
      <c r="C5" s="6" t="s">
        <v>100</v>
      </c>
      <c r="D5" s="9">
        <v>2850</v>
      </c>
      <c r="E5" s="10">
        <v>3030</v>
      </c>
      <c r="F5" s="11">
        <f>D5+E5</f>
        <v>5880</v>
      </c>
      <c r="G5" s="7">
        <v>150</v>
      </c>
      <c r="H5" s="8">
        <v>0</v>
      </c>
      <c r="I5" s="7">
        <v>-122.36</v>
      </c>
      <c r="J5" s="15">
        <f>SUM(F5:I5)</f>
        <v>5907.64</v>
      </c>
      <c r="K5" s="15">
        <f>IF(J5&lt;2000,0,J5-2000)</f>
        <v>3907.6400000000003</v>
      </c>
      <c r="L5" s="21">
        <f>-(K5*VLOOKUP(VLOOKUP(K5,扣税标准!$C$2:$C$10,1),扣税标准!$C$2:$E$10,2)-VLOOKUP(VLOOKUP(K5,扣税标准!$C$2:$C$10,1),扣税标准!$C$2:$E$10,3))</f>
        <v>-461.14600000000007</v>
      </c>
      <c r="M5" s="15">
        <f>J5+L5</f>
        <v>5446.4940000000006</v>
      </c>
    </row>
    <row r="6" spans="1:13" x14ac:dyDescent="0.15">
      <c r="A6" s="6" t="s">
        <v>31</v>
      </c>
      <c r="B6" s="6" t="s">
        <v>30</v>
      </c>
      <c r="C6" s="6" t="s">
        <v>82</v>
      </c>
      <c r="D6" s="9">
        <v>1850</v>
      </c>
      <c r="E6" s="10">
        <v>3100</v>
      </c>
      <c r="F6" s="11">
        <f>D6+E6</f>
        <v>4950</v>
      </c>
      <c r="G6" s="7">
        <v>0</v>
      </c>
      <c r="H6" s="8">
        <v>-60</v>
      </c>
      <c r="I6" s="7">
        <v>-122.36</v>
      </c>
      <c r="J6" s="15">
        <f>SUM(F6:I6)</f>
        <v>4767.6400000000003</v>
      </c>
      <c r="K6" s="15">
        <f>IF(J6&lt;2000,0,J6-2000)</f>
        <v>2767.6400000000003</v>
      </c>
      <c r="L6" s="21">
        <f>-(K6*VLOOKUP(VLOOKUP(K6,扣税标准!$C$2:$C$10,1),扣税标准!$C$2:$E$10,2)-VLOOKUP(VLOOKUP(K6,扣税标准!$C$2:$C$10,1),扣税标准!$C$2:$E$10,3))</f>
        <v>-290.14600000000002</v>
      </c>
      <c r="M6" s="15">
        <f>J6+L6</f>
        <v>4477.4940000000006</v>
      </c>
    </row>
    <row r="7" spans="1:13" x14ac:dyDescent="0.15">
      <c r="A7" s="6" t="s">
        <v>43</v>
      </c>
      <c r="B7" s="6" t="s">
        <v>30</v>
      </c>
      <c r="C7" s="6" t="s">
        <v>92</v>
      </c>
      <c r="D7" s="9">
        <v>1850</v>
      </c>
      <c r="E7" s="10">
        <v>3030</v>
      </c>
      <c r="F7" s="11">
        <f>D7+E7</f>
        <v>4880</v>
      </c>
      <c r="G7" s="7">
        <v>0</v>
      </c>
      <c r="H7" s="8">
        <v>0</v>
      </c>
      <c r="I7" s="7">
        <v>-122.36</v>
      </c>
      <c r="J7" s="15">
        <f>SUM(F7:I7)</f>
        <v>4757.6400000000003</v>
      </c>
      <c r="K7" s="15">
        <f>IF(J7&lt;2000,0,J7-2000)</f>
        <v>2757.6400000000003</v>
      </c>
      <c r="L7" s="21">
        <f>-(K7*VLOOKUP(VLOOKUP(K7,扣税标准!$C$2:$C$10,1),扣税标准!$C$2:$E$10,2)-VLOOKUP(VLOOKUP(K7,扣税标准!$C$2:$C$10,1),扣税标准!$C$2:$E$10,3))</f>
        <v>-288.64600000000002</v>
      </c>
      <c r="M7" s="15">
        <f>J7+L7</f>
        <v>4468.9940000000006</v>
      </c>
    </row>
    <row r="8" spans="1:13" x14ac:dyDescent="0.15">
      <c r="A8" s="6" t="s">
        <v>29</v>
      </c>
      <c r="B8" s="6" t="s">
        <v>30</v>
      </c>
      <c r="C8" s="6" t="s">
        <v>81</v>
      </c>
      <c r="D8" s="9">
        <v>1850</v>
      </c>
      <c r="E8" s="10">
        <v>2960</v>
      </c>
      <c r="F8" s="11">
        <f>D8+E8</f>
        <v>4810</v>
      </c>
      <c r="G8" s="7">
        <v>0</v>
      </c>
      <c r="H8" s="8">
        <v>-60</v>
      </c>
      <c r="I8" s="7">
        <v>-122.36</v>
      </c>
      <c r="J8" s="15">
        <f>SUM(F8:I8)</f>
        <v>4627.6400000000003</v>
      </c>
      <c r="K8" s="15">
        <f>IF(J8&lt;2000,0,J8-2000)</f>
        <v>2627.6400000000003</v>
      </c>
      <c r="L8" s="21">
        <f>-(K8*VLOOKUP(VLOOKUP(K8,扣税标准!$C$2:$C$10,1),扣税标准!$C$2:$E$10,2)-VLOOKUP(VLOOKUP(K8,扣税标准!$C$2:$C$10,1),扣税标准!$C$2:$E$10,3))</f>
        <v>-269.14600000000002</v>
      </c>
      <c r="M8" s="15">
        <f>J8+L8</f>
        <v>4358.4940000000006</v>
      </c>
    </row>
    <row r="9" spans="1:13" x14ac:dyDescent="0.15">
      <c r="A9" s="6" t="s">
        <v>60</v>
      </c>
      <c r="B9" s="6" t="s">
        <v>30</v>
      </c>
      <c r="C9" s="6" t="s">
        <v>103</v>
      </c>
      <c r="D9" s="9">
        <v>1850</v>
      </c>
      <c r="E9" s="10">
        <v>2900</v>
      </c>
      <c r="F9" s="11">
        <f>D9+E9</f>
        <v>4750</v>
      </c>
      <c r="G9" s="7">
        <v>0</v>
      </c>
      <c r="H9" s="8">
        <v>0</v>
      </c>
      <c r="I9" s="7">
        <v>-122.36</v>
      </c>
      <c r="J9" s="15">
        <f>SUM(F9:I9)</f>
        <v>4627.6400000000003</v>
      </c>
      <c r="K9" s="15">
        <f>IF(J9&lt;2000,0,J9-2000)</f>
        <v>2627.6400000000003</v>
      </c>
      <c r="L9" s="21">
        <f>-(K9*VLOOKUP(VLOOKUP(K9,扣税标准!$C$2:$C$10,1),扣税标准!$C$2:$E$10,2)-VLOOKUP(VLOOKUP(K9,扣税标准!$C$2:$C$10,1),扣税标准!$C$2:$E$10,3))</f>
        <v>-269.14600000000002</v>
      </c>
      <c r="M9" s="15">
        <f>J9+L9</f>
        <v>4358.4940000000006</v>
      </c>
    </row>
    <row r="10" spans="1:13" x14ac:dyDescent="0.15">
      <c r="A10" s="6" t="s">
        <v>34</v>
      </c>
      <c r="B10" s="6" t="s">
        <v>30</v>
      </c>
      <c r="C10" s="6" t="s">
        <v>85</v>
      </c>
      <c r="D10" s="9">
        <v>1850</v>
      </c>
      <c r="E10" s="10">
        <v>2890</v>
      </c>
      <c r="F10" s="11">
        <f>D10+E10</f>
        <v>4740</v>
      </c>
      <c r="G10" s="7">
        <v>0</v>
      </c>
      <c r="H10" s="8">
        <v>0</v>
      </c>
      <c r="I10" s="7">
        <v>-122.36</v>
      </c>
      <c r="J10" s="15">
        <f>SUM(F10:I10)</f>
        <v>4617.6400000000003</v>
      </c>
      <c r="K10" s="15">
        <f>IF(J10&lt;2000,0,J10-2000)</f>
        <v>2617.6400000000003</v>
      </c>
      <c r="L10" s="21">
        <f>-(K10*VLOOKUP(VLOOKUP(K10,扣税标准!$C$2:$C$10,1),扣税标准!$C$2:$E$10,2)-VLOOKUP(VLOOKUP(K10,扣税标准!$C$2:$C$10,1),扣税标准!$C$2:$E$10,3))</f>
        <v>-267.64600000000002</v>
      </c>
      <c r="M10" s="15">
        <f>J10+L10</f>
        <v>4349.9940000000006</v>
      </c>
    </row>
    <row r="11" spans="1:13" x14ac:dyDescent="0.15">
      <c r="A11" s="6" t="s">
        <v>38</v>
      </c>
      <c r="B11" s="6" t="s">
        <v>30</v>
      </c>
      <c r="C11" s="6" t="s">
        <v>39</v>
      </c>
      <c r="D11" s="9">
        <v>1850</v>
      </c>
      <c r="E11" s="10">
        <v>2830</v>
      </c>
      <c r="F11" s="11">
        <f>D11+E11</f>
        <v>4680</v>
      </c>
      <c r="G11" s="7">
        <v>0</v>
      </c>
      <c r="H11" s="8">
        <v>0</v>
      </c>
      <c r="I11" s="7">
        <v>-122.36</v>
      </c>
      <c r="J11" s="15">
        <f>SUM(F11:I11)</f>
        <v>4557.6400000000003</v>
      </c>
      <c r="K11" s="15">
        <f>IF(J11&lt;2000,0,J11-2000)</f>
        <v>2557.6400000000003</v>
      </c>
      <c r="L11" s="21">
        <f>-(K11*VLOOKUP(VLOOKUP(K11,扣税标准!$C$2:$C$10,1),扣税标准!$C$2:$E$10,2)-VLOOKUP(VLOOKUP(K11,扣税标准!$C$2:$C$10,1),扣税标准!$C$2:$E$10,3))</f>
        <v>-258.64600000000002</v>
      </c>
      <c r="M11" s="15">
        <f>J11+L11</f>
        <v>4298.9940000000006</v>
      </c>
    </row>
    <row r="12" spans="1:13" x14ac:dyDescent="0.15">
      <c r="A12" s="6" t="s">
        <v>55</v>
      </c>
      <c r="B12" s="6" t="s">
        <v>30</v>
      </c>
      <c r="C12" s="6" t="s">
        <v>56</v>
      </c>
      <c r="D12" s="9">
        <v>1850</v>
      </c>
      <c r="E12" s="10">
        <v>2770</v>
      </c>
      <c r="F12" s="11">
        <f>D12+E12</f>
        <v>4620</v>
      </c>
      <c r="G12" s="7">
        <v>0</v>
      </c>
      <c r="H12" s="8">
        <v>0</v>
      </c>
      <c r="I12" s="7">
        <v>-122.36</v>
      </c>
      <c r="J12" s="15">
        <f>SUM(F12:I12)</f>
        <v>4497.6400000000003</v>
      </c>
      <c r="K12" s="15">
        <f>IF(J12&lt;2000,0,J12-2000)</f>
        <v>2497.6400000000003</v>
      </c>
      <c r="L12" s="21">
        <f>-(K12*VLOOKUP(VLOOKUP(K12,扣税标准!$C$2:$C$10,1),扣税标准!$C$2:$E$10,2)-VLOOKUP(VLOOKUP(K12,扣税标准!$C$2:$C$10,1),扣税标准!$C$2:$E$10,3))</f>
        <v>-249.64600000000002</v>
      </c>
      <c r="M12" s="15">
        <f>J12+L12</f>
        <v>4247.9940000000006</v>
      </c>
    </row>
    <row r="13" spans="1:13" x14ac:dyDescent="0.15">
      <c r="A13" s="6" t="s">
        <v>32</v>
      </c>
      <c r="B13" s="6" t="s">
        <v>30</v>
      </c>
      <c r="C13" s="6" t="s">
        <v>83</v>
      </c>
      <c r="D13" s="9">
        <v>1850</v>
      </c>
      <c r="E13" s="10">
        <v>2820</v>
      </c>
      <c r="F13" s="11">
        <f>D13+E13</f>
        <v>4670</v>
      </c>
      <c r="G13" s="7">
        <v>0</v>
      </c>
      <c r="H13" s="8">
        <v>-60</v>
      </c>
      <c r="I13" s="7">
        <v>-122.36</v>
      </c>
      <c r="J13" s="15">
        <f>SUM(F13:I13)</f>
        <v>4487.6400000000003</v>
      </c>
      <c r="K13" s="15">
        <f>IF(J13&lt;2000,0,J13-2000)</f>
        <v>2487.6400000000003</v>
      </c>
      <c r="L13" s="21">
        <f>-(K13*VLOOKUP(VLOOKUP(K13,扣税标准!$C$2:$C$10,1),扣税标准!$C$2:$E$10,2)-VLOOKUP(VLOOKUP(K13,扣税标准!$C$2:$C$10,1),扣税标准!$C$2:$E$10,3))</f>
        <v>-248.14600000000002</v>
      </c>
      <c r="M13" s="15">
        <f>J13+L13</f>
        <v>4239.4940000000006</v>
      </c>
    </row>
    <row r="14" spans="1:13" x14ac:dyDescent="0.15">
      <c r="A14" s="6" t="s">
        <v>63</v>
      </c>
      <c r="B14" s="6" t="s">
        <v>30</v>
      </c>
      <c r="C14" s="6" t="s">
        <v>106</v>
      </c>
      <c r="D14" s="9">
        <v>1850</v>
      </c>
      <c r="E14" s="10">
        <v>2750</v>
      </c>
      <c r="F14" s="11">
        <f>D14+E14</f>
        <v>4600</v>
      </c>
      <c r="G14" s="7">
        <v>0</v>
      </c>
      <c r="H14" s="8">
        <v>0</v>
      </c>
      <c r="I14" s="7">
        <v>-122.36</v>
      </c>
      <c r="J14" s="15">
        <f>SUM(F14:I14)</f>
        <v>4477.6400000000003</v>
      </c>
      <c r="K14" s="15">
        <f>IF(J14&lt;2000,0,J14-2000)</f>
        <v>2477.6400000000003</v>
      </c>
      <c r="L14" s="21">
        <f>-(K14*VLOOKUP(VLOOKUP(K14,扣税标准!$C$2:$C$10,1),扣税标准!$C$2:$E$10,2)-VLOOKUP(VLOOKUP(K14,扣税标准!$C$2:$C$10,1),扣税标准!$C$2:$E$10,3))</f>
        <v>-246.64600000000002</v>
      </c>
      <c r="M14" s="15">
        <f>J14+L14</f>
        <v>4230.9940000000006</v>
      </c>
    </row>
    <row r="15" spans="1:13" x14ac:dyDescent="0.15">
      <c r="A15" s="6" t="s">
        <v>47</v>
      </c>
      <c r="B15" s="6" t="s">
        <v>30</v>
      </c>
      <c r="C15" s="6" t="s">
        <v>96</v>
      </c>
      <c r="D15" s="9">
        <v>1850</v>
      </c>
      <c r="E15" s="10">
        <v>2640</v>
      </c>
      <c r="F15" s="11">
        <f>D15+E15</f>
        <v>4490</v>
      </c>
      <c r="G15" s="7">
        <v>0</v>
      </c>
      <c r="H15" s="8">
        <v>0</v>
      </c>
      <c r="I15" s="7">
        <v>-122.36</v>
      </c>
      <c r="J15" s="15">
        <f>SUM(F15:I15)</f>
        <v>4367.6400000000003</v>
      </c>
      <c r="K15" s="15">
        <f>IF(J15&lt;2000,0,J15-2000)</f>
        <v>2367.6400000000003</v>
      </c>
      <c r="L15" s="21">
        <f>-(K15*VLOOKUP(VLOOKUP(K15,扣税标准!$C$2:$C$10,1),扣税标准!$C$2:$E$10,2)-VLOOKUP(VLOOKUP(K15,扣税标准!$C$2:$C$10,1),扣税标准!$C$2:$E$10,3))</f>
        <v>-230.14600000000002</v>
      </c>
      <c r="M15" s="15">
        <f>J15+L15</f>
        <v>4137.4940000000006</v>
      </c>
    </row>
    <row r="16" spans="1:13" x14ac:dyDescent="0.15">
      <c r="A16" s="6" t="s">
        <v>5</v>
      </c>
      <c r="B16" s="6" t="s">
        <v>6</v>
      </c>
      <c r="C16" s="6" t="s">
        <v>70</v>
      </c>
      <c r="D16" s="9">
        <v>2500</v>
      </c>
      <c r="E16" s="10">
        <v>1290</v>
      </c>
      <c r="F16" s="11">
        <f>D16+E16</f>
        <v>3790</v>
      </c>
      <c r="G16" s="7">
        <v>150</v>
      </c>
      <c r="H16" s="8">
        <v>0</v>
      </c>
      <c r="I16" s="7">
        <v>-122.36</v>
      </c>
      <c r="J16" s="15">
        <f>SUM(F16:I16)</f>
        <v>3817.64</v>
      </c>
      <c r="K16" s="15">
        <f>IF(J16&lt;2000,0,J16-2000)</f>
        <v>1817.6399999999999</v>
      </c>
      <c r="L16" s="21">
        <f>-(K16*VLOOKUP(VLOOKUP(K16,扣税标准!$C$2:$C$10,1),扣税标准!$C$2:$E$10,2)-VLOOKUP(VLOOKUP(K16,扣税标准!$C$2:$C$10,1),扣税标准!$C$2:$E$10,3))</f>
        <v>-156.76400000000001</v>
      </c>
      <c r="M16" s="15">
        <f>J16+L16</f>
        <v>3660.8759999999997</v>
      </c>
    </row>
    <row r="17" spans="1:13" x14ac:dyDescent="0.15">
      <c r="A17" s="6" t="s">
        <v>7</v>
      </c>
      <c r="B17" s="6" t="s">
        <v>6</v>
      </c>
      <c r="C17" s="6" t="s">
        <v>71</v>
      </c>
      <c r="D17" s="9">
        <v>2200</v>
      </c>
      <c r="E17" s="10">
        <v>990</v>
      </c>
      <c r="F17" s="11">
        <f>D17+E17</f>
        <v>3190</v>
      </c>
      <c r="G17" s="7">
        <v>0</v>
      </c>
      <c r="H17" s="8">
        <v>0</v>
      </c>
      <c r="I17" s="7">
        <v>-122.36</v>
      </c>
      <c r="J17" s="15">
        <f>SUM(F17:I17)</f>
        <v>3067.64</v>
      </c>
      <c r="K17" s="15">
        <f>IF(J17&lt;2000,0,J17-2000)</f>
        <v>1067.6399999999999</v>
      </c>
      <c r="L17" s="21">
        <f>-(K17*VLOOKUP(VLOOKUP(K17,扣税标准!$C$2:$C$10,1),扣税标准!$C$2:$E$10,2)-VLOOKUP(VLOOKUP(K17,扣税标准!$C$2:$C$10,1),扣税标准!$C$2:$E$10,3))</f>
        <v>-81.763999999999996</v>
      </c>
      <c r="M17" s="15">
        <f>J17+L17</f>
        <v>2985.8759999999997</v>
      </c>
    </row>
    <row r="18" spans="1:13" x14ac:dyDescent="0.15">
      <c r="A18" s="6" t="s">
        <v>66</v>
      </c>
      <c r="B18" s="6" t="s">
        <v>22</v>
      </c>
      <c r="C18" s="6" t="s">
        <v>109</v>
      </c>
      <c r="D18" s="9">
        <v>2135</v>
      </c>
      <c r="E18" s="10">
        <v>3500</v>
      </c>
      <c r="F18" s="11">
        <f>D18+E18</f>
        <v>5635</v>
      </c>
      <c r="G18" s="7">
        <v>300</v>
      </c>
      <c r="H18" s="8">
        <v>0</v>
      </c>
      <c r="I18" s="7">
        <v>-122.36</v>
      </c>
      <c r="J18" s="15">
        <f>SUM(F18:I18)</f>
        <v>5812.64</v>
      </c>
      <c r="K18" s="15">
        <f>IF(J18&lt;2000,0,J18-2000)</f>
        <v>3812.6400000000003</v>
      </c>
      <c r="L18" s="21">
        <f>-(K18*VLOOKUP(VLOOKUP(K18,扣税标准!$C$2:$C$10,1),扣税标准!$C$2:$E$10,2)-VLOOKUP(VLOOKUP(K18,扣税标准!$C$2:$C$10,1),扣税标准!$C$2:$E$10,3))</f>
        <v>-446.89600000000007</v>
      </c>
      <c r="M18" s="15">
        <f>J18+L18</f>
        <v>5365.7440000000006</v>
      </c>
    </row>
    <row r="19" spans="1:13" x14ac:dyDescent="0.15">
      <c r="A19" s="6" t="s">
        <v>49</v>
      </c>
      <c r="B19" s="6" t="s">
        <v>22</v>
      </c>
      <c r="C19" s="6" t="s">
        <v>98</v>
      </c>
      <c r="D19" s="9">
        <v>2135</v>
      </c>
      <c r="E19" s="10">
        <v>3320</v>
      </c>
      <c r="F19" s="11">
        <f>D19+E19</f>
        <v>5455</v>
      </c>
      <c r="G19" s="7">
        <v>300</v>
      </c>
      <c r="H19" s="8">
        <v>0</v>
      </c>
      <c r="I19" s="7">
        <v>-122.36</v>
      </c>
      <c r="J19" s="15">
        <f>SUM(F19:I19)</f>
        <v>5632.64</v>
      </c>
      <c r="K19" s="15">
        <f>IF(J19&lt;2000,0,J19-2000)</f>
        <v>3632.6400000000003</v>
      </c>
      <c r="L19" s="21">
        <f>-(K19*VLOOKUP(VLOOKUP(K19,扣税标准!$C$2:$C$10,1),扣税标准!$C$2:$E$10,2)-VLOOKUP(VLOOKUP(K19,扣税标准!$C$2:$C$10,1),扣税标准!$C$2:$E$10,3))</f>
        <v>-419.89600000000007</v>
      </c>
      <c r="M19" s="15">
        <f>J19+L19</f>
        <v>5212.7440000000006</v>
      </c>
    </row>
    <row r="20" spans="1:13" x14ac:dyDescent="0.15">
      <c r="A20" s="6" t="s">
        <v>45</v>
      </c>
      <c r="B20" s="6" t="s">
        <v>22</v>
      </c>
      <c r="C20" s="6" t="s">
        <v>94</v>
      </c>
      <c r="D20" s="9">
        <v>2135</v>
      </c>
      <c r="E20" s="10">
        <v>3140</v>
      </c>
      <c r="F20" s="11">
        <f>D20+E20</f>
        <v>5275</v>
      </c>
      <c r="G20" s="7">
        <v>300</v>
      </c>
      <c r="H20" s="8">
        <v>0</v>
      </c>
      <c r="I20" s="7">
        <v>-122.36</v>
      </c>
      <c r="J20" s="15">
        <f>SUM(F20:I20)</f>
        <v>5452.64</v>
      </c>
      <c r="K20" s="15">
        <f>IF(J20&lt;2000,0,J20-2000)</f>
        <v>3452.6400000000003</v>
      </c>
      <c r="L20" s="21">
        <f>-(K20*VLOOKUP(VLOOKUP(K20,扣税标准!$C$2:$C$10,1),扣税标准!$C$2:$E$10,2)-VLOOKUP(VLOOKUP(K20,扣税标准!$C$2:$C$10,1),扣税标准!$C$2:$E$10,3))</f>
        <v>-392.89600000000007</v>
      </c>
      <c r="M20" s="15">
        <f>J20+L20</f>
        <v>5059.7440000000006</v>
      </c>
    </row>
    <row r="21" spans="1:13" x14ac:dyDescent="0.15">
      <c r="A21" s="6" t="s">
        <v>41</v>
      </c>
      <c r="B21" s="6" t="s">
        <v>22</v>
      </c>
      <c r="C21" s="6" t="s">
        <v>90</v>
      </c>
      <c r="D21" s="9">
        <v>2135</v>
      </c>
      <c r="E21" s="10">
        <v>2960</v>
      </c>
      <c r="F21" s="11">
        <f>D21+E21</f>
        <v>5095</v>
      </c>
      <c r="G21" s="7">
        <v>300</v>
      </c>
      <c r="H21" s="8">
        <v>0</v>
      </c>
      <c r="I21" s="7">
        <v>-122.36</v>
      </c>
      <c r="J21" s="15">
        <f>SUM(F21:I21)</f>
        <v>5272.64</v>
      </c>
      <c r="K21" s="15">
        <f>IF(J21&lt;2000,0,J21-2000)</f>
        <v>3272.6400000000003</v>
      </c>
      <c r="L21" s="21">
        <f>-(K21*VLOOKUP(VLOOKUP(K21,扣税标准!$C$2:$C$10,1),扣税标准!$C$2:$E$10,2)-VLOOKUP(VLOOKUP(K21,扣税标准!$C$2:$C$10,1),扣税标准!$C$2:$E$10,3))</f>
        <v>-365.89600000000002</v>
      </c>
      <c r="M21" s="15">
        <f>J21+L21</f>
        <v>4906.7440000000006</v>
      </c>
    </row>
    <row r="22" spans="1:13" x14ac:dyDescent="0.15">
      <c r="A22" s="6" t="s">
        <v>26</v>
      </c>
      <c r="B22" s="6" t="s">
        <v>22</v>
      </c>
      <c r="C22" s="6" t="s">
        <v>78</v>
      </c>
      <c r="D22" s="9">
        <v>2135</v>
      </c>
      <c r="E22" s="10">
        <v>2780</v>
      </c>
      <c r="F22" s="11">
        <f>D22+E22</f>
        <v>4915</v>
      </c>
      <c r="G22" s="7">
        <v>450</v>
      </c>
      <c r="H22" s="8">
        <v>0</v>
      </c>
      <c r="I22" s="7">
        <v>-122.36</v>
      </c>
      <c r="J22" s="15">
        <f>SUM(F22:I22)</f>
        <v>5242.6400000000003</v>
      </c>
      <c r="K22" s="15">
        <f>IF(J22&lt;2000,0,J22-2000)</f>
        <v>3242.6400000000003</v>
      </c>
      <c r="L22" s="21">
        <f>-(K22*VLOOKUP(VLOOKUP(K22,扣税标准!$C$2:$C$10,1),扣税标准!$C$2:$E$10,2)-VLOOKUP(VLOOKUP(K22,扣税标准!$C$2:$C$10,1),扣税标准!$C$2:$E$10,3))</f>
        <v>-361.39600000000002</v>
      </c>
      <c r="M22" s="15">
        <f>J22+L22</f>
        <v>4881.2440000000006</v>
      </c>
    </row>
    <row r="23" spans="1:13" x14ac:dyDescent="0.15">
      <c r="A23" s="6" t="s">
        <v>21</v>
      </c>
      <c r="B23" s="6" t="s">
        <v>22</v>
      </c>
      <c r="C23" s="6" t="s">
        <v>23</v>
      </c>
      <c r="D23" s="9">
        <v>2135</v>
      </c>
      <c r="E23" s="10">
        <v>2600</v>
      </c>
      <c r="F23" s="11">
        <f>D23+E23</f>
        <v>4735</v>
      </c>
      <c r="G23" s="7">
        <v>300</v>
      </c>
      <c r="H23" s="8">
        <v>0</v>
      </c>
      <c r="I23" s="7">
        <v>-122.36</v>
      </c>
      <c r="J23" s="15">
        <f>SUM(F23:I23)</f>
        <v>4912.6400000000003</v>
      </c>
      <c r="K23" s="15">
        <f>IF(J23&lt;2000,0,J23-2000)</f>
        <v>2912.6400000000003</v>
      </c>
      <c r="L23" s="21">
        <f>-(K23*VLOOKUP(VLOOKUP(K23,扣税标准!$C$2:$C$10,1),扣税标准!$C$2:$E$10,2)-VLOOKUP(VLOOKUP(K23,扣税标准!$C$2:$C$10,1),扣税标准!$C$2:$E$10,3))</f>
        <v>-311.89600000000002</v>
      </c>
      <c r="M23" s="15">
        <f>J23+L23</f>
        <v>4600.7440000000006</v>
      </c>
    </row>
    <row r="24" spans="1:13" x14ac:dyDescent="0.15">
      <c r="A24" s="6" t="s">
        <v>8</v>
      </c>
      <c r="B24" s="6" t="s">
        <v>9</v>
      </c>
      <c r="C24" s="6" t="s">
        <v>72</v>
      </c>
      <c r="D24" s="9">
        <v>2350</v>
      </c>
      <c r="E24" s="10">
        <v>2780</v>
      </c>
      <c r="F24" s="11">
        <f>D24+E24</f>
        <v>5130</v>
      </c>
      <c r="G24" s="7">
        <v>150</v>
      </c>
      <c r="H24" s="8">
        <v>0</v>
      </c>
      <c r="I24" s="7">
        <v>-122.36</v>
      </c>
      <c r="J24" s="15">
        <f>SUM(F24:I24)</f>
        <v>5157.6400000000003</v>
      </c>
      <c r="K24" s="15">
        <f>IF(J24&lt;2000,0,J24-2000)</f>
        <v>3157.6400000000003</v>
      </c>
      <c r="L24" s="21">
        <f>-(K24*VLOOKUP(VLOOKUP(K24,扣税标准!$C$2:$C$10,1),扣税标准!$C$2:$E$10,2)-VLOOKUP(VLOOKUP(K24,扣税标准!$C$2:$C$10,1),扣税标准!$C$2:$E$10,3))</f>
        <v>-348.64600000000002</v>
      </c>
      <c r="M24" s="15">
        <f>J24+L24</f>
        <v>4808.9940000000006</v>
      </c>
    </row>
    <row r="25" spans="1:13" x14ac:dyDescent="0.15">
      <c r="A25" s="6" t="s">
        <v>68</v>
      </c>
      <c r="B25" s="6" t="s">
        <v>69</v>
      </c>
      <c r="C25" s="6" t="s">
        <v>111</v>
      </c>
      <c r="D25" s="9">
        <v>1350</v>
      </c>
      <c r="E25" s="10">
        <v>680</v>
      </c>
      <c r="F25" s="11">
        <f>D25+E25</f>
        <v>2030</v>
      </c>
      <c r="G25" s="7">
        <v>0</v>
      </c>
      <c r="H25" s="8">
        <v>0</v>
      </c>
      <c r="I25" s="7">
        <v>-122.36</v>
      </c>
      <c r="J25" s="15">
        <f>SUM(F25:I25)</f>
        <v>1907.64</v>
      </c>
      <c r="K25" s="15">
        <f>IF(J25&lt;2000,0,J25-2000)</f>
        <v>0</v>
      </c>
      <c r="L25" s="21">
        <f>-(K25*VLOOKUP(VLOOKUP(K25,扣税标准!$C$2:$C$10,1),扣税标准!$C$2:$E$10,2)-VLOOKUP(VLOOKUP(K25,扣税标准!$C$2:$C$10,1),扣税标准!$C$2:$E$10,3))</f>
        <v>0</v>
      </c>
      <c r="M25" s="15">
        <f>J25+L25</f>
        <v>1907.64</v>
      </c>
    </row>
    <row r="26" spans="1:13" x14ac:dyDescent="0.15">
      <c r="A26" s="6" t="s">
        <v>36</v>
      </c>
      <c r="B26" s="6" t="s">
        <v>16</v>
      </c>
      <c r="C26" s="6" t="s">
        <v>87</v>
      </c>
      <c r="D26" s="9">
        <v>1500</v>
      </c>
      <c r="E26" s="10">
        <v>6500</v>
      </c>
      <c r="F26" s="11">
        <f>D26+E26</f>
        <v>8000</v>
      </c>
      <c r="G26" s="7">
        <v>500</v>
      </c>
      <c r="H26" s="8">
        <v>0</v>
      </c>
      <c r="I26" s="7">
        <v>-122.36</v>
      </c>
      <c r="J26" s="15">
        <f>SUM(F26:I26)</f>
        <v>8377.64</v>
      </c>
      <c r="K26" s="15">
        <f>IF(J26&lt;2000,0,J26-2000)</f>
        <v>6377.6399999999994</v>
      </c>
      <c r="L26" s="21">
        <f>-(K26*VLOOKUP(VLOOKUP(K26,扣税标准!$C$2:$C$10,1),扣税标准!$C$2:$E$10,2)-VLOOKUP(VLOOKUP(K26,扣税标准!$C$2:$C$10,1),扣税标准!$C$2:$E$10,3))</f>
        <v>-900.52800000000002</v>
      </c>
      <c r="M26" s="15">
        <f>J26+L26</f>
        <v>7477.1119999999992</v>
      </c>
    </row>
    <row r="27" spans="1:13" x14ac:dyDescent="0.15">
      <c r="A27" s="6" t="s">
        <v>48</v>
      </c>
      <c r="B27" s="6" t="s">
        <v>16</v>
      </c>
      <c r="C27" s="6" t="s">
        <v>97</v>
      </c>
      <c r="D27" s="9">
        <v>1200</v>
      </c>
      <c r="E27" s="10">
        <v>5060</v>
      </c>
      <c r="F27" s="11">
        <f>D27+E27</f>
        <v>6260</v>
      </c>
      <c r="G27" s="7">
        <v>300</v>
      </c>
      <c r="H27" s="8">
        <v>0</v>
      </c>
      <c r="I27" s="7">
        <v>-122.36</v>
      </c>
      <c r="J27" s="15">
        <f>SUM(F27:I27)</f>
        <v>6437.64</v>
      </c>
      <c r="K27" s="15">
        <f>IF(J27&lt;2000,0,J27-2000)</f>
        <v>4437.6400000000003</v>
      </c>
      <c r="L27" s="21">
        <f>-(K27*VLOOKUP(VLOOKUP(K27,扣税标准!$C$2:$C$10,1),扣税标准!$C$2:$E$10,2)-VLOOKUP(VLOOKUP(K27,扣税标准!$C$2:$C$10,1),扣税标准!$C$2:$E$10,3))</f>
        <v>-540.64600000000007</v>
      </c>
      <c r="M27" s="15">
        <f>J27+L27</f>
        <v>5896.9940000000006</v>
      </c>
    </row>
    <row r="28" spans="1:13" x14ac:dyDescent="0.15">
      <c r="A28" s="6" t="s">
        <v>44</v>
      </c>
      <c r="B28" s="6" t="s">
        <v>16</v>
      </c>
      <c r="C28" s="6" t="s">
        <v>93</v>
      </c>
      <c r="D28" s="9">
        <v>1200</v>
      </c>
      <c r="E28" s="10">
        <v>4450</v>
      </c>
      <c r="F28" s="11">
        <f>D28+E28</f>
        <v>5650</v>
      </c>
      <c r="G28" s="7">
        <v>300</v>
      </c>
      <c r="H28" s="8">
        <v>0</v>
      </c>
      <c r="I28" s="7">
        <v>-122.36</v>
      </c>
      <c r="J28" s="15">
        <f>SUM(F28:I28)</f>
        <v>5827.64</v>
      </c>
      <c r="K28" s="15">
        <f>IF(J28&lt;2000,0,J28-2000)</f>
        <v>3827.6400000000003</v>
      </c>
      <c r="L28" s="21">
        <f>-(K28*VLOOKUP(VLOOKUP(K28,扣税标准!$C$2:$C$10,1),扣税标准!$C$2:$E$10,2)-VLOOKUP(VLOOKUP(K28,扣税标准!$C$2:$C$10,1),扣税标准!$C$2:$E$10,3))</f>
        <v>-449.14600000000007</v>
      </c>
      <c r="M28" s="15">
        <f>J28+L28</f>
        <v>5378.4940000000006</v>
      </c>
    </row>
    <row r="29" spans="1:13" x14ac:dyDescent="0.15">
      <c r="A29" s="6" t="s">
        <v>67</v>
      </c>
      <c r="B29" s="6" t="s">
        <v>16</v>
      </c>
      <c r="C29" s="6" t="s">
        <v>110</v>
      </c>
      <c r="D29" s="9">
        <v>1200</v>
      </c>
      <c r="E29" s="10">
        <v>4030</v>
      </c>
      <c r="F29" s="11">
        <f>D29+E29</f>
        <v>5230</v>
      </c>
      <c r="G29" s="7">
        <v>300</v>
      </c>
      <c r="H29" s="8">
        <v>0</v>
      </c>
      <c r="I29" s="7">
        <v>-122.36</v>
      </c>
      <c r="J29" s="15">
        <f>SUM(F29:I29)</f>
        <v>5407.64</v>
      </c>
      <c r="K29" s="15">
        <f>IF(J29&lt;2000,0,J29-2000)</f>
        <v>3407.6400000000003</v>
      </c>
      <c r="L29" s="21">
        <f>-(K29*VLOOKUP(VLOOKUP(K29,扣税标准!$C$2:$C$10,1),扣税标准!$C$2:$E$10,2)-VLOOKUP(VLOOKUP(K29,扣税标准!$C$2:$C$10,1),扣税标准!$C$2:$E$10,3))</f>
        <v>-386.14600000000002</v>
      </c>
      <c r="M29" s="15">
        <f>J29+L29</f>
        <v>5021.4940000000006</v>
      </c>
    </row>
    <row r="30" spans="1:13" x14ac:dyDescent="0.15">
      <c r="A30" s="6" t="s">
        <v>52</v>
      </c>
      <c r="B30" s="6" t="s">
        <v>16</v>
      </c>
      <c r="C30" s="6" t="s">
        <v>101</v>
      </c>
      <c r="D30" s="9">
        <v>1200</v>
      </c>
      <c r="E30" s="10">
        <v>3840</v>
      </c>
      <c r="F30" s="11">
        <f>D30+E30</f>
        <v>5040</v>
      </c>
      <c r="G30" s="7">
        <v>300</v>
      </c>
      <c r="H30" s="8">
        <v>0</v>
      </c>
      <c r="I30" s="7">
        <v>-122.36</v>
      </c>
      <c r="J30" s="15">
        <f>SUM(F30:I30)</f>
        <v>5217.6400000000003</v>
      </c>
      <c r="K30" s="15">
        <f>IF(J30&lt;2000,0,J30-2000)</f>
        <v>3217.6400000000003</v>
      </c>
      <c r="L30" s="21">
        <f>-(K30*VLOOKUP(VLOOKUP(K30,扣税标准!$C$2:$C$10,1),扣税标准!$C$2:$E$10,2)-VLOOKUP(VLOOKUP(K30,扣税标准!$C$2:$C$10,1),扣税标准!$C$2:$E$10,3))</f>
        <v>-357.64600000000002</v>
      </c>
      <c r="M30" s="15">
        <f>J30+L30</f>
        <v>4859.9940000000006</v>
      </c>
    </row>
    <row r="31" spans="1:13" x14ac:dyDescent="0.15">
      <c r="A31" s="6" t="s">
        <v>61</v>
      </c>
      <c r="B31" s="6" t="s">
        <v>16</v>
      </c>
      <c r="C31" s="6" t="s">
        <v>104</v>
      </c>
      <c r="D31" s="9">
        <v>1200</v>
      </c>
      <c r="E31" s="10">
        <v>3230</v>
      </c>
      <c r="F31" s="11">
        <f>D31+E31</f>
        <v>4430</v>
      </c>
      <c r="G31" s="7">
        <v>300</v>
      </c>
      <c r="H31" s="8">
        <v>0</v>
      </c>
      <c r="I31" s="7">
        <v>-122.36</v>
      </c>
      <c r="J31" s="15">
        <f>SUM(F31:I31)</f>
        <v>4607.6400000000003</v>
      </c>
      <c r="K31" s="15">
        <f>IF(J31&lt;2000,0,J31-2000)</f>
        <v>2607.6400000000003</v>
      </c>
      <c r="L31" s="21">
        <f>-(K31*VLOOKUP(VLOOKUP(K31,扣税标准!$C$2:$C$10,1),扣税标准!$C$2:$E$10,2)-VLOOKUP(VLOOKUP(K31,扣税标准!$C$2:$C$10,1),扣税标准!$C$2:$E$10,3))</f>
        <v>-266.14600000000002</v>
      </c>
      <c r="M31" s="15">
        <f>J31+L31</f>
        <v>4341.4940000000006</v>
      </c>
    </row>
    <row r="32" spans="1:13" x14ac:dyDescent="0.15">
      <c r="A32" s="6" t="s">
        <v>28</v>
      </c>
      <c r="B32" s="6" t="s">
        <v>16</v>
      </c>
      <c r="C32" s="6" t="s">
        <v>80</v>
      </c>
      <c r="D32" s="9">
        <v>1200</v>
      </c>
      <c r="E32" s="10">
        <v>2620</v>
      </c>
      <c r="F32" s="11">
        <f>D32+E32</f>
        <v>3820</v>
      </c>
      <c r="G32" s="7">
        <v>300</v>
      </c>
      <c r="H32" s="8">
        <v>0</v>
      </c>
      <c r="I32" s="7">
        <v>-122.36</v>
      </c>
      <c r="J32" s="15">
        <f>SUM(F32:I32)</f>
        <v>3997.64</v>
      </c>
      <c r="K32" s="15">
        <f>IF(J32&lt;2000,0,J32-2000)</f>
        <v>1997.6399999999999</v>
      </c>
      <c r="L32" s="21">
        <f>-(K32*VLOOKUP(VLOOKUP(K32,扣税标准!$C$2:$C$10,1),扣税标准!$C$2:$E$10,2)-VLOOKUP(VLOOKUP(K32,扣税标准!$C$2:$C$10,1),扣税标准!$C$2:$E$10,3))</f>
        <v>-174.76400000000001</v>
      </c>
      <c r="M32" s="15">
        <f>J32+L32</f>
        <v>3822.8759999999997</v>
      </c>
    </row>
    <row r="33" spans="1:13" x14ac:dyDescent="0.15">
      <c r="A33" s="6" t="s">
        <v>15</v>
      </c>
      <c r="B33" s="6" t="s">
        <v>16</v>
      </c>
      <c r="C33" s="6" t="s">
        <v>17</v>
      </c>
      <c r="D33" s="9">
        <v>1200</v>
      </c>
      <c r="E33" s="10">
        <v>2010</v>
      </c>
      <c r="F33" s="11">
        <f>D33+E33</f>
        <v>3210</v>
      </c>
      <c r="G33" s="7">
        <v>300</v>
      </c>
      <c r="H33" s="8">
        <v>0</v>
      </c>
      <c r="I33" s="7">
        <v>-122.36</v>
      </c>
      <c r="J33" s="15">
        <f>SUM(F33:I33)</f>
        <v>3387.64</v>
      </c>
      <c r="K33" s="15">
        <f>IF(J33&lt;2000,0,J33-2000)</f>
        <v>1387.6399999999999</v>
      </c>
      <c r="L33" s="21">
        <f>-(K33*VLOOKUP(VLOOKUP(K33,扣税标准!$C$2:$C$10,1),扣税标准!$C$2:$E$10,2)-VLOOKUP(VLOOKUP(K33,扣税标准!$C$2:$C$10,1),扣税标准!$C$2:$E$10,3))</f>
        <v>-113.76399999999998</v>
      </c>
      <c r="M33" s="15">
        <f>J33+L33</f>
        <v>3273.8759999999997</v>
      </c>
    </row>
    <row r="34" spans="1:13" x14ac:dyDescent="0.15">
      <c r="A34" s="6" t="s">
        <v>57</v>
      </c>
      <c r="B34" s="6" t="s">
        <v>16</v>
      </c>
      <c r="C34" s="6" t="s">
        <v>58</v>
      </c>
      <c r="D34" s="9">
        <v>1200</v>
      </c>
      <c r="E34" s="10">
        <v>1400</v>
      </c>
      <c r="F34" s="11">
        <f>D34+E34</f>
        <v>2600</v>
      </c>
      <c r="G34" s="7">
        <v>300</v>
      </c>
      <c r="H34" s="8">
        <v>0</v>
      </c>
      <c r="I34" s="7">
        <v>-122.36</v>
      </c>
      <c r="J34" s="15">
        <f>SUM(F34:I34)</f>
        <v>2777.64</v>
      </c>
      <c r="K34" s="15">
        <f>IF(J34&lt;2000,0,J34-2000)</f>
        <v>777.63999999999987</v>
      </c>
      <c r="L34" s="21">
        <f>-(K34*VLOOKUP(VLOOKUP(K34,扣税标准!$C$2:$C$10,1),扣税标准!$C$2:$E$10,2)-VLOOKUP(VLOOKUP(K34,扣税标准!$C$2:$C$10,1),扣税标准!$C$2:$E$10,3))</f>
        <v>-52.763999999999996</v>
      </c>
      <c r="M34" s="15">
        <f>J34+L34</f>
        <v>2724.8759999999997</v>
      </c>
    </row>
    <row r="35" spans="1:13" x14ac:dyDescent="0.15">
      <c r="A35" s="6" t="s">
        <v>27</v>
      </c>
      <c r="B35" s="6" t="s">
        <v>16</v>
      </c>
      <c r="C35" s="6" t="s">
        <v>79</v>
      </c>
      <c r="D35" s="9">
        <v>1200</v>
      </c>
      <c r="E35" s="10">
        <v>790</v>
      </c>
      <c r="F35" s="11">
        <f>D35+E35</f>
        <v>1990</v>
      </c>
      <c r="G35" s="7">
        <v>300</v>
      </c>
      <c r="H35" s="8">
        <v>-60</v>
      </c>
      <c r="I35" s="7">
        <v>-122.36</v>
      </c>
      <c r="J35" s="15">
        <f>SUM(F35:I35)</f>
        <v>2107.64</v>
      </c>
      <c r="K35" s="15">
        <f>IF(J35&lt;2000,0,J35-2000)</f>
        <v>107.63999999999987</v>
      </c>
      <c r="L35" s="21">
        <f>-(K35*VLOOKUP(VLOOKUP(K35,扣税标准!$C$2:$C$10,1),扣税标准!$C$2:$E$10,2)-VLOOKUP(VLOOKUP(K35,扣税标准!$C$2:$C$10,1),扣税标准!$C$2:$E$10,3))</f>
        <v>-5.3819999999999943</v>
      </c>
      <c r="M35" s="15">
        <f>J35+L35</f>
        <v>2102.2579999999998</v>
      </c>
    </row>
    <row r="36" spans="1:13" x14ac:dyDescent="0.15">
      <c r="A36" s="6" t="s">
        <v>59</v>
      </c>
      <c r="B36" s="6" t="s">
        <v>19</v>
      </c>
      <c r="C36" s="6" t="s">
        <v>102</v>
      </c>
      <c r="D36" s="9">
        <v>2725</v>
      </c>
      <c r="E36" s="10">
        <v>2450</v>
      </c>
      <c r="F36" s="11">
        <f>D36+E36</f>
        <v>5175</v>
      </c>
      <c r="G36" s="7">
        <v>150</v>
      </c>
      <c r="H36" s="8">
        <v>0</v>
      </c>
      <c r="I36" s="7">
        <v>-122.36</v>
      </c>
      <c r="J36" s="15">
        <f>SUM(F36:I36)</f>
        <v>5202.6400000000003</v>
      </c>
      <c r="K36" s="15">
        <f>IF(J36&lt;2000,0,J36-2000)</f>
        <v>3202.6400000000003</v>
      </c>
      <c r="L36" s="21">
        <f>-(K36*VLOOKUP(VLOOKUP(K36,扣税标准!$C$2:$C$10,1),扣税标准!$C$2:$E$10,2)-VLOOKUP(VLOOKUP(K36,扣税标准!$C$2:$C$10,1),扣税标准!$C$2:$E$10,3))</f>
        <v>-355.39600000000002</v>
      </c>
      <c r="M36" s="15">
        <f>J36+L36</f>
        <v>4847.2440000000006</v>
      </c>
    </row>
    <row r="37" spans="1:13" x14ac:dyDescent="0.15">
      <c r="A37" s="6" t="s">
        <v>46</v>
      </c>
      <c r="B37" s="6" t="s">
        <v>19</v>
      </c>
      <c r="C37" s="6" t="s">
        <v>95</v>
      </c>
      <c r="D37" s="9">
        <v>2225</v>
      </c>
      <c r="E37" s="10">
        <v>2150</v>
      </c>
      <c r="F37" s="11">
        <f>D37+E37</f>
        <v>4375</v>
      </c>
      <c r="G37" s="7">
        <v>0</v>
      </c>
      <c r="H37" s="8">
        <v>0</v>
      </c>
      <c r="I37" s="7">
        <v>-122.36</v>
      </c>
      <c r="J37" s="15">
        <f>SUM(F37:I37)</f>
        <v>4252.6400000000003</v>
      </c>
      <c r="K37" s="15">
        <f>IF(J37&lt;2000,0,J37-2000)</f>
        <v>2252.6400000000003</v>
      </c>
      <c r="L37" s="21">
        <f>-(K37*VLOOKUP(VLOOKUP(K37,扣税标准!$C$2:$C$10,1),扣税标准!$C$2:$E$10,2)-VLOOKUP(VLOOKUP(K37,扣税标准!$C$2:$C$10,1),扣税标准!$C$2:$E$10,3))</f>
        <v>-212.89600000000002</v>
      </c>
      <c r="M37" s="15">
        <f>J37+L37</f>
        <v>4039.7440000000001</v>
      </c>
    </row>
    <row r="38" spans="1:13" x14ac:dyDescent="0.15">
      <c r="A38" s="6" t="s">
        <v>18</v>
      </c>
      <c r="B38" s="6" t="s">
        <v>19</v>
      </c>
      <c r="C38" s="6" t="s">
        <v>20</v>
      </c>
      <c r="D38" s="9">
        <v>2225</v>
      </c>
      <c r="E38" s="10">
        <v>1850</v>
      </c>
      <c r="F38" s="11">
        <f>D38+E38</f>
        <v>4075</v>
      </c>
      <c r="G38" s="7">
        <v>0</v>
      </c>
      <c r="H38" s="8">
        <v>-45</v>
      </c>
      <c r="I38" s="7">
        <v>-122.36</v>
      </c>
      <c r="J38" s="15">
        <f>SUM(F38:I38)</f>
        <v>3907.64</v>
      </c>
      <c r="K38" s="15">
        <f>IF(J38&lt;2000,0,J38-2000)</f>
        <v>1907.6399999999999</v>
      </c>
      <c r="L38" s="21">
        <f>-(K38*VLOOKUP(VLOOKUP(K38,扣税标准!$C$2:$C$10,1),扣税标准!$C$2:$E$10,2)-VLOOKUP(VLOOKUP(K38,扣税标准!$C$2:$C$10,1),扣税标准!$C$2:$E$10,3))</f>
        <v>-165.76400000000001</v>
      </c>
      <c r="M38" s="15">
        <f>J38+L38</f>
        <v>3741.8759999999997</v>
      </c>
    </row>
    <row r="39" spans="1:13" x14ac:dyDescent="0.15">
      <c r="A39" s="6" t="s">
        <v>53</v>
      </c>
      <c r="B39" s="6" t="s">
        <v>19</v>
      </c>
      <c r="C39" s="6" t="s">
        <v>54</v>
      </c>
      <c r="D39" s="9">
        <v>2225</v>
      </c>
      <c r="E39" s="10">
        <v>1550</v>
      </c>
      <c r="F39" s="11">
        <f>D39+E39</f>
        <v>3775</v>
      </c>
      <c r="G39" s="7">
        <v>0</v>
      </c>
      <c r="H39" s="8">
        <v>0</v>
      </c>
      <c r="I39" s="7">
        <v>-122.36</v>
      </c>
      <c r="J39" s="15">
        <f>SUM(F39:I39)</f>
        <v>3652.64</v>
      </c>
      <c r="K39" s="15">
        <f>IF(J39&lt;2000,0,J39-2000)</f>
        <v>1652.6399999999999</v>
      </c>
      <c r="L39" s="21">
        <f>-(K39*VLOOKUP(VLOOKUP(K39,扣税标准!$C$2:$C$10,1),扣税标准!$C$2:$E$10,2)-VLOOKUP(VLOOKUP(K39,扣税标准!$C$2:$C$10,1),扣税标准!$C$2:$E$10,3))</f>
        <v>-140.26400000000001</v>
      </c>
      <c r="M39" s="15">
        <f>J39+L39</f>
        <v>3512.3759999999997</v>
      </c>
    </row>
    <row r="40" spans="1:13" x14ac:dyDescent="0.15">
      <c r="A40" s="6" t="s">
        <v>65</v>
      </c>
      <c r="B40" s="6" t="s">
        <v>19</v>
      </c>
      <c r="C40" s="6" t="s">
        <v>108</v>
      </c>
      <c r="D40" s="9">
        <v>2225</v>
      </c>
      <c r="E40" s="10">
        <v>1250</v>
      </c>
      <c r="F40" s="11">
        <f>D40+E40</f>
        <v>3475</v>
      </c>
      <c r="G40" s="7">
        <v>0</v>
      </c>
      <c r="H40" s="8">
        <v>0</v>
      </c>
      <c r="I40" s="7">
        <v>-122.36</v>
      </c>
      <c r="J40" s="15">
        <f>SUM(F40:I40)</f>
        <v>3352.64</v>
      </c>
      <c r="K40" s="15">
        <f>IF(J40&lt;2000,0,J40-2000)</f>
        <v>1352.6399999999999</v>
      </c>
      <c r="L40" s="21">
        <f>-(K40*VLOOKUP(VLOOKUP(K40,扣税标准!$C$2:$C$10,1),扣税标准!$C$2:$E$10,2)-VLOOKUP(VLOOKUP(K40,扣税标准!$C$2:$C$10,1),扣税标准!$C$2:$E$10,3))</f>
        <v>-110.26399999999998</v>
      </c>
      <c r="M40" s="15">
        <f>J40+L40</f>
        <v>3242.3759999999997</v>
      </c>
    </row>
    <row r="41" spans="1:13" x14ac:dyDescent="0.15">
      <c r="A41" s="6" t="s">
        <v>33</v>
      </c>
      <c r="B41" s="6" t="s">
        <v>19</v>
      </c>
      <c r="C41" s="6" t="s">
        <v>84</v>
      </c>
      <c r="D41" s="9">
        <v>2225</v>
      </c>
      <c r="E41" s="10">
        <v>950</v>
      </c>
      <c r="F41" s="11">
        <f>D41+E41</f>
        <v>3175</v>
      </c>
      <c r="G41" s="7">
        <v>0</v>
      </c>
      <c r="H41" s="8">
        <v>0</v>
      </c>
      <c r="I41" s="7">
        <v>-122.36</v>
      </c>
      <c r="J41" s="15">
        <f>SUM(F41:I41)</f>
        <v>3052.64</v>
      </c>
      <c r="K41" s="15">
        <f>IF(J41&lt;2000,0,J41-2000)</f>
        <v>1052.6399999999999</v>
      </c>
      <c r="L41" s="21">
        <f>-(K41*VLOOKUP(VLOOKUP(K41,扣税标准!$C$2:$C$10,1),扣税标准!$C$2:$E$10,2)-VLOOKUP(VLOOKUP(K41,扣税标准!$C$2:$C$10,1),扣税标准!$C$2:$E$10,3))</f>
        <v>-80.263999999999996</v>
      </c>
      <c r="M41" s="15">
        <f>J41+L41</f>
        <v>2972.3759999999997</v>
      </c>
    </row>
    <row r="42" spans="1:13" x14ac:dyDescent="0.15">
      <c r="A42" s="6" t="s">
        <v>64</v>
      </c>
      <c r="B42" s="6" t="s">
        <v>19</v>
      </c>
      <c r="C42" s="6" t="s">
        <v>107</v>
      </c>
      <c r="D42" s="9">
        <v>2225</v>
      </c>
      <c r="E42" s="10">
        <v>650</v>
      </c>
      <c r="F42" s="11">
        <f>D42+E42</f>
        <v>2875</v>
      </c>
      <c r="G42" s="7">
        <v>0</v>
      </c>
      <c r="H42" s="8">
        <v>0</v>
      </c>
      <c r="I42" s="7">
        <v>-122.36</v>
      </c>
      <c r="J42" s="15">
        <f>SUM(F42:I42)</f>
        <v>2752.64</v>
      </c>
      <c r="K42" s="15">
        <f>IF(J42&lt;2000,0,J42-2000)</f>
        <v>752.63999999999987</v>
      </c>
      <c r="L42" s="21">
        <f>-(K42*VLOOKUP(VLOOKUP(K42,扣税标准!$C$2:$C$10,1),扣税标准!$C$2:$E$10,2)-VLOOKUP(VLOOKUP(K42,扣税标准!$C$2:$C$10,1),扣税标准!$C$2:$E$10,3))</f>
        <v>-50.263999999999996</v>
      </c>
      <c r="M42" s="15">
        <f>J42+L42</f>
        <v>2702.3759999999997</v>
      </c>
    </row>
    <row r="43" spans="1:13" x14ac:dyDescent="0.15">
      <c r="A43" s="6" t="s">
        <v>12</v>
      </c>
      <c r="B43" s="6" t="s">
        <v>11</v>
      </c>
      <c r="C43" s="6" t="s">
        <v>74</v>
      </c>
      <c r="D43" s="9">
        <v>3135</v>
      </c>
      <c r="E43" s="10">
        <v>3480</v>
      </c>
      <c r="F43" s="11">
        <f>D43+E43</f>
        <v>6615</v>
      </c>
      <c r="G43" s="7">
        <v>0</v>
      </c>
      <c r="H43" s="8">
        <v>-30</v>
      </c>
      <c r="I43" s="7">
        <v>-122.36</v>
      </c>
      <c r="J43" s="15">
        <f>SUM(F43:I43)</f>
        <v>6462.64</v>
      </c>
      <c r="K43" s="15">
        <f>IF(J43&lt;2000,0,J43-2000)</f>
        <v>4462.6400000000003</v>
      </c>
      <c r="L43" s="21">
        <f>-(K43*VLOOKUP(VLOOKUP(K43,扣税标准!$C$2:$C$10,1),扣税标准!$C$2:$E$10,2)-VLOOKUP(VLOOKUP(K43,扣税标准!$C$2:$C$10,1),扣税标准!$C$2:$E$10,3))</f>
        <v>-544.39600000000007</v>
      </c>
      <c r="M43" s="15">
        <f>J43+L43</f>
        <v>5918.2440000000006</v>
      </c>
    </row>
    <row r="44" spans="1:13" x14ac:dyDescent="0.15">
      <c r="A44" s="6" t="s">
        <v>37</v>
      </c>
      <c r="B44" s="6" t="s">
        <v>11</v>
      </c>
      <c r="C44" s="6" t="s">
        <v>88</v>
      </c>
      <c r="D44" s="9">
        <v>2135</v>
      </c>
      <c r="E44" s="10">
        <v>3420</v>
      </c>
      <c r="F44" s="11">
        <f>D44+E44</f>
        <v>5555</v>
      </c>
      <c r="G44" s="7">
        <v>0</v>
      </c>
      <c r="H44" s="8">
        <v>0</v>
      </c>
      <c r="I44" s="7">
        <v>-122.36</v>
      </c>
      <c r="J44" s="15">
        <f>SUM(F44:I44)</f>
        <v>5432.64</v>
      </c>
      <c r="K44" s="15">
        <f>IF(J44&lt;2000,0,J44-2000)</f>
        <v>3432.6400000000003</v>
      </c>
      <c r="L44" s="21">
        <f>-(K44*VLOOKUP(VLOOKUP(K44,扣税标准!$C$2:$C$10,1),扣税标准!$C$2:$E$10,2)-VLOOKUP(VLOOKUP(K44,扣税标准!$C$2:$C$10,1),扣税标准!$C$2:$E$10,3))</f>
        <v>-389.89600000000007</v>
      </c>
      <c r="M44" s="15">
        <f>J44+L44</f>
        <v>5042.7440000000006</v>
      </c>
    </row>
    <row r="45" spans="1:13" x14ac:dyDescent="0.15">
      <c r="A45" s="6" t="s">
        <v>50</v>
      </c>
      <c r="B45" s="6" t="s">
        <v>11</v>
      </c>
      <c r="C45" s="6" t="s">
        <v>99</v>
      </c>
      <c r="D45" s="9">
        <v>2135</v>
      </c>
      <c r="E45" s="10">
        <v>2450</v>
      </c>
      <c r="F45" s="11">
        <f>D45+E45</f>
        <v>4585</v>
      </c>
      <c r="G45" s="7">
        <v>150</v>
      </c>
      <c r="H45" s="8">
        <v>0</v>
      </c>
      <c r="I45" s="7">
        <v>-122.36</v>
      </c>
      <c r="J45" s="15">
        <f>SUM(F45:I45)</f>
        <v>4612.6400000000003</v>
      </c>
      <c r="K45" s="15">
        <f>IF(J45&lt;2000,0,J45-2000)</f>
        <v>2612.6400000000003</v>
      </c>
      <c r="L45" s="21">
        <f>-(K45*VLOOKUP(VLOOKUP(K45,扣税标准!$C$2:$C$10,1),扣税标准!$C$2:$E$10,2)-VLOOKUP(VLOOKUP(K45,扣税标准!$C$2:$C$10,1),扣税标准!$C$2:$E$10,3))</f>
        <v>-266.89600000000002</v>
      </c>
      <c r="M45" s="15">
        <f>J45+L45</f>
        <v>4345.7440000000006</v>
      </c>
    </row>
    <row r="46" spans="1:13" x14ac:dyDescent="0.15">
      <c r="A46" s="6" t="s">
        <v>42</v>
      </c>
      <c r="B46" s="6" t="s">
        <v>11</v>
      </c>
      <c r="C46" s="6" t="s">
        <v>91</v>
      </c>
      <c r="D46" s="9">
        <v>2135</v>
      </c>
      <c r="E46" s="10">
        <v>2450</v>
      </c>
      <c r="F46" s="11">
        <f>D46+E46</f>
        <v>4585</v>
      </c>
      <c r="G46" s="7">
        <v>0</v>
      </c>
      <c r="H46" s="8">
        <v>0</v>
      </c>
      <c r="I46" s="7">
        <v>-122.36</v>
      </c>
      <c r="J46" s="15">
        <f>SUM(F46:I46)</f>
        <v>4462.6400000000003</v>
      </c>
      <c r="K46" s="15">
        <f>IF(J46&lt;2000,0,J46-2000)</f>
        <v>2462.6400000000003</v>
      </c>
      <c r="L46" s="21">
        <f>-(K46*VLOOKUP(VLOOKUP(K46,扣税标准!$C$2:$C$10,1),扣税标准!$C$2:$E$10,2)-VLOOKUP(VLOOKUP(K46,扣税标准!$C$2:$C$10,1),扣税标准!$C$2:$E$10,3))</f>
        <v>-244.39600000000002</v>
      </c>
      <c r="M46" s="15">
        <f>J46+L46</f>
        <v>4218.2440000000006</v>
      </c>
    </row>
    <row r="47" spans="1:13" x14ac:dyDescent="0.15">
      <c r="A47" s="6" t="s">
        <v>62</v>
      </c>
      <c r="B47" s="6" t="s">
        <v>11</v>
      </c>
      <c r="C47" s="6" t="s">
        <v>105</v>
      </c>
      <c r="D47" s="9">
        <v>2135</v>
      </c>
      <c r="E47" s="10">
        <v>2450</v>
      </c>
      <c r="F47" s="11">
        <f>D47+E47</f>
        <v>4585</v>
      </c>
      <c r="G47" s="7">
        <v>0</v>
      </c>
      <c r="H47" s="8">
        <v>0</v>
      </c>
      <c r="I47" s="7">
        <v>-122.36</v>
      </c>
      <c r="J47" s="15">
        <f>SUM(F47:I47)</f>
        <v>4462.6400000000003</v>
      </c>
      <c r="K47" s="15">
        <f>IF(J47&lt;2000,0,J47-2000)</f>
        <v>2462.6400000000003</v>
      </c>
      <c r="L47" s="21">
        <f>-(K47*VLOOKUP(VLOOKUP(K47,扣税标准!$C$2:$C$10,1),扣税标准!$C$2:$E$10,2)-VLOOKUP(VLOOKUP(K47,扣税标准!$C$2:$C$10,1),扣税标准!$C$2:$E$10,3))</f>
        <v>-244.39600000000002</v>
      </c>
      <c r="M47" s="15">
        <f>J47+L47</f>
        <v>4218.2440000000006</v>
      </c>
    </row>
    <row r="48" spans="1:13" x14ac:dyDescent="0.15">
      <c r="A48" s="6" t="s">
        <v>13</v>
      </c>
      <c r="B48" s="6" t="s">
        <v>11</v>
      </c>
      <c r="C48" s="6" t="s">
        <v>75</v>
      </c>
      <c r="D48" s="9">
        <v>2135</v>
      </c>
      <c r="E48" s="10">
        <v>1480</v>
      </c>
      <c r="F48" s="11">
        <f>D48+E48</f>
        <v>3615</v>
      </c>
      <c r="G48" s="7">
        <v>0</v>
      </c>
      <c r="H48" s="8">
        <v>-30</v>
      </c>
      <c r="I48" s="7">
        <v>-122.36</v>
      </c>
      <c r="J48" s="15">
        <f>SUM(F48:I48)</f>
        <v>3462.64</v>
      </c>
      <c r="K48" s="15">
        <f>IF(J48&lt;2000,0,J48-2000)</f>
        <v>1462.6399999999999</v>
      </c>
      <c r="L48" s="21">
        <f>-(K48*VLOOKUP(VLOOKUP(K48,扣税标准!$C$2:$C$10,1),扣税标准!$C$2:$E$10,2)-VLOOKUP(VLOOKUP(K48,扣税标准!$C$2:$C$10,1),扣税标准!$C$2:$E$10,3))</f>
        <v>-121.26399999999998</v>
      </c>
      <c r="M48" s="15">
        <f>J48+L48</f>
        <v>3341.3759999999997</v>
      </c>
    </row>
    <row r="49" spans="1:13" x14ac:dyDescent="0.15">
      <c r="A49" s="6" t="s">
        <v>14</v>
      </c>
      <c r="B49" s="6" t="s">
        <v>11</v>
      </c>
      <c r="C49" s="6" t="s">
        <v>76</v>
      </c>
      <c r="D49" s="9">
        <v>2135</v>
      </c>
      <c r="E49" s="10">
        <v>1480</v>
      </c>
      <c r="F49" s="11">
        <f>D49+E49</f>
        <v>3615</v>
      </c>
      <c r="G49" s="7">
        <v>0</v>
      </c>
      <c r="H49" s="8">
        <v>-30</v>
      </c>
      <c r="I49" s="7">
        <v>-122.36</v>
      </c>
      <c r="J49" s="15">
        <f>SUM(F49:I49)</f>
        <v>3462.64</v>
      </c>
      <c r="K49" s="15">
        <f>IF(J49&lt;2000,0,J49-2000)</f>
        <v>1462.6399999999999</v>
      </c>
      <c r="L49" s="21">
        <f>-(K49*VLOOKUP(VLOOKUP(K49,扣税标准!$C$2:$C$10,1),扣税标准!$C$2:$E$10,2)-VLOOKUP(VLOOKUP(K49,扣税标准!$C$2:$C$10,1),扣税标准!$C$2:$E$10,3))</f>
        <v>-121.26399999999998</v>
      </c>
      <c r="M49" s="15">
        <f>J49+L49</f>
        <v>3341.3759999999997</v>
      </c>
    </row>
    <row r="50" spans="1:13" x14ac:dyDescent="0.15">
      <c r="A50" s="6" t="s">
        <v>10</v>
      </c>
      <c r="B50" s="6" t="s">
        <v>11</v>
      </c>
      <c r="C50" s="6" t="s">
        <v>73</v>
      </c>
      <c r="D50" s="9">
        <v>2135</v>
      </c>
      <c r="E50" s="10">
        <v>870</v>
      </c>
      <c r="F50" s="11">
        <f>D50+E50</f>
        <v>3005</v>
      </c>
      <c r="G50" s="7">
        <v>0</v>
      </c>
      <c r="H50" s="8">
        <v>0</v>
      </c>
      <c r="I50" s="7">
        <v>-122.36</v>
      </c>
      <c r="J50" s="15">
        <f>SUM(F50:I50)</f>
        <v>2882.64</v>
      </c>
      <c r="K50" s="15">
        <f>IF(J50&lt;2000,0,J50-2000)</f>
        <v>882.63999999999987</v>
      </c>
      <c r="L50" s="21">
        <f>-(K50*VLOOKUP(VLOOKUP(K50,扣税标准!$C$2:$C$10,1),扣税标准!$C$2:$E$10,2)-VLOOKUP(VLOOKUP(K50,扣税标准!$C$2:$C$10,1),扣税标准!$C$2:$E$10,3))</f>
        <v>-63.263999999999996</v>
      </c>
      <c r="M50" s="15">
        <f>J50+L50</f>
        <v>2819.3759999999997</v>
      </c>
    </row>
  </sheetData>
  <sortState ref="A2:M50">
    <sortCondition ref="B2:B50"/>
    <sortCondition descending="1" ref="M2:M50"/>
  </sortState>
  <phoneticPr fontId="2" type="noConversion"/>
  <dataValidations count="1">
    <dataValidation type="whole" allowBlank="1" showInputMessage="1" showErrorMessage="1" errorTitle="输入错误" error="请输入800~3000之间的数据" promptTitle="输入规则：" prompt="基本工资金额不得大于3000，小于800" sqref="D2:D50">
      <formula1>800</formula1>
      <formula2>3000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C1" workbookViewId="0">
      <pane ySplit="1" topLeftCell="A56" activePane="bottomLeft" state="frozen"/>
      <selection pane="bottomLeft" activeCell="J64" sqref="J64"/>
    </sheetView>
  </sheetViews>
  <sheetFormatPr defaultRowHeight="13.5" x14ac:dyDescent="0.15"/>
  <cols>
    <col min="4" max="4" width="10.25" bestFit="1" customWidth="1"/>
    <col min="5" max="5" width="10.25" customWidth="1"/>
    <col min="6" max="6" width="11.625" customWidth="1"/>
    <col min="7" max="7" width="7.75" style="12" customWidth="1"/>
    <col min="8" max="8" width="7.75" style="13" customWidth="1"/>
    <col min="9" max="9" width="9.625" style="12" customWidth="1"/>
    <col min="10" max="10" width="11.625" style="14" bestFit="1" customWidth="1"/>
    <col min="11" max="11" width="10.25" style="14" bestFit="1" customWidth="1"/>
    <col min="12" max="12" width="9" style="14"/>
    <col min="13" max="13" width="11.625" style="14" bestFit="1" customWidth="1"/>
  </cols>
  <sheetData>
    <row r="1" spans="1:13" ht="24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115</v>
      </c>
      <c r="G1" s="4" t="s">
        <v>112</v>
      </c>
      <c r="H1" s="5" t="s">
        <v>113</v>
      </c>
      <c r="I1" s="4" t="s">
        <v>114</v>
      </c>
      <c r="J1" s="4" t="s">
        <v>116</v>
      </c>
      <c r="K1" s="4" t="s">
        <v>117</v>
      </c>
      <c r="L1" s="2" t="s">
        <v>132</v>
      </c>
      <c r="M1" s="4" t="s">
        <v>133</v>
      </c>
    </row>
    <row r="2" spans="1:13" x14ac:dyDescent="0.15">
      <c r="A2" s="6" t="s">
        <v>5</v>
      </c>
      <c r="B2" s="6" t="s">
        <v>6</v>
      </c>
      <c r="C2" s="6" t="s">
        <v>70</v>
      </c>
      <c r="D2" s="9">
        <v>2500</v>
      </c>
      <c r="E2" s="10">
        <v>1290</v>
      </c>
      <c r="F2" s="11">
        <f>D2+E2</f>
        <v>3790</v>
      </c>
      <c r="G2" s="7">
        <v>150</v>
      </c>
      <c r="H2" s="8">
        <v>0</v>
      </c>
      <c r="I2" s="7">
        <v>-122.36</v>
      </c>
      <c r="J2" s="15">
        <f>SUM(F2:I2)</f>
        <v>3817.64</v>
      </c>
      <c r="K2" s="15">
        <f>IF(J2&lt;2000,0,J2-2000)</f>
        <v>1817.6399999999999</v>
      </c>
      <c r="L2" s="21">
        <f>-(K2*VLOOKUP(VLOOKUP(K2,扣税标准!$C$2:$C$10,1),扣税标准!$C$2:$E$10,2)-VLOOKUP(VLOOKUP(K2,扣税标准!$C$2:$C$10,1),扣税标准!$C$2:$E$10,3))</f>
        <v>-156.76400000000001</v>
      </c>
      <c r="M2" s="15">
        <f>J2+L2</f>
        <v>3660.8759999999997</v>
      </c>
    </row>
    <row r="3" spans="1:13" x14ac:dyDescent="0.15">
      <c r="A3" s="6" t="s">
        <v>7</v>
      </c>
      <c r="B3" s="6" t="s">
        <v>6</v>
      </c>
      <c r="C3" s="6" t="s">
        <v>71</v>
      </c>
      <c r="D3" s="9">
        <v>2200</v>
      </c>
      <c r="E3" s="10">
        <v>990</v>
      </c>
      <c r="F3" s="11">
        <f t="shared" ref="F3:F50" si="0">D3+E3</f>
        <v>3190</v>
      </c>
      <c r="G3" s="7">
        <v>0</v>
      </c>
      <c r="H3" s="8">
        <v>0</v>
      </c>
      <c r="I3" s="7">
        <v>-122.36</v>
      </c>
      <c r="J3" s="15">
        <f t="shared" ref="J3:J50" si="1">SUM(F3:I3)</f>
        <v>3067.64</v>
      </c>
      <c r="K3" s="15">
        <f t="shared" ref="K3:K50" si="2">IF(J3&lt;2000,0,J3-2000)</f>
        <v>1067.6399999999999</v>
      </c>
      <c r="L3" s="21">
        <f>-(K3*VLOOKUP(VLOOKUP(K3,扣税标准!$C$2:$C$10,1),扣税标准!$C$2:$E$10,2)-VLOOKUP(VLOOKUP(K3,扣税标准!$C$2:$C$10,1),扣税标准!$C$2:$E$10,3))</f>
        <v>-81.763999999999996</v>
      </c>
      <c r="M3" s="15">
        <f t="shared" ref="M3:M50" si="3">J3+L3</f>
        <v>2985.8759999999997</v>
      </c>
    </row>
    <row r="4" spans="1:13" x14ac:dyDescent="0.15">
      <c r="A4" s="6" t="s">
        <v>8</v>
      </c>
      <c r="B4" s="6" t="s">
        <v>9</v>
      </c>
      <c r="C4" s="6" t="s">
        <v>72</v>
      </c>
      <c r="D4" s="9">
        <v>2350</v>
      </c>
      <c r="E4" s="10">
        <v>2780</v>
      </c>
      <c r="F4" s="11">
        <f t="shared" si="0"/>
        <v>5130</v>
      </c>
      <c r="G4" s="7">
        <v>150</v>
      </c>
      <c r="H4" s="8">
        <v>0</v>
      </c>
      <c r="I4" s="7">
        <v>-122.36</v>
      </c>
      <c r="J4" s="15">
        <f t="shared" si="1"/>
        <v>5157.6400000000003</v>
      </c>
      <c r="K4" s="15">
        <f t="shared" si="2"/>
        <v>3157.6400000000003</v>
      </c>
      <c r="L4" s="21">
        <f>-(K4*VLOOKUP(VLOOKUP(K4,扣税标准!$C$2:$C$10,1),扣税标准!$C$2:$E$10,2)-VLOOKUP(VLOOKUP(K4,扣税标准!$C$2:$C$10,1),扣税标准!$C$2:$E$10,3))</f>
        <v>-348.64600000000002</v>
      </c>
      <c r="M4" s="15">
        <f t="shared" si="3"/>
        <v>4808.9940000000006</v>
      </c>
    </row>
    <row r="5" spans="1:13" x14ac:dyDescent="0.15">
      <c r="A5" s="6" t="s">
        <v>10</v>
      </c>
      <c r="B5" s="6" t="s">
        <v>11</v>
      </c>
      <c r="C5" s="6" t="s">
        <v>73</v>
      </c>
      <c r="D5" s="9">
        <v>2135</v>
      </c>
      <c r="E5" s="10">
        <v>870</v>
      </c>
      <c r="F5" s="11">
        <f t="shared" si="0"/>
        <v>3005</v>
      </c>
      <c r="G5" s="7">
        <v>0</v>
      </c>
      <c r="H5" s="8">
        <v>0</v>
      </c>
      <c r="I5" s="7">
        <v>-122.36</v>
      </c>
      <c r="J5" s="15">
        <f t="shared" si="1"/>
        <v>2882.64</v>
      </c>
      <c r="K5" s="15">
        <f t="shared" si="2"/>
        <v>882.63999999999987</v>
      </c>
      <c r="L5" s="21">
        <f>-(K5*VLOOKUP(VLOOKUP(K5,扣税标准!$C$2:$C$10,1),扣税标准!$C$2:$E$10,2)-VLOOKUP(VLOOKUP(K5,扣税标准!$C$2:$C$10,1),扣税标准!$C$2:$E$10,3))</f>
        <v>-63.263999999999996</v>
      </c>
      <c r="M5" s="15">
        <f t="shared" si="3"/>
        <v>2819.3759999999997</v>
      </c>
    </row>
    <row r="6" spans="1:13" x14ac:dyDescent="0.15">
      <c r="A6" s="6" t="s">
        <v>12</v>
      </c>
      <c r="B6" s="6" t="s">
        <v>11</v>
      </c>
      <c r="C6" s="6" t="s">
        <v>74</v>
      </c>
      <c r="D6" s="9">
        <v>3135</v>
      </c>
      <c r="E6" s="10">
        <v>3480</v>
      </c>
      <c r="F6" s="11">
        <f t="shared" si="0"/>
        <v>6615</v>
      </c>
      <c r="G6" s="7">
        <v>0</v>
      </c>
      <c r="H6" s="8">
        <v>-30</v>
      </c>
      <c r="I6" s="7">
        <v>-122.36</v>
      </c>
      <c r="J6" s="15">
        <f t="shared" si="1"/>
        <v>6462.64</v>
      </c>
      <c r="K6" s="15">
        <f t="shared" si="2"/>
        <v>4462.6400000000003</v>
      </c>
      <c r="L6" s="21">
        <f>-(K6*VLOOKUP(VLOOKUP(K6,扣税标准!$C$2:$C$10,1),扣税标准!$C$2:$E$10,2)-VLOOKUP(VLOOKUP(K6,扣税标准!$C$2:$C$10,1),扣税标准!$C$2:$E$10,3))</f>
        <v>-544.39600000000007</v>
      </c>
      <c r="M6" s="15">
        <f t="shared" si="3"/>
        <v>5918.2440000000006</v>
      </c>
    </row>
    <row r="7" spans="1:13" x14ac:dyDescent="0.15">
      <c r="A7" s="6" t="s">
        <v>13</v>
      </c>
      <c r="B7" s="6" t="s">
        <v>11</v>
      </c>
      <c r="C7" s="6" t="s">
        <v>75</v>
      </c>
      <c r="D7" s="9">
        <v>2135</v>
      </c>
      <c r="E7" s="10">
        <v>1480</v>
      </c>
      <c r="F7" s="11">
        <f t="shared" si="0"/>
        <v>3615</v>
      </c>
      <c r="G7" s="7">
        <v>0</v>
      </c>
      <c r="H7" s="8">
        <v>-30</v>
      </c>
      <c r="I7" s="7">
        <v>-122.36</v>
      </c>
      <c r="J7" s="15">
        <f t="shared" si="1"/>
        <v>3462.64</v>
      </c>
      <c r="K7" s="15">
        <f t="shared" si="2"/>
        <v>1462.6399999999999</v>
      </c>
      <c r="L7" s="21">
        <f>-(K7*VLOOKUP(VLOOKUP(K7,扣税标准!$C$2:$C$10,1),扣税标准!$C$2:$E$10,2)-VLOOKUP(VLOOKUP(K7,扣税标准!$C$2:$C$10,1),扣税标准!$C$2:$E$10,3))</f>
        <v>-121.26399999999998</v>
      </c>
      <c r="M7" s="15">
        <f t="shared" si="3"/>
        <v>3341.3759999999997</v>
      </c>
    </row>
    <row r="8" spans="1:13" x14ac:dyDescent="0.15">
      <c r="A8" s="6" t="s">
        <v>14</v>
      </c>
      <c r="B8" s="6" t="s">
        <v>11</v>
      </c>
      <c r="C8" s="6" t="s">
        <v>76</v>
      </c>
      <c r="D8" s="9">
        <v>2135</v>
      </c>
      <c r="E8" s="10">
        <v>1480</v>
      </c>
      <c r="F8" s="11">
        <f t="shared" si="0"/>
        <v>3615</v>
      </c>
      <c r="G8" s="7">
        <v>0</v>
      </c>
      <c r="H8" s="8">
        <v>-30</v>
      </c>
      <c r="I8" s="7">
        <v>-122.36</v>
      </c>
      <c r="J8" s="15">
        <f t="shared" si="1"/>
        <v>3462.64</v>
      </c>
      <c r="K8" s="15">
        <f t="shared" si="2"/>
        <v>1462.6399999999999</v>
      </c>
      <c r="L8" s="21">
        <f>-(K8*VLOOKUP(VLOOKUP(K8,扣税标准!$C$2:$C$10,1),扣税标准!$C$2:$E$10,2)-VLOOKUP(VLOOKUP(K8,扣税标准!$C$2:$C$10,1),扣税标准!$C$2:$E$10,3))</f>
        <v>-121.26399999999998</v>
      </c>
      <c r="M8" s="15">
        <f t="shared" si="3"/>
        <v>3341.3759999999997</v>
      </c>
    </row>
    <row r="9" spans="1:13" x14ac:dyDescent="0.15">
      <c r="A9" s="6" t="s">
        <v>15</v>
      </c>
      <c r="B9" s="6" t="s">
        <v>16</v>
      </c>
      <c r="C9" s="6" t="s">
        <v>17</v>
      </c>
      <c r="D9" s="9">
        <v>1200</v>
      </c>
      <c r="E9" s="10">
        <v>2010</v>
      </c>
      <c r="F9" s="11">
        <f t="shared" si="0"/>
        <v>3210</v>
      </c>
      <c r="G9" s="7">
        <v>300</v>
      </c>
      <c r="H9" s="8">
        <v>0</v>
      </c>
      <c r="I9" s="7">
        <v>-122.36</v>
      </c>
      <c r="J9" s="15">
        <f t="shared" si="1"/>
        <v>3387.64</v>
      </c>
      <c r="K9" s="15">
        <f t="shared" si="2"/>
        <v>1387.6399999999999</v>
      </c>
      <c r="L9" s="21">
        <f>-(K9*VLOOKUP(VLOOKUP(K9,扣税标准!$C$2:$C$10,1),扣税标准!$C$2:$E$10,2)-VLOOKUP(VLOOKUP(K9,扣税标准!$C$2:$C$10,1),扣税标准!$C$2:$E$10,3))</f>
        <v>-113.76399999999998</v>
      </c>
      <c r="M9" s="15">
        <f t="shared" si="3"/>
        <v>3273.8759999999997</v>
      </c>
    </row>
    <row r="10" spans="1:13" x14ac:dyDescent="0.15">
      <c r="A10" s="6" t="s">
        <v>18</v>
      </c>
      <c r="B10" s="6" t="s">
        <v>19</v>
      </c>
      <c r="C10" s="6" t="s">
        <v>20</v>
      </c>
      <c r="D10" s="9">
        <v>2225</v>
      </c>
      <c r="E10" s="10">
        <v>1850</v>
      </c>
      <c r="F10" s="11">
        <f t="shared" si="0"/>
        <v>4075</v>
      </c>
      <c r="G10" s="7">
        <v>0</v>
      </c>
      <c r="H10" s="8">
        <v>-45</v>
      </c>
      <c r="I10" s="7">
        <v>-122.36</v>
      </c>
      <c r="J10" s="15">
        <f t="shared" si="1"/>
        <v>3907.64</v>
      </c>
      <c r="K10" s="15">
        <f t="shared" si="2"/>
        <v>1907.6399999999999</v>
      </c>
      <c r="L10" s="21">
        <f>-(K10*VLOOKUP(VLOOKUP(K10,扣税标准!$C$2:$C$10,1),扣税标准!$C$2:$E$10,2)-VLOOKUP(VLOOKUP(K10,扣税标准!$C$2:$C$10,1),扣税标准!$C$2:$E$10,3))</f>
        <v>-165.76400000000001</v>
      </c>
      <c r="M10" s="15">
        <f t="shared" si="3"/>
        <v>3741.8759999999997</v>
      </c>
    </row>
    <row r="11" spans="1:13" x14ac:dyDescent="0.15">
      <c r="A11" s="6" t="s">
        <v>21</v>
      </c>
      <c r="B11" s="6" t="s">
        <v>22</v>
      </c>
      <c r="C11" s="6" t="s">
        <v>23</v>
      </c>
      <c r="D11" s="9">
        <v>2135</v>
      </c>
      <c r="E11" s="10">
        <v>2600</v>
      </c>
      <c r="F11" s="11">
        <f t="shared" si="0"/>
        <v>4735</v>
      </c>
      <c r="G11" s="7">
        <v>300</v>
      </c>
      <c r="H11" s="8">
        <v>0</v>
      </c>
      <c r="I11" s="7">
        <v>-122.36</v>
      </c>
      <c r="J11" s="15">
        <f t="shared" si="1"/>
        <v>4912.6400000000003</v>
      </c>
      <c r="K11" s="15">
        <f t="shared" si="2"/>
        <v>2912.6400000000003</v>
      </c>
      <c r="L11" s="21">
        <f>-(K11*VLOOKUP(VLOOKUP(K11,扣税标准!$C$2:$C$10,1),扣税标准!$C$2:$E$10,2)-VLOOKUP(VLOOKUP(K11,扣税标准!$C$2:$C$10,1),扣税标准!$C$2:$E$10,3))</f>
        <v>-311.89600000000002</v>
      </c>
      <c r="M11" s="15">
        <f t="shared" si="3"/>
        <v>4600.7440000000006</v>
      </c>
    </row>
    <row r="12" spans="1:13" x14ac:dyDescent="0.15">
      <c r="A12" s="6" t="s">
        <v>24</v>
      </c>
      <c r="B12" s="6" t="s">
        <v>25</v>
      </c>
      <c r="C12" s="6" t="s">
        <v>77</v>
      </c>
      <c r="D12" s="9">
        <v>1015</v>
      </c>
      <c r="E12" s="10">
        <v>2030</v>
      </c>
      <c r="F12" s="11">
        <f t="shared" si="0"/>
        <v>3045</v>
      </c>
      <c r="G12" s="7">
        <v>0</v>
      </c>
      <c r="H12" s="8">
        <v>0</v>
      </c>
      <c r="I12" s="7">
        <v>-122.36</v>
      </c>
      <c r="J12" s="15">
        <f t="shared" si="1"/>
        <v>2922.64</v>
      </c>
      <c r="K12" s="15">
        <f t="shared" si="2"/>
        <v>922.63999999999987</v>
      </c>
      <c r="L12" s="21">
        <f>-(K12*VLOOKUP(VLOOKUP(K12,扣税标准!$C$2:$C$10,1),扣税标准!$C$2:$E$10,2)-VLOOKUP(VLOOKUP(K12,扣税标准!$C$2:$C$10,1),扣税标准!$C$2:$E$10,3))</f>
        <v>-67.263999999999996</v>
      </c>
      <c r="M12" s="15">
        <f t="shared" si="3"/>
        <v>2855.3759999999997</v>
      </c>
    </row>
    <row r="13" spans="1:13" x14ac:dyDescent="0.15">
      <c r="A13" s="6" t="s">
        <v>26</v>
      </c>
      <c r="B13" s="6" t="s">
        <v>22</v>
      </c>
      <c r="C13" s="6" t="s">
        <v>78</v>
      </c>
      <c r="D13" s="9">
        <v>2135</v>
      </c>
      <c r="E13" s="10">
        <v>2780</v>
      </c>
      <c r="F13" s="11">
        <f t="shared" si="0"/>
        <v>4915</v>
      </c>
      <c r="G13" s="7">
        <v>450</v>
      </c>
      <c r="H13" s="8">
        <v>0</v>
      </c>
      <c r="I13" s="7">
        <v>-122.36</v>
      </c>
      <c r="J13" s="15">
        <f t="shared" si="1"/>
        <v>5242.6400000000003</v>
      </c>
      <c r="K13" s="15">
        <f t="shared" si="2"/>
        <v>3242.6400000000003</v>
      </c>
      <c r="L13" s="21">
        <f>-(K13*VLOOKUP(VLOOKUP(K13,扣税标准!$C$2:$C$10,1),扣税标准!$C$2:$E$10,2)-VLOOKUP(VLOOKUP(K13,扣税标准!$C$2:$C$10,1),扣税标准!$C$2:$E$10,3))</f>
        <v>-361.39600000000002</v>
      </c>
      <c r="M13" s="15">
        <f t="shared" si="3"/>
        <v>4881.2440000000006</v>
      </c>
    </row>
    <row r="14" spans="1:13" x14ac:dyDescent="0.15">
      <c r="A14" s="6" t="s">
        <v>27</v>
      </c>
      <c r="B14" s="6" t="s">
        <v>16</v>
      </c>
      <c r="C14" s="6" t="s">
        <v>79</v>
      </c>
      <c r="D14" s="9">
        <v>1200</v>
      </c>
      <c r="E14" s="10">
        <v>790</v>
      </c>
      <c r="F14" s="11">
        <f t="shared" si="0"/>
        <v>1990</v>
      </c>
      <c r="G14" s="7">
        <v>300</v>
      </c>
      <c r="H14" s="8">
        <v>-60</v>
      </c>
      <c r="I14" s="7">
        <v>-122.36</v>
      </c>
      <c r="J14" s="15">
        <f t="shared" si="1"/>
        <v>2107.64</v>
      </c>
      <c r="K14" s="15">
        <f t="shared" si="2"/>
        <v>107.63999999999987</v>
      </c>
      <c r="L14" s="21">
        <f>-(K14*VLOOKUP(VLOOKUP(K14,扣税标准!$C$2:$C$10,1),扣税标准!$C$2:$E$10,2)-VLOOKUP(VLOOKUP(K14,扣税标准!$C$2:$C$10,1),扣税标准!$C$2:$E$10,3))</f>
        <v>-5.3819999999999943</v>
      </c>
      <c r="M14" s="15">
        <f t="shared" si="3"/>
        <v>2102.2579999999998</v>
      </c>
    </row>
    <row r="15" spans="1:13" x14ac:dyDescent="0.15">
      <c r="A15" s="6" t="s">
        <v>28</v>
      </c>
      <c r="B15" s="6" t="s">
        <v>16</v>
      </c>
      <c r="C15" s="6" t="s">
        <v>80</v>
      </c>
      <c r="D15" s="9">
        <v>1200</v>
      </c>
      <c r="E15" s="10">
        <v>2620</v>
      </c>
      <c r="F15" s="11">
        <f t="shared" si="0"/>
        <v>3820</v>
      </c>
      <c r="G15" s="7">
        <v>300</v>
      </c>
      <c r="H15" s="8">
        <v>0</v>
      </c>
      <c r="I15" s="7">
        <v>-122.36</v>
      </c>
      <c r="J15" s="15">
        <f t="shared" si="1"/>
        <v>3997.64</v>
      </c>
      <c r="K15" s="15">
        <f t="shared" si="2"/>
        <v>1997.6399999999999</v>
      </c>
      <c r="L15" s="21">
        <f>-(K15*VLOOKUP(VLOOKUP(K15,扣税标准!$C$2:$C$10,1),扣税标准!$C$2:$E$10,2)-VLOOKUP(VLOOKUP(K15,扣税标准!$C$2:$C$10,1),扣税标准!$C$2:$E$10,3))</f>
        <v>-174.76400000000001</v>
      </c>
      <c r="M15" s="15">
        <f t="shared" si="3"/>
        <v>3822.8759999999997</v>
      </c>
    </row>
    <row r="16" spans="1:13" x14ac:dyDescent="0.15">
      <c r="A16" s="6" t="s">
        <v>29</v>
      </c>
      <c r="B16" s="6" t="s">
        <v>30</v>
      </c>
      <c r="C16" s="6" t="s">
        <v>81</v>
      </c>
      <c r="D16" s="9">
        <v>1850</v>
      </c>
      <c r="E16" s="10">
        <v>2960</v>
      </c>
      <c r="F16" s="11">
        <f t="shared" si="0"/>
        <v>4810</v>
      </c>
      <c r="G16" s="7">
        <v>0</v>
      </c>
      <c r="H16" s="8">
        <v>-60</v>
      </c>
      <c r="I16" s="7">
        <v>-122.36</v>
      </c>
      <c r="J16" s="15">
        <f t="shared" si="1"/>
        <v>4627.6400000000003</v>
      </c>
      <c r="K16" s="15">
        <f t="shared" si="2"/>
        <v>2627.6400000000003</v>
      </c>
      <c r="L16" s="21">
        <f>-(K16*VLOOKUP(VLOOKUP(K16,扣税标准!$C$2:$C$10,1),扣税标准!$C$2:$E$10,2)-VLOOKUP(VLOOKUP(K16,扣税标准!$C$2:$C$10,1),扣税标准!$C$2:$E$10,3))</f>
        <v>-269.14600000000002</v>
      </c>
      <c r="M16" s="15">
        <f t="shared" si="3"/>
        <v>4358.4940000000006</v>
      </c>
    </row>
    <row r="17" spans="1:13" x14ac:dyDescent="0.15">
      <c r="A17" s="6" t="s">
        <v>31</v>
      </c>
      <c r="B17" s="6" t="s">
        <v>30</v>
      </c>
      <c r="C17" s="6" t="s">
        <v>82</v>
      </c>
      <c r="D17" s="9">
        <v>1850</v>
      </c>
      <c r="E17" s="10">
        <v>3100</v>
      </c>
      <c r="F17" s="11">
        <f t="shared" si="0"/>
        <v>4950</v>
      </c>
      <c r="G17" s="7">
        <v>0</v>
      </c>
      <c r="H17" s="8">
        <v>-60</v>
      </c>
      <c r="I17" s="7">
        <v>-122.36</v>
      </c>
      <c r="J17" s="15">
        <f t="shared" si="1"/>
        <v>4767.6400000000003</v>
      </c>
      <c r="K17" s="15">
        <f t="shared" si="2"/>
        <v>2767.6400000000003</v>
      </c>
      <c r="L17" s="21">
        <f>-(K17*VLOOKUP(VLOOKUP(K17,扣税标准!$C$2:$C$10,1),扣税标准!$C$2:$E$10,2)-VLOOKUP(VLOOKUP(K17,扣税标准!$C$2:$C$10,1),扣税标准!$C$2:$E$10,3))</f>
        <v>-290.14600000000002</v>
      </c>
      <c r="M17" s="15">
        <f t="shared" si="3"/>
        <v>4477.4940000000006</v>
      </c>
    </row>
    <row r="18" spans="1:13" x14ac:dyDescent="0.15">
      <c r="A18" s="6" t="s">
        <v>32</v>
      </c>
      <c r="B18" s="6" t="s">
        <v>30</v>
      </c>
      <c r="C18" s="6" t="s">
        <v>83</v>
      </c>
      <c r="D18" s="9">
        <v>1850</v>
      </c>
      <c r="E18" s="10">
        <v>2820</v>
      </c>
      <c r="F18" s="11">
        <f t="shared" si="0"/>
        <v>4670</v>
      </c>
      <c r="G18" s="7">
        <v>0</v>
      </c>
      <c r="H18" s="8">
        <v>-60</v>
      </c>
      <c r="I18" s="7">
        <v>-122.36</v>
      </c>
      <c r="J18" s="15">
        <f t="shared" si="1"/>
        <v>4487.6400000000003</v>
      </c>
      <c r="K18" s="15">
        <f t="shared" si="2"/>
        <v>2487.6400000000003</v>
      </c>
      <c r="L18" s="21">
        <f>-(K18*VLOOKUP(VLOOKUP(K18,扣税标准!$C$2:$C$10,1),扣税标准!$C$2:$E$10,2)-VLOOKUP(VLOOKUP(K18,扣税标准!$C$2:$C$10,1),扣税标准!$C$2:$E$10,3))</f>
        <v>-248.14600000000002</v>
      </c>
      <c r="M18" s="15">
        <f t="shared" si="3"/>
        <v>4239.4940000000006</v>
      </c>
    </row>
    <row r="19" spans="1:13" x14ac:dyDescent="0.15">
      <c r="A19" s="6" t="s">
        <v>33</v>
      </c>
      <c r="B19" s="6" t="s">
        <v>19</v>
      </c>
      <c r="C19" s="6" t="s">
        <v>84</v>
      </c>
      <c r="D19" s="9">
        <v>2225</v>
      </c>
      <c r="E19" s="10">
        <v>950</v>
      </c>
      <c r="F19" s="11">
        <f t="shared" si="0"/>
        <v>3175</v>
      </c>
      <c r="G19" s="7">
        <v>0</v>
      </c>
      <c r="H19" s="8">
        <v>0</v>
      </c>
      <c r="I19" s="7">
        <v>-122.36</v>
      </c>
      <c r="J19" s="15">
        <f t="shared" si="1"/>
        <v>3052.64</v>
      </c>
      <c r="K19" s="15">
        <f t="shared" si="2"/>
        <v>1052.6399999999999</v>
      </c>
      <c r="L19" s="21">
        <f>-(K19*VLOOKUP(VLOOKUP(K19,扣税标准!$C$2:$C$10,1),扣税标准!$C$2:$E$10,2)-VLOOKUP(VLOOKUP(K19,扣税标准!$C$2:$C$10,1),扣税标准!$C$2:$E$10,3))</f>
        <v>-80.263999999999996</v>
      </c>
      <c r="M19" s="15">
        <f t="shared" si="3"/>
        <v>2972.3759999999997</v>
      </c>
    </row>
    <row r="20" spans="1:13" x14ac:dyDescent="0.15">
      <c r="A20" s="6" t="s">
        <v>34</v>
      </c>
      <c r="B20" s="6" t="s">
        <v>30</v>
      </c>
      <c r="C20" s="6" t="s">
        <v>85</v>
      </c>
      <c r="D20" s="9">
        <v>1850</v>
      </c>
      <c r="E20" s="10">
        <v>2890</v>
      </c>
      <c r="F20" s="11">
        <f t="shared" si="0"/>
        <v>4740</v>
      </c>
      <c r="G20" s="7">
        <v>0</v>
      </c>
      <c r="H20" s="8">
        <v>0</v>
      </c>
      <c r="I20" s="7">
        <v>-122.36</v>
      </c>
      <c r="J20" s="15">
        <f t="shared" si="1"/>
        <v>4617.6400000000003</v>
      </c>
      <c r="K20" s="15">
        <f t="shared" si="2"/>
        <v>2617.6400000000003</v>
      </c>
      <c r="L20" s="21">
        <f>-(K20*VLOOKUP(VLOOKUP(K20,扣税标准!$C$2:$C$10,1),扣税标准!$C$2:$E$10,2)-VLOOKUP(VLOOKUP(K20,扣税标准!$C$2:$C$10,1),扣税标准!$C$2:$E$10,3))</f>
        <v>-267.64600000000002</v>
      </c>
      <c r="M20" s="15">
        <f t="shared" si="3"/>
        <v>4349.9940000000006</v>
      </c>
    </row>
    <row r="21" spans="1:13" x14ac:dyDescent="0.15">
      <c r="A21" s="6" t="s">
        <v>35</v>
      </c>
      <c r="B21" s="6" t="s">
        <v>25</v>
      </c>
      <c r="C21" s="6" t="s">
        <v>86</v>
      </c>
      <c r="D21" s="9">
        <v>1015</v>
      </c>
      <c r="E21" s="10">
        <v>2150</v>
      </c>
      <c r="F21" s="11">
        <f t="shared" si="0"/>
        <v>3165</v>
      </c>
      <c r="G21" s="7">
        <v>0</v>
      </c>
      <c r="H21" s="8">
        <v>0</v>
      </c>
      <c r="I21" s="7">
        <v>-122.36</v>
      </c>
      <c r="J21" s="15">
        <f t="shared" si="1"/>
        <v>3042.64</v>
      </c>
      <c r="K21" s="15">
        <f t="shared" si="2"/>
        <v>1042.6399999999999</v>
      </c>
      <c r="L21" s="21">
        <f>-(K21*VLOOKUP(VLOOKUP(K21,扣税标准!$C$2:$C$10,1),扣税标准!$C$2:$E$10,2)-VLOOKUP(VLOOKUP(K21,扣税标准!$C$2:$C$10,1),扣税标准!$C$2:$E$10,3))</f>
        <v>-79.263999999999996</v>
      </c>
      <c r="M21" s="15">
        <f t="shared" si="3"/>
        <v>2963.3759999999997</v>
      </c>
    </row>
    <row r="22" spans="1:13" x14ac:dyDescent="0.15">
      <c r="A22" s="6" t="s">
        <v>36</v>
      </c>
      <c r="B22" s="6" t="s">
        <v>16</v>
      </c>
      <c r="C22" s="6" t="s">
        <v>87</v>
      </c>
      <c r="D22" s="9">
        <v>1500</v>
      </c>
      <c r="E22" s="10">
        <v>6500</v>
      </c>
      <c r="F22" s="11">
        <f t="shared" si="0"/>
        <v>8000</v>
      </c>
      <c r="G22" s="7">
        <v>500</v>
      </c>
      <c r="H22" s="8">
        <v>0</v>
      </c>
      <c r="I22" s="7">
        <v>-122.36</v>
      </c>
      <c r="J22" s="15">
        <f t="shared" si="1"/>
        <v>8377.64</v>
      </c>
      <c r="K22" s="15">
        <f t="shared" si="2"/>
        <v>6377.6399999999994</v>
      </c>
      <c r="L22" s="21">
        <f>-(K22*VLOOKUP(VLOOKUP(K22,扣税标准!$C$2:$C$10,1),扣税标准!$C$2:$E$10,2)-VLOOKUP(VLOOKUP(K22,扣税标准!$C$2:$C$10,1),扣税标准!$C$2:$E$10,3))</f>
        <v>-900.52800000000002</v>
      </c>
      <c r="M22" s="15">
        <f t="shared" si="3"/>
        <v>7477.1119999999992</v>
      </c>
    </row>
    <row r="23" spans="1:13" x14ac:dyDescent="0.15">
      <c r="A23" s="6" t="s">
        <v>37</v>
      </c>
      <c r="B23" s="6" t="s">
        <v>11</v>
      </c>
      <c r="C23" s="6" t="s">
        <v>88</v>
      </c>
      <c r="D23" s="9">
        <v>2135</v>
      </c>
      <c r="E23" s="10">
        <v>3420</v>
      </c>
      <c r="F23" s="11">
        <f t="shared" si="0"/>
        <v>5555</v>
      </c>
      <c r="G23" s="7">
        <v>0</v>
      </c>
      <c r="H23" s="8">
        <v>0</v>
      </c>
      <c r="I23" s="7">
        <v>-122.36</v>
      </c>
      <c r="J23" s="15">
        <f t="shared" si="1"/>
        <v>5432.64</v>
      </c>
      <c r="K23" s="15">
        <f t="shared" si="2"/>
        <v>3432.6400000000003</v>
      </c>
      <c r="L23" s="21">
        <f>-(K23*VLOOKUP(VLOOKUP(K23,扣税标准!$C$2:$C$10,1),扣税标准!$C$2:$E$10,2)-VLOOKUP(VLOOKUP(K23,扣税标准!$C$2:$C$10,1),扣税标准!$C$2:$E$10,3))</f>
        <v>-389.89600000000007</v>
      </c>
      <c r="M23" s="15">
        <f t="shared" si="3"/>
        <v>5042.7440000000006</v>
      </c>
    </row>
    <row r="24" spans="1:13" x14ac:dyDescent="0.15">
      <c r="A24" s="6" t="s">
        <v>38</v>
      </c>
      <c r="B24" s="6" t="s">
        <v>30</v>
      </c>
      <c r="C24" s="6" t="s">
        <v>39</v>
      </c>
      <c r="D24" s="9">
        <v>1850</v>
      </c>
      <c r="E24" s="10">
        <v>2830</v>
      </c>
      <c r="F24" s="11">
        <f t="shared" si="0"/>
        <v>4680</v>
      </c>
      <c r="G24" s="7">
        <v>0</v>
      </c>
      <c r="H24" s="8">
        <v>0</v>
      </c>
      <c r="I24" s="7">
        <v>-122.36</v>
      </c>
      <c r="J24" s="15">
        <f t="shared" si="1"/>
        <v>4557.6400000000003</v>
      </c>
      <c r="K24" s="15">
        <f t="shared" si="2"/>
        <v>2557.6400000000003</v>
      </c>
      <c r="L24" s="21">
        <f>-(K24*VLOOKUP(VLOOKUP(K24,扣税标准!$C$2:$C$10,1),扣税标准!$C$2:$E$10,2)-VLOOKUP(VLOOKUP(K24,扣税标准!$C$2:$C$10,1),扣税标准!$C$2:$E$10,3))</f>
        <v>-258.64600000000002</v>
      </c>
      <c r="M24" s="15">
        <f t="shared" si="3"/>
        <v>4298.9940000000006</v>
      </c>
    </row>
    <row r="25" spans="1:13" x14ac:dyDescent="0.15">
      <c r="A25" s="6" t="s">
        <v>40</v>
      </c>
      <c r="B25" s="6" t="s">
        <v>25</v>
      </c>
      <c r="C25" s="6" t="s">
        <v>89</v>
      </c>
      <c r="D25" s="9">
        <v>2015</v>
      </c>
      <c r="E25" s="10">
        <v>4530</v>
      </c>
      <c r="F25" s="11">
        <f t="shared" si="0"/>
        <v>6545</v>
      </c>
      <c r="G25" s="7">
        <v>150</v>
      </c>
      <c r="H25" s="8">
        <v>0</v>
      </c>
      <c r="I25" s="7">
        <v>-122.36</v>
      </c>
      <c r="J25" s="15">
        <f t="shared" si="1"/>
        <v>6572.64</v>
      </c>
      <c r="K25" s="15">
        <f t="shared" si="2"/>
        <v>4572.6400000000003</v>
      </c>
      <c r="L25" s="21">
        <f>-(K25*VLOOKUP(VLOOKUP(K25,扣税标准!$C$2:$C$10,1),扣税标准!$C$2:$E$10,2)-VLOOKUP(VLOOKUP(K25,扣税标准!$C$2:$C$10,1),扣税标准!$C$2:$E$10,3))</f>
        <v>-560.89600000000007</v>
      </c>
      <c r="M25" s="15">
        <f t="shared" si="3"/>
        <v>6011.7440000000006</v>
      </c>
    </row>
    <row r="26" spans="1:13" x14ac:dyDescent="0.15">
      <c r="A26" s="6" t="s">
        <v>41</v>
      </c>
      <c r="B26" s="6" t="s">
        <v>22</v>
      </c>
      <c r="C26" s="6" t="s">
        <v>90</v>
      </c>
      <c r="D26" s="9">
        <v>2135</v>
      </c>
      <c r="E26" s="10">
        <v>2960</v>
      </c>
      <c r="F26" s="11">
        <f t="shared" si="0"/>
        <v>5095</v>
      </c>
      <c r="G26" s="7">
        <v>300</v>
      </c>
      <c r="H26" s="8">
        <v>0</v>
      </c>
      <c r="I26" s="7">
        <v>-122.36</v>
      </c>
      <c r="J26" s="15">
        <f t="shared" si="1"/>
        <v>5272.64</v>
      </c>
      <c r="K26" s="15">
        <f t="shared" si="2"/>
        <v>3272.6400000000003</v>
      </c>
      <c r="L26" s="21">
        <f>-(K26*VLOOKUP(VLOOKUP(K26,扣税标准!$C$2:$C$10,1),扣税标准!$C$2:$E$10,2)-VLOOKUP(VLOOKUP(K26,扣税标准!$C$2:$C$10,1),扣税标准!$C$2:$E$10,3))</f>
        <v>-365.89600000000002</v>
      </c>
      <c r="M26" s="15">
        <f t="shared" si="3"/>
        <v>4906.7440000000006</v>
      </c>
    </row>
    <row r="27" spans="1:13" x14ac:dyDescent="0.15">
      <c r="A27" s="6" t="s">
        <v>42</v>
      </c>
      <c r="B27" s="6" t="s">
        <v>11</v>
      </c>
      <c r="C27" s="6" t="s">
        <v>91</v>
      </c>
      <c r="D27" s="9">
        <v>2135</v>
      </c>
      <c r="E27" s="10">
        <v>2450</v>
      </c>
      <c r="F27" s="11">
        <f t="shared" si="0"/>
        <v>4585</v>
      </c>
      <c r="G27" s="7">
        <v>0</v>
      </c>
      <c r="H27" s="8">
        <v>0</v>
      </c>
      <c r="I27" s="7">
        <v>-122.36</v>
      </c>
      <c r="J27" s="15">
        <f t="shared" si="1"/>
        <v>4462.6400000000003</v>
      </c>
      <c r="K27" s="15">
        <f t="shared" si="2"/>
        <v>2462.6400000000003</v>
      </c>
      <c r="L27" s="21">
        <f>-(K27*VLOOKUP(VLOOKUP(K27,扣税标准!$C$2:$C$10,1),扣税标准!$C$2:$E$10,2)-VLOOKUP(VLOOKUP(K27,扣税标准!$C$2:$C$10,1),扣税标准!$C$2:$E$10,3))</f>
        <v>-244.39600000000002</v>
      </c>
      <c r="M27" s="15">
        <f t="shared" si="3"/>
        <v>4218.2440000000006</v>
      </c>
    </row>
    <row r="28" spans="1:13" x14ac:dyDescent="0.15">
      <c r="A28" s="6" t="s">
        <v>43</v>
      </c>
      <c r="B28" s="6" t="s">
        <v>30</v>
      </c>
      <c r="C28" s="6" t="s">
        <v>92</v>
      </c>
      <c r="D28" s="9">
        <v>1850</v>
      </c>
      <c r="E28" s="10">
        <v>3030</v>
      </c>
      <c r="F28" s="11">
        <f t="shared" si="0"/>
        <v>4880</v>
      </c>
      <c r="G28" s="7">
        <v>0</v>
      </c>
      <c r="H28" s="8">
        <v>0</v>
      </c>
      <c r="I28" s="7">
        <v>-122.36</v>
      </c>
      <c r="J28" s="15">
        <f t="shared" si="1"/>
        <v>4757.6400000000003</v>
      </c>
      <c r="K28" s="15">
        <f t="shared" si="2"/>
        <v>2757.6400000000003</v>
      </c>
      <c r="L28" s="21">
        <f>-(K28*VLOOKUP(VLOOKUP(K28,扣税标准!$C$2:$C$10,1),扣税标准!$C$2:$E$10,2)-VLOOKUP(VLOOKUP(K28,扣税标准!$C$2:$C$10,1),扣税标准!$C$2:$E$10,3))</f>
        <v>-288.64600000000002</v>
      </c>
      <c r="M28" s="15">
        <f t="shared" si="3"/>
        <v>4468.9940000000006</v>
      </c>
    </row>
    <row r="29" spans="1:13" x14ac:dyDescent="0.15">
      <c r="A29" s="6" t="s">
        <v>44</v>
      </c>
      <c r="B29" s="6" t="s">
        <v>16</v>
      </c>
      <c r="C29" s="6" t="s">
        <v>93</v>
      </c>
      <c r="D29" s="9">
        <v>1200</v>
      </c>
      <c r="E29" s="10">
        <v>4450</v>
      </c>
      <c r="F29" s="11">
        <f t="shared" si="0"/>
        <v>5650</v>
      </c>
      <c r="G29" s="7">
        <v>300</v>
      </c>
      <c r="H29" s="8">
        <v>0</v>
      </c>
      <c r="I29" s="7">
        <v>-122.36</v>
      </c>
      <c r="J29" s="15">
        <f t="shared" si="1"/>
        <v>5827.64</v>
      </c>
      <c r="K29" s="15">
        <f t="shared" si="2"/>
        <v>3827.6400000000003</v>
      </c>
      <c r="L29" s="21">
        <f>-(K29*VLOOKUP(VLOOKUP(K29,扣税标准!$C$2:$C$10,1),扣税标准!$C$2:$E$10,2)-VLOOKUP(VLOOKUP(K29,扣税标准!$C$2:$C$10,1),扣税标准!$C$2:$E$10,3))</f>
        <v>-449.14600000000007</v>
      </c>
      <c r="M29" s="15">
        <f t="shared" si="3"/>
        <v>5378.4940000000006</v>
      </c>
    </row>
    <row r="30" spans="1:13" x14ac:dyDescent="0.15">
      <c r="A30" s="6" t="s">
        <v>45</v>
      </c>
      <c r="B30" s="6" t="s">
        <v>22</v>
      </c>
      <c r="C30" s="6" t="s">
        <v>94</v>
      </c>
      <c r="D30" s="9">
        <v>2135</v>
      </c>
      <c r="E30" s="10">
        <v>3140</v>
      </c>
      <c r="F30" s="11">
        <f t="shared" si="0"/>
        <v>5275</v>
      </c>
      <c r="G30" s="7">
        <v>300</v>
      </c>
      <c r="H30" s="8">
        <v>0</v>
      </c>
      <c r="I30" s="7">
        <v>-122.36</v>
      </c>
      <c r="J30" s="15">
        <f t="shared" si="1"/>
        <v>5452.64</v>
      </c>
      <c r="K30" s="15">
        <f t="shared" si="2"/>
        <v>3452.6400000000003</v>
      </c>
      <c r="L30" s="21">
        <f>-(K30*VLOOKUP(VLOOKUP(K30,扣税标准!$C$2:$C$10,1),扣税标准!$C$2:$E$10,2)-VLOOKUP(VLOOKUP(K30,扣税标准!$C$2:$C$10,1),扣税标准!$C$2:$E$10,3))</f>
        <v>-392.89600000000007</v>
      </c>
      <c r="M30" s="15">
        <f t="shared" si="3"/>
        <v>5059.7440000000006</v>
      </c>
    </row>
    <row r="31" spans="1:13" x14ac:dyDescent="0.15">
      <c r="A31" s="6" t="s">
        <v>46</v>
      </c>
      <c r="B31" s="6" t="s">
        <v>19</v>
      </c>
      <c r="C31" s="6" t="s">
        <v>95</v>
      </c>
      <c r="D31" s="9">
        <v>2225</v>
      </c>
      <c r="E31" s="10">
        <v>2150</v>
      </c>
      <c r="F31" s="11">
        <f t="shared" si="0"/>
        <v>4375</v>
      </c>
      <c r="G31" s="7">
        <v>0</v>
      </c>
      <c r="H31" s="8">
        <v>0</v>
      </c>
      <c r="I31" s="7">
        <v>-122.36</v>
      </c>
      <c r="J31" s="15">
        <f t="shared" si="1"/>
        <v>4252.6400000000003</v>
      </c>
      <c r="K31" s="15">
        <f t="shared" si="2"/>
        <v>2252.6400000000003</v>
      </c>
      <c r="L31" s="21">
        <f>-(K31*VLOOKUP(VLOOKUP(K31,扣税标准!$C$2:$C$10,1),扣税标准!$C$2:$E$10,2)-VLOOKUP(VLOOKUP(K31,扣税标准!$C$2:$C$10,1),扣税标准!$C$2:$E$10,3))</f>
        <v>-212.89600000000002</v>
      </c>
      <c r="M31" s="15">
        <f t="shared" si="3"/>
        <v>4039.7440000000001</v>
      </c>
    </row>
    <row r="32" spans="1:13" x14ac:dyDescent="0.15">
      <c r="A32" s="6" t="s">
        <v>47</v>
      </c>
      <c r="B32" s="6" t="s">
        <v>30</v>
      </c>
      <c r="C32" s="6" t="s">
        <v>96</v>
      </c>
      <c r="D32" s="9">
        <v>1850</v>
      </c>
      <c r="E32" s="10">
        <v>2640</v>
      </c>
      <c r="F32" s="11">
        <f t="shared" si="0"/>
        <v>4490</v>
      </c>
      <c r="G32" s="7">
        <v>0</v>
      </c>
      <c r="H32" s="8">
        <v>0</v>
      </c>
      <c r="I32" s="7">
        <v>-122.36</v>
      </c>
      <c r="J32" s="15">
        <f t="shared" si="1"/>
        <v>4367.6400000000003</v>
      </c>
      <c r="K32" s="15">
        <f t="shared" si="2"/>
        <v>2367.6400000000003</v>
      </c>
      <c r="L32" s="21">
        <f>-(K32*VLOOKUP(VLOOKUP(K32,扣税标准!$C$2:$C$10,1),扣税标准!$C$2:$E$10,2)-VLOOKUP(VLOOKUP(K32,扣税标准!$C$2:$C$10,1),扣税标准!$C$2:$E$10,3))</f>
        <v>-230.14600000000002</v>
      </c>
      <c r="M32" s="15">
        <f t="shared" si="3"/>
        <v>4137.4940000000006</v>
      </c>
    </row>
    <row r="33" spans="1:13" x14ac:dyDescent="0.15">
      <c r="A33" s="6" t="s">
        <v>48</v>
      </c>
      <c r="B33" s="6" t="s">
        <v>16</v>
      </c>
      <c r="C33" s="6" t="s">
        <v>97</v>
      </c>
      <c r="D33" s="9">
        <v>1200</v>
      </c>
      <c r="E33" s="10">
        <v>5060</v>
      </c>
      <c r="F33" s="11">
        <f t="shared" si="0"/>
        <v>6260</v>
      </c>
      <c r="G33" s="7">
        <v>300</v>
      </c>
      <c r="H33" s="8">
        <v>0</v>
      </c>
      <c r="I33" s="7">
        <v>-122.36</v>
      </c>
      <c r="J33" s="15">
        <f t="shared" si="1"/>
        <v>6437.64</v>
      </c>
      <c r="K33" s="15">
        <f t="shared" si="2"/>
        <v>4437.6400000000003</v>
      </c>
      <c r="L33" s="21">
        <f>-(K33*VLOOKUP(VLOOKUP(K33,扣税标准!$C$2:$C$10,1),扣税标准!$C$2:$E$10,2)-VLOOKUP(VLOOKUP(K33,扣税标准!$C$2:$C$10,1),扣税标准!$C$2:$E$10,3))</f>
        <v>-540.64600000000007</v>
      </c>
      <c r="M33" s="15">
        <f t="shared" si="3"/>
        <v>5896.9940000000006</v>
      </c>
    </row>
    <row r="34" spans="1:13" x14ac:dyDescent="0.15">
      <c r="A34" s="6" t="s">
        <v>49</v>
      </c>
      <c r="B34" s="6" t="s">
        <v>22</v>
      </c>
      <c r="C34" s="6" t="s">
        <v>98</v>
      </c>
      <c r="D34" s="9">
        <v>2135</v>
      </c>
      <c r="E34" s="10">
        <v>3320</v>
      </c>
      <c r="F34" s="11">
        <f t="shared" si="0"/>
        <v>5455</v>
      </c>
      <c r="G34" s="7">
        <v>300</v>
      </c>
      <c r="H34" s="8">
        <v>0</v>
      </c>
      <c r="I34" s="7">
        <v>-122.36</v>
      </c>
      <c r="J34" s="15">
        <f t="shared" si="1"/>
        <v>5632.64</v>
      </c>
      <c r="K34" s="15">
        <f t="shared" si="2"/>
        <v>3632.6400000000003</v>
      </c>
      <c r="L34" s="21">
        <f>-(K34*VLOOKUP(VLOOKUP(K34,扣税标准!$C$2:$C$10,1),扣税标准!$C$2:$E$10,2)-VLOOKUP(VLOOKUP(K34,扣税标准!$C$2:$C$10,1),扣税标准!$C$2:$E$10,3))</f>
        <v>-419.89600000000007</v>
      </c>
      <c r="M34" s="15">
        <f t="shared" si="3"/>
        <v>5212.7440000000006</v>
      </c>
    </row>
    <row r="35" spans="1:13" x14ac:dyDescent="0.15">
      <c r="A35" s="6" t="s">
        <v>50</v>
      </c>
      <c r="B35" s="6" t="s">
        <v>11</v>
      </c>
      <c r="C35" s="6" t="s">
        <v>99</v>
      </c>
      <c r="D35" s="9">
        <v>2135</v>
      </c>
      <c r="E35" s="10">
        <v>2450</v>
      </c>
      <c r="F35" s="11">
        <f t="shared" si="0"/>
        <v>4585</v>
      </c>
      <c r="G35" s="7">
        <v>150</v>
      </c>
      <c r="H35" s="8">
        <v>0</v>
      </c>
      <c r="I35" s="7">
        <v>-122.36</v>
      </c>
      <c r="J35" s="15">
        <f t="shared" si="1"/>
        <v>4612.6400000000003</v>
      </c>
      <c r="K35" s="15">
        <f t="shared" si="2"/>
        <v>2612.6400000000003</v>
      </c>
      <c r="L35" s="21">
        <f>-(K35*VLOOKUP(VLOOKUP(K35,扣税标准!$C$2:$C$10,1),扣税标准!$C$2:$E$10,2)-VLOOKUP(VLOOKUP(K35,扣税标准!$C$2:$C$10,1),扣税标准!$C$2:$E$10,3))</f>
        <v>-266.89600000000002</v>
      </c>
      <c r="M35" s="15">
        <f t="shared" si="3"/>
        <v>4345.7440000000006</v>
      </c>
    </row>
    <row r="36" spans="1:13" x14ac:dyDescent="0.15">
      <c r="A36" s="6" t="s">
        <v>51</v>
      </c>
      <c r="B36" s="6" t="s">
        <v>30</v>
      </c>
      <c r="C36" s="6" t="s">
        <v>100</v>
      </c>
      <c r="D36" s="9">
        <v>2850</v>
      </c>
      <c r="E36" s="10">
        <v>3030</v>
      </c>
      <c r="F36" s="11">
        <f t="shared" si="0"/>
        <v>5880</v>
      </c>
      <c r="G36" s="7">
        <v>150</v>
      </c>
      <c r="H36" s="8">
        <v>0</v>
      </c>
      <c r="I36" s="7">
        <v>-122.36</v>
      </c>
      <c r="J36" s="15">
        <f t="shared" si="1"/>
        <v>5907.64</v>
      </c>
      <c r="K36" s="15">
        <f t="shared" si="2"/>
        <v>3907.6400000000003</v>
      </c>
      <c r="L36" s="21">
        <f>-(K36*VLOOKUP(VLOOKUP(K36,扣税标准!$C$2:$C$10,1),扣税标准!$C$2:$E$10,2)-VLOOKUP(VLOOKUP(K36,扣税标准!$C$2:$C$10,1),扣税标准!$C$2:$E$10,3))</f>
        <v>-461.14600000000007</v>
      </c>
      <c r="M36" s="15">
        <f t="shared" si="3"/>
        <v>5446.4940000000006</v>
      </c>
    </row>
    <row r="37" spans="1:13" x14ac:dyDescent="0.15">
      <c r="A37" s="6" t="s">
        <v>52</v>
      </c>
      <c r="B37" s="6" t="s">
        <v>16</v>
      </c>
      <c r="C37" s="6" t="s">
        <v>101</v>
      </c>
      <c r="D37" s="9">
        <v>1200</v>
      </c>
      <c r="E37" s="10">
        <v>3840</v>
      </c>
      <c r="F37" s="11">
        <f t="shared" si="0"/>
        <v>5040</v>
      </c>
      <c r="G37" s="7">
        <v>300</v>
      </c>
      <c r="H37" s="8">
        <v>0</v>
      </c>
      <c r="I37" s="7">
        <v>-122.36</v>
      </c>
      <c r="J37" s="15">
        <f t="shared" si="1"/>
        <v>5217.6400000000003</v>
      </c>
      <c r="K37" s="15">
        <f t="shared" si="2"/>
        <v>3217.6400000000003</v>
      </c>
      <c r="L37" s="21">
        <f>-(K37*VLOOKUP(VLOOKUP(K37,扣税标准!$C$2:$C$10,1),扣税标准!$C$2:$E$10,2)-VLOOKUP(VLOOKUP(K37,扣税标准!$C$2:$C$10,1),扣税标准!$C$2:$E$10,3))</f>
        <v>-357.64600000000002</v>
      </c>
      <c r="M37" s="15">
        <f t="shared" si="3"/>
        <v>4859.9940000000006</v>
      </c>
    </row>
    <row r="38" spans="1:13" x14ac:dyDescent="0.15">
      <c r="A38" s="6" t="s">
        <v>53</v>
      </c>
      <c r="B38" s="6" t="s">
        <v>19</v>
      </c>
      <c r="C38" s="6" t="s">
        <v>54</v>
      </c>
      <c r="D38" s="9">
        <v>2225</v>
      </c>
      <c r="E38" s="10">
        <v>1550</v>
      </c>
      <c r="F38" s="11">
        <f t="shared" si="0"/>
        <v>3775</v>
      </c>
      <c r="G38" s="7">
        <v>0</v>
      </c>
      <c r="H38" s="8">
        <v>0</v>
      </c>
      <c r="I38" s="7">
        <v>-122.36</v>
      </c>
      <c r="J38" s="15">
        <f t="shared" si="1"/>
        <v>3652.64</v>
      </c>
      <c r="K38" s="15">
        <f t="shared" si="2"/>
        <v>1652.6399999999999</v>
      </c>
      <c r="L38" s="21">
        <f>-(K38*VLOOKUP(VLOOKUP(K38,扣税标准!$C$2:$C$10,1),扣税标准!$C$2:$E$10,2)-VLOOKUP(VLOOKUP(K38,扣税标准!$C$2:$C$10,1),扣税标准!$C$2:$E$10,3))</f>
        <v>-140.26400000000001</v>
      </c>
      <c r="M38" s="15">
        <f t="shared" si="3"/>
        <v>3512.3759999999997</v>
      </c>
    </row>
    <row r="39" spans="1:13" x14ac:dyDescent="0.15">
      <c r="A39" s="6" t="s">
        <v>55</v>
      </c>
      <c r="B39" s="6" t="s">
        <v>30</v>
      </c>
      <c r="C39" s="6" t="s">
        <v>56</v>
      </c>
      <c r="D39" s="9">
        <v>1850</v>
      </c>
      <c r="E39" s="10">
        <v>2770</v>
      </c>
      <c r="F39" s="11">
        <f t="shared" si="0"/>
        <v>4620</v>
      </c>
      <c r="G39" s="7">
        <v>0</v>
      </c>
      <c r="H39" s="8">
        <v>0</v>
      </c>
      <c r="I39" s="7">
        <v>-122.36</v>
      </c>
      <c r="J39" s="15">
        <f t="shared" si="1"/>
        <v>4497.6400000000003</v>
      </c>
      <c r="K39" s="15">
        <f t="shared" si="2"/>
        <v>2497.6400000000003</v>
      </c>
      <c r="L39" s="21">
        <f>-(K39*VLOOKUP(VLOOKUP(K39,扣税标准!$C$2:$C$10,1),扣税标准!$C$2:$E$10,2)-VLOOKUP(VLOOKUP(K39,扣税标准!$C$2:$C$10,1),扣税标准!$C$2:$E$10,3))</f>
        <v>-249.64600000000002</v>
      </c>
      <c r="M39" s="15">
        <f t="shared" si="3"/>
        <v>4247.9940000000006</v>
      </c>
    </row>
    <row r="40" spans="1:13" x14ac:dyDescent="0.15">
      <c r="A40" s="6" t="s">
        <v>57</v>
      </c>
      <c r="B40" s="6" t="s">
        <v>16</v>
      </c>
      <c r="C40" s="6" t="s">
        <v>58</v>
      </c>
      <c r="D40" s="9">
        <v>1200</v>
      </c>
      <c r="E40" s="10">
        <v>1400</v>
      </c>
      <c r="F40" s="11">
        <f t="shared" si="0"/>
        <v>2600</v>
      </c>
      <c r="G40" s="7">
        <v>300</v>
      </c>
      <c r="H40" s="8">
        <v>0</v>
      </c>
      <c r="I40" s="7">
        <v>-122.36</v>
      </c>
      <c r="J40" s="15">
        <f t="shared" si="1"/>
        <v>2777.64</v>
      </c>
      <c r="K40" s="15">
        <f t="shared" si="2"/>
        <v>777.63999999999987</v>
      </c>
      <c r="L40" s="21">
        <f>-(K40*VLOOKUP(VLOOKUP(K40,扣税标准!$C$2:$C$10,1),扣税标准!$C$2:$E$10,2)-VLOOKUP(VLOOKUP(K40,扣税标准!$C$2:$C$10,1),扣税标准!$C$2:$E$10,3))</f>
        <v>-52.763999999999996</v>
      </c>
      <c r="M40" s="15">
        <f t="shared" si="3"/>
        <v>2724.8759999999997</v>
      </c>
    </row>
    <row r="41" spans="1:13" x14ac:dyDescent="0.15">
      <c r="A41" s="6" t="s">
        <v>59</v>
      </c>
      <c r="B41" s="6" t="s">
        <v>19</v>
      </c>
      <c r="C41" s="6" t="s">
        <v>102</v>
      </c>
      <c r="D41" s="9">
        <v>2725</v>
      </c>
      <c r="E41" s="10">
        <v>2450</v>
      </c>
      <c r="F41" s="11">
        <f t="shared" si="0"/>
        <v>5175</v>
      </c>
      <c r="G41" s="7">
        <v>150</v>
      </c>
      <c r="H41" s="8">
        <v>0</v>
      </c>
      <c r="I41" s="7">
        <v>-122.36</v>
      </c>
      <c r="J41" s="15">
        <f t="shared" si="1"/>
        <v>5202.6400000000003</v>
      </c>
      <c r="K41" s="15">
        <f t="shared" si="2"/>
        <v>3202.6400000000003</v>
      </c>
      <c r="L41" s="21">
        <f>-(K41*VLOOKUP(VLOOKUP(K41,扣税标准!$C$2:$C$10,1),扣税标准!$C$2:$E$10,2)-VLOOKUP(VLOOKUP(K41,扣税标准!$C$2:$C$10,1),扣税标准!$C$2:$E$10,3))</f>
        <v>-355.39600000000002</v>
      </c>
      <c r="M41" s="15">
        <f t="shared" si="3"/>
        <v>4847.2440000000006</v>
      </c>
    </row>
    <row r="42" spans="1:13" x14ac:dyDescent="0.15">
      <c r="A42" s="6" t="s">
        <v>60</v>
      </c>
      <c r="B42" s="6" t="s">
        <v>30</v>
      </c>
      <c r="C42" s="6" t="s">
        <v>103</v>
      </c>
      <c r="D42" s="9">
        <v>1850</v>
      </c>
      <c r="E42" s="10">
        <v>2900</v>
      </c>
      <c r="F42" s="11">
        <f t="shared" si="0"/>
        <v>4750</v>
      </c>
      <c r="G42" s="7">
        <v>0</v>
      </c>
      <c r="H42" s="8">
        <v>0</v>
      </c>
      <c r="I42" s="7">
        <v>-122.36</v>
      </c>
      <c r="J42" s="15">
        <f t="shared" si="1"/>
        <v>4627.6400000000003</v>
      </c>
      <c r="K42" s="15">
        <f t="shared" si="2"/>
        <v>2627.6400000000003</v>
      </c>
      <c r="L42" s="21">
        <f>-(K42*VLOOKUP(VLOOKUP(K42,扣税标准!$C$2:$C$10,1),扣税标准!$C$2:$E$10,2)-VLOOKUP(VLOOKUP(K42,扣税标准!$C$2:$C$10,1),扣税标准!$C$2:$E$10,3))</f>
        <v>-269.14600000000002</v>
      </c>
      <c r="M42" s="15">
        <f t="shared" si="3"/>
        <v>4358.4940000000006</v>
      </c>
    </row>
    <row r="43" spans="1:13" x14ac:dyDescent="0.15">
      <c r="A43" s="6" t="s">
        <v>61</v>
      </c>
      <c r="B43" s="6" t="s">
        <v>16</v>
      </c>
      <c r="C43" s="6" t="s">
        <v>104</v>
      </c>
      <c r="D43" s="9">
        <v>1200</v>
      </c>
      <c r="E43" s="10">
        <v>3230</v>
      </c>
      <c r="F43" s="11">
        <f t="shared" si="0"/>
        <v>4430</v>
      </c>
      <c r="G43" s="7">
        <v>300</v>
      </c>
      <c r="H43" s="8">
        <v>0</v>
      </c>
      <c r="I43" s="7">
        <v>-122.36</v>
      </c>
      <c r="J43" s="15">
        <f t="shared" si="1"/>
        <v>4607.6400000000003</v>
      </c>
      <c r="K43" s="15">
        <f t="shared" si="2"/>
        <v>2607.6400000000003</v>
      </c>
      <c r="L43" s="21">
        <f>-(K43*VLOOKUP(VLOOKUP(K43,扣税标准!$C$2:$C$10,1),扣税标准!$C$2:$E$10,2)-VLOOKUP(VLOOKUP(K43,扣税标准!$C$2:$C$10,1),扣税标准!$C$2:$E$10,3))</f>
        <v>-266.14600000000002</v>
      </c>
      <c r="M43" s="15">
        <f t="shared" si="3"/>
        <v>4341.4940000000006</v>
      </c>
    </row>
    <row r="44" spans="1:13" x14ac:dyDescent="0.15">
      <c r="A44" s="6" t="s">
        <v>62</v>
      </c>
      <c r="B44" s="6" t="s">
        <v>11</v>
      </c>
      <c r="C44" s="6" t="s">
        <v>105</v>
      </c>
      <c r="D44" s="9">
        <v>2135</v>
      </c>
      <c r="E44" s="10">
        <v>2450</v>
      </c>
      <c r="F44" s="11">
        <f t="shared" si="0"/>
        <v>4585</v>
      </c>
      <c r="G44" s="7">
        <v>0</v>
      </c>
      <c r="H44" s="8">
        <v>0</v>
      </c>
      <c r="I44" s="7">
        <v>-122.36</v>
      </c>
      <c r="J44" s="15">
        <f t="shared" si="1"/>
        <v>4462.6400000000003</v>
      </c>
      <c r="K44" s="15">
        <f t="shared" si="2"/>
        <v>2462.6400000000003</v>
      </c>
      <c r="L44" s="21">
        <f>-(K44*VLOOKUP(VLOOKUP(K44,扣税标准!$C$2:$C$10,1),扣税标准!$C$2:$E$10,2)-VLOOKUP(VLOOKUP(K44,扣税标准!$C$2:$C$10,1),扣税标准!$C$2:$E$10,3))</f>
        <v>-244.39600000000002</v>
      </c>
      <c r="M44" s="15">
        <f t="shared" si="3"/>
        <v>4218.2440000000006</v>
      </c>
    </row>
    <row r="45" spans="1:13" x14ac:dyDescent="0.15">
      <c r="A45" s="6" t="s">
        <v>63</v>
      </c>
      <c r="B45" s="6" t="s">
        <v>30</v>
      </c>
      <c r="C45" s="6" t="s">
        <v>106</v>
      </c>
      <c r="D45" s="9">
        <v>1850</v>
      </c>
      <c r="E45" s="10">
        <v>2750</v>
      </c>
      <c r="F45" s="11">
        <f t="shared" si="0"/>
        <v>4600</v>
      </c>
      <c r="G45" s="7">
        <v>0</v>
      </c>
      <c r="H45" s="8">
        <v>0</v>
      </c>
      <c r="I45" s="7">
        <v>-122.36</v>
      </c>
      <c r="J45" s="15">
        <f t="shared" si="1"/>
        <v>4477.6400000000003</v>
      </c>
      <c r="K45" s="15">
        <f t="shared" si="2"/>
        <v>2477.6400000000003</v>
      </c>
      <c r="L45" s="21">
        <f>-(K45*VLOOKUP(VLOOKUP(K45,扣税标准!$C$2:$C$10,1),扣税标准!$C$2:$E$10,2)-VLOOKUP(VLOOKUP(K45,扣税标准!$C$2:$C$10,1),扣税标准!$C$2:$E$10,3))</f>
        <v>-246.64600000000002</v>
      </c>
      <c r="M45" s="15">
        <f t="shared" si="3"/>
        <v>4230.9940000000006</v>
      </c>
    </row>
    <row r="46" spans="1:13" x14ac:dyDescent="0.15">
      <c r="A46" s="6" t="s">
        <v>64</v>
      </c>
      <c r="B46" s="6" t="s">
        <v>19</v>
      </c>
      <c r="C46" s="6" t="s">
        <v>107</v>
      </c>
      <c r="D46" s="9">
        <v>2225</v>
      </c>
      <c r="E46" s="10">
        <v>650</v>
      </c>
      <c r="F46" s="11">
        <f t="shared" si="0"/>
        <v>2875</v>
      </c>
      <c r="G46" s="7">
        <v>0</v>
      </c>
      <c r="H46" s="8">
        <v>0</v>
      </c>
      <c r="I46" s="7">
        <v>-122.36</v>
      </c>
      <c r="J46" s="15">
        <f t="shared" si="1"/>
        <v>2752.64</v>
      </c>
      <c r="K46" s="15">
        <f t="shared" si="2"/>
        <v>752.63999999999987</v>
      </c>
      <c r="L46" s="21">
        <f>-(K46*VLOOKUP(VLOOKUP(K46,扣税标准!$C$2:$C$10,1),扣税标准!$C$2:$E$10,2)-VLOOKUP(VLOOKUP(K46,扣税标准!$C$2:$C$10,1),扣税标准!$C$2:$E$10,3))</f>
        <v>-50.263999999999996</v>
      </c>
      <c r="M46" s="15">
        <f t="shared" si="3"/>
        <v>2702.3759999999997</v>
      </c>
    </row>
    <row r="47" spans="1:13" x14ac:dyDescent="0.15">
      <c r="A47" s="6" t="s">
        <v>65</v>
      </c>
      <c r="B47" s="6" t="s">
        <v>19</v>
      </c>
      <c r="C47" s="6" t="s">
        <v>108</v>
      </c>
      <c r="D47" s="9">
        <v>2225</v>
      </c>
      <c r="E47" s="10">
        <v>1250</v>
      </c>
      <c r="F47" s="11">
        <f t="shared" si="0"/>
        <v>3475</v>
      </c>
      <c r="G47" s="7">
        <v>0</v>
      </c>
      <c r="H47" s="8">
        <v>0</v>
      </c>
      <c r="I47" s="7">
        <v>-122.36</v>
      </c>
      <c r="J47" s="15">
        <f t="shared" si="1"/>
        <v>3352.64</v>
      </c>
      <c r="K47" s="15">
        <f t="shared" si="2"/>
        <v>1352.6399999999999</v>
      </c>
      <c r="L47" s="21">
        <f>-(K47*VLOOKUP(VLOOKUP(K47,扣税标准!$C$2:$C$10,1),扣税标准!$C$2:$E$10,2)-VLOOKUP(VLOOKUP(K47,扣税标准!$C$2:$C$10,1),扣税标准!$C$2:$E$10,3))</f>
        <v>-110.26399999999998</v>
      </c>
      <c r="M47" s="15">
        <f t="shared" si="3"/>
        <v>3242.3759999999997</v>
      </c>
    </row>
    <row r="48" spans="1:13" x14ac:dyDescent="0.15">
      <c r="A48" s="6" t="s">
        <v>66</v>
      </c>
      <c r="B48" s="6" t="s">
        <v>22</v>
      </c>
      <c r="C48" s="6" t="s">
        <v>109</v>
      </c>
      <c r="D48" s="9">
        <v>2135</v>
      </c>
      <c r="E48" s="10">
        <v>3500</v>
      </c>
      <c r="F48" s="11">
        <f t="shared" si="0"/>
        <v>5635</v>
      </c>
      <c r="G48" s="7">
        <v>300</v>
      </c>
      <c r="H48" s="8">
        <v>0</v>
      </c>
      <c r="I48" s="7">
        <v>-122.36</v>
      </c>
      <c r="J48" s="15">
        <f t="shared" si="1"/>
        <v>5812.64</v>
      </c>
      <c r="K48" s="15">
        <f t="shared" si="2"/>
        <v>3812.6400000000003</v>
      </c>
      <c r="L48" s="21">
        <f>-(K48*VLOOKUP(VLOOKUP(K48,扣税标准!$C$2:$C$10,1),扣税标准!$C$2:$E$10,2)-VLOOKUP(VLOOKUP(K48,扣税标准!$C$2:$C$10,1),扣税标准!$C$2:$E$10,3))</f>
        <v>-446.89600000000007</v>
      </c>
      <c r="M48" s="15">
        <f t="shared" si="3"/>
        <v>5365.7440000000006</v>
      </c>
    </row>
    <row r="49" spans="1:13" x14ac:dyDescent="0.15">
      <c r="A49" s="6" t="s">
        <v>67</v>
      </c>
      <c r="B49" s="6" t="s">
        <v>16</v>
      </c>
      <c r="C49" s="6" t="s">
        <v>110</v>
      </c>
      <c r="D49" s="9">
        <v>1200</v>
      </c>
      <c r="E49" s="10">
        <v>4030</v>
      </c>
      <c r="F49" s="11">
        <f t="shared" si="0"/>
        <v>5230</v>
      </c>
      <c r="G49" s="7">
        <v>300</v>
      </c>
      <c r="H49" s="8">
        <v>0</v>
      </c>
      <c r="I49" s="7">
        <v>-122.36</v>
      </c>
      <c r="J49" s="15">
        <f t="shared" si="1"/>
        <v>5407.64</v>
      </c>
      <c r="K49" s="15">
        <f t="shared" si="2"/>
        <v>3407.6400000000003</v>
      </c>
      <c r="L49" s="21">
        <f>-(K49*VLOOKUP(VLOOKUP(K49,扣税标准!$C$2:$C$10,1),扣税标准!$C$2:$E$10,2)-VLOOKUP(VLOOKUP(K49,扣税标准!$C$2:$C$10,1),扣税标准!$C$2:$E$10,3))</f>
        <v>-386.14600000000002</v>
      </c>
      <c r="M49" s="15">
        <f t="shared" si="3"/>
        <v>5021.4940000000006</v>
      </c>
    </row>
    <row r="50" spans="1:13" x14ac:dyDescent="0.15">
      <c r="A50" s="6" t="s">
        <v>68</v>
      </c>
      <c r="B50" s="6" t="s">
        <v>69</v>
      </c>
      <c r="C50" s="6" t="s">
        <v>111</v>
      </c>
      <c r="D50" s="9">
        <v>1350</v>
      </c>
      <c r="E50" s="10">
        <v>680</v>
      </c>
      <c r="F50" s="11">
        <f t="shared" si="0"/>
        <v>2030</v>
      </c>
      <c r="G50" s="7">
        <v>0</v>
      </c>
      <c r="H50" s="8">
        <v>0</v>
      </c>
      <c r="I50" s="7">
        <v>-122.36</v>
      </c>
      <c r="J50" s="15">
        <f t="shared" si="1"/>
        <v>1907.64</v>
      </c>
      <c r="K50" s="15">
        <f t="shared" si="2"/>
        <v>0</v>
      </c>
      <c r="L50" s="21">
        <f>-(K50*VLOOKUP(VLOOKUP(K50,扣税标准!$C$2:$C$10,1),扣税标准!$C$2:$E$10,2)-VLOOKUP(VLOOKUP(K50,扣税标准!$C$2:$C$10,1),扣税标准!$C$2:$E$10,3))</f>
        <v>0</v>
      </c>
      <c r="M50" s="15">
        <f t="shared" si="3"/>
        <v>1907.64</v>
      </c>
    </row>
    <row r="53" spans="1:13" x14ac:dyDescent="0.15">
      <c r="C53" s="26" t="s">
        <v>134</v>
      </c>
    </row>
    <row r="54" spans="1:13" x14ac:dyDescent="0.15">
      <c r="C54" s="26" t="s">
        <v>135</v>
      </c>
    </row>
    <row r="55" spans="1:13" ht="24" x14ac:dyDescent="0.15">
      <c r="A55" s="1" t="s">
        <v>0</v>
      </c>
      <c r="B55" s="2" t="s">
        <v>1</v>
      </c>
      <c r="C55" s="3" t="s">
        <v>2</v>
      </c>
      <c r="D55" s="4" t="s">
        <v>3</v>
      </c>
      <c r="E55" s="5" t="s">
        <v>4</v>
      </c>
      <c r="F55" s="4" t="s">
        <v>115</v>
      </c>
      <c r="G55" s="4" t="s">
        <v>112</v>
      </c>
      <c r="H55" s="5" t="s">
        <v>113</v>
      </c>
      <c r="I55" s="4" t="s">
        <v>114</v>
      </c>
      <c r="J55" s="4" t="s">
        <v>116</v>
      </c>
      <c r="K55" s="4" t="s">
        <v>117</v>
      </c>
      <c r="L55" s="2" t="s">
        <v>132</v>
      </c>
      <c r="M55" s="4" t="s">
        <v>133</v>
      </c>
    </row>
    <row r="56" spans="1:13" x14ac:dyDescent="0.15">
      <c r="A56" s="27" t="s">
        <v>40</v>
      </c>
      <c r="B56" s="27" t="s">
        <v>25</v>
      </c>
      <c r="C56" s="27" t="s">
        <v>89</v>
      </c>
      <c r="D56" s="28">
        <v>2015</v>
      </c>
      <c r="E56" s="28">
        <v>4530</v>
      </c>
      <c r="F56" s="11">
        <v>6545</v>
      </c>
      <c r="G56" s="29">
        <v>150</v>
      </c>
      <c r="H56" s="8">
        <v>0</v>
      </c>
      <c r="I56" s="29">
        <v>-122.36</v>
      </c>
      <c r="J56" s="15">
        <v>6572.64</v>
      </c>
      <c r="K56" s="15">
        <v>4572.6400000000003</v>
      </c>
      <c r="L56" s="21">
        <v>-560.89600000000007</v>
      </c>
      <c r="M56" s="15">
        <v>6011.7440000000006</v>
      </c>
    </row>
  </sheetData>
  <phoneticPr fontId="2" type="noConversion"/>
  <dataValidations count="1">
    <dataValidation type="whole" allowBlank="1" showInputMessage="1" showErrorMessage="1" errorTitle="输入错误" error="请输入800~3000之间的数据" promptTitle="输入规则：" prompt="基本工资金额不得大于3000，小于800" sqref="D2:D50">
      <formula1>800</formula1>
      <formula2>3000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pane ySplit="1" topLeftCell="A2" activePane="bottomLeft" state="frozen"/>
      <selection pane="bottomLeft" activeCell="G67" sqref="G67"/>
    </sheetView>
  </sheetViews>
  <sheetFormatPr defaultRowHeight="13.5" outlineLevelRow="2" x14ac:dyDescent="0.15"/>
  <cols>
    <col min="4" max="5" width="10.25" customWidth="1"/>
    <col min="6" max="6" width="11.625" bestFit="1" customWidth="1"/>
    <col min="7" max="7" width="7.75" style="12" customWidth="1"/>
    <col min="8" max="8" width="7.75" style="13" customWidth="1"/>
    <col min="9" max="9" width="9.625" style="12" customWidth="1"/>
    <col min="10" max="10" width="11.625" style="14" bestFit="1" customWidth="1"/>
    <col min="11" max="11" width="10.25" style="14" customWidth="1"/>
    <col min="12" max="12" width="9" style="14"/>
    <col min="13" max="13" width="11.625" style="14" bestFit="1" customWidth="1"/>
  </cols>
  <sheetData>
    <row r="1" spans="1:13" ht="24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115</v>
      </c>
      <c r="G1" s="4" t="s">
        <v>112</v>
      </c>
      <c r="H1" s="5" t="s">
        <v>113</v>
      </c>
      <c r="I1" s="4" t="s">
        <v>114</v>
      </c>
      <c r="J1" s="4" t="s">
        <v>116</v>
      </c>
      <c r="K1" s="4" t="s">
        <v>117</v>
      </c>
      <c r="L1" s="2" t="s">
        <v>132</v>
      </c>
      <c r="M1" s="4" t="s">
        <v>133</v>
      </c>
    </row>
    <row r="2" spans="1:13" hidden="1" outlineLevel="2" x14ac:dyDescent="0.15">
      <c r="A2" s="6" t="s">
        <v>24</v>
      </c>
      <c r="B2" s="6" t="s">
        <v>25</v>
      </c>
      <c r="C2" s="6" t="s">
        <v>77</v>
      </c>
      <c r="D2" s="9">
        <v>1015</v>
      </c>
      <c r="E2" s="10">
        <v>2030</v>
      </c>
      <c r="F2" s="11">
        <f>D2+E2</f>
        <v>3045</v>
      </c>
      <c r="G2" s="7">
        <v>0</v>
      </c>
      <c r="H2" s="8">
        <v>0</v>
      </c>
      <c r="I2" s="7">
        <v>-122.36</v>
      </c>
      <c r="J2" s="15">
        <f>SUM(F2:I2)</f>
        <v>2922.64</v>
      </c>
      <c r="K2" s="15">
        <f>IF(J2&lt;2000,0,J2-2000)</f>
        <v>922.63999999999987</v>
      </c>
      <c r="L2" s="21">
        <f>-(K2*VLOOKUP(VLOOKUP(K2,扣税标准!$C$2:$C$10,1),扣税标准!$C$2:$E$10,2)-VLOOKUP(VLOOKUP(K2,扣税标准!$C$2:$C$10,1),扣税标准!$C$2:$E$10,3))</f>
        <v>-67.263999999999996</v>
      </c>
      <c r="M2" s="15">
        <f>J2+L2</f>
        <v>2855.3759999999997</v>
      </c>
    </row>
    <row r="3" spans="1:13" hidden="1" outlineLevel="2" x14ac:dyDescent="0.15">
      <c r="A3" s="6" t="s">
        <v>35</v>
      </c>
      <c r="B3" s="6" t="s">
        <v>25</v>
      </c>
      <c r="C3" s="6" t="s">
        <v>86</v>
      </c>
      <c r="D3" s="9">
        <v>1015</v>
      </c>
      <c r="E3" s="10">
        <v>2150</v>
      </c>
      <c r="F3" s="11">
        <f>D3+E3</f>
        <v>3165</v>
      </c>
      <c r="G3" s="7">
        <v>0</v>
      </c>
      <c r="H3" s="8">
        <v>0</v>
      </c>
      <c r="I3" s="7">
        <v>-122.36</v>
      </c>
      <c r="J3" s="15">
        <f>SUM(F3:I3)</f>
        <v>3042.64</v>
      </c>
      <c r="K3" s="15">
        <f>IF(J3&lt;2000,0,J3-2000)</f>
        <v>1042.6399999999999</v>
      </c>
      <c r="L3" s="21">
        <f>-(K3*VLOOKUP(VLOOKUP(K3,扣税标准!$C$2:$C$10,1),扣税标准!$C$2:$E$10,2)-VLOOKUP(VLOOKUP(K3,扣税标准!$C$2:$C$10,1),扣税标准!$C$2:$E$10,3))</f>
        <v>-79.263999999999996</v>
      </c>
      <c r="M3" s="15">
        <f>J3+L3</f>
        <v>2963.3759999999997</v>
      </c>
    </row>
    <row r="4" spans="1:13" hidden="1" outlineLevel="2" x14ac:dyDescent="0.15">
      <c r="A4" s="6" t="s">
        <v>40</v>
      </c>
      <c r="B4" s="6" t="s">
        <v>25</v>
      </c>
      <c r="C4" s="6" t="s">
        <v>89</v>
      </c>
      <c r="D4" s="9">
        <v>2015</v>
      </c>
      <c r="E4" s="10">
        <v>4530</v>
      </c>
      <c r="F4" s="11">
        <f>D4+E4</f>
        <v>6545</v>
      </c>
      <c r="G4" s="7">
        <v>150</v>
      </c>
      <c r="H4" s="8">
        <v>0</v>
      </c>
      <c r="I4" s="7">
        <v>-122.36</v>
      </c>
      <c r="J4" s="15">
        <f>SUM(F4:I4)</f>
        <v>6572.64</v>
      </c>
      <c r="K4" s="15">
        <f>IF(J4&lt;2000,0,J4-2000)</f>
        <v>4572.6400000000003</v>
      </c>
      <c r="L4" s="21">
        <f>-(K4*VLOOKUP(VLOOKUP(K4,扣税标准!$C$2:$C$10,1),扣税标准!$C$2:$E$10,2)-VLOOKUP(VLOOKUP(K4,扣税标准!$C$2:$C$10,1),扣税标准!$C$2:$E$10,3))</f>
        <v>-560.89600000000007</v>
      </c>
      <c r="M4" s="15">
        <f>J4+L4</f>
        <v>6011.7440000000006</v>
      </c>
    </row>
    <row r="5" spans="1:13" outlineLevel="1" collapsed="1" x14ac:dyDescent="0.15">
      <c r="A5" s="6"/>
      <c r="B5" s="30" t="s">
        <v>136</v>
      </c>
      <c r="C5" s="6"/>
      <c r="D5" s="9"/>
      <c r="E5" s="10"/>
      <c r="F5" s="11">
        <f>SUBTOTAL(9,F2:F4)</f>
        <v>12755</v>
      </c>
      <c r="G5" s="7"/>
      <c r="H5" s="8"/>
      <c r="I5" s="7"/>
      <c r="J5" s="15">
        <f>SUBTOTAL(9,J2:J4)</f>
        <v>12537.92</v>
      </c>
      <c r="K5" s="15"/>
      <c r="L5" s="21"/>
      <c r="M5" s="15">
        <f>SUBTOTAL(9,M2:M4)</f>
        <v>11830.495999999999</v>
      </c>
    </row>
    <row r="6" spans="1:13" hidden="1" outlineLevel="2" x14ac:dyDescent="0.15">
      <c r="A6" s="6" t="s">
        <v>29</v>
      </c>
      <c r="B6" s="6" t="s">
        <v>30</v>
      </c>
      <c r="C6" s="6" t="s">
        <v>81</v>
      </c>
      <c r="D6" s="9">
        <v>1850</v>
      </c>
      <c r="E6" s="10">
        <v>2960</v>
      </c>
      <c r="F6" s="11">
        <f>D6+E6</f>
        <v>4810</v>
      </c>
      <c r="G6" s="7">
        <v>0</v>
      </c>
      <c r="H6" s="8">
        <v>-60</v>
      </c>
      <c r="I6" s="7">
        <v>-122.36</v>
      </c>
      <c r="J6" s="15">
        <f>SUM(F6:I6)</f>
        <v>4627.6400000000003</v>
      </c>
      <c r="K6" s="15">
        <f>IF(J6&lt;2000,0,J6-2000)</f>
        <v>2627.6400000000003</v>
      </c>
      <c r="L6" s="21">
        <f>-(K6*VLOOKUP(VLOOKUP(K6,扣税标准!$C$2:$C$10,1),扣税标准!$C$2:$E$10,2)-VLOOKUP(VLOOKUP(K6,扣税标准!$C$2:$C$10,1),扣税标准!$C$2:$E$10,3))</f>
        <v>-269.14600000000002</v>
      </c>
      <c r="M6" s="15">
        <f>J6+L6</f>
        <v>4358.4940000000006</v>
      </c>
    </row>
    <row r="7" spans="1:13" hidden="1" outlineLevel="2" x14ac:dyDescent="0.15">
      <c r="A7" s="6" t="s">
        <v>31</v>
      </c>
      <c r="B7" s="6" t="s">
        <v>30</v>
      </c>
      <c r="C7" s="6" t="s">
        <v>82</v>
      </c>
      <c r="D7" s="9">
        <v>1850</v>
      </c>
      <c r="E7" s="10">
        <v>3100</v>
      </c>
      <c r="F7" s="11">
        <f>D7+E7</f>
        <v>4950</v>
      </c>
      <c r="G7" s="7">
        <v>0</v>
      </c>
      <c r="H7" s="8">
        <v>-60</v>
      </c>
      <c r="I7" s="7">
        <v>-122.36</v>
      </c>
      <c r="J7" s="15">
        <f>SUM(F7:I7)</f>
        <v>4767.6400000000003</v>
      </c>
      <c r="K7" s="15">
        <f>IF(J7&lt;2000,0,J7-2000)</f>
        <v>2767.6400000000003</v>
      </c>
      <c r="L7" s="21">
        <f>-(K7*VLOOKUP(VLOOKUP(K7,扣税标准!$C$2:$C$10,1),扣税标准!$C$2:$E$10,2)-VLOOKUP(VLOOKUP(K7,扣税标准!$C$2:$C$10,1),扣税标准!$C$2:$E$10,3))</f>
        <v>-290.14600000000002</v>
      </c>
      <c r="M7" s="15">
        <f>J7+L7</f>
        <v>4477.4940000000006</v>
      </c>
    </row>
    <row r="8" spans="1:13" hidden="1" outlineLevel="2" x14ac:dyDescent="0.15">
      <c r="A8" s="6" t="s">
        <v>32</v>
      </c>
      <c r="B8" s="6" t="s">
        <v>30</v>
      </c>
      <c r="C8" s="6" t="s">
        <v>83</v>
      </c>
      <c r="D8" s="9">
        <v>1850</v>
      </c>
      <c r="E8" s="10">
        <v>2820</v>
      </c>
      <c r="F8" s="11">
        <f>D8+E8</f>
        <v>4670</v>
      </c>
      <c r="G8" s="7">
        <v>0</v>
      </c>
      <c r="H8" s="8">
        <v>-60</v>
      </c>
      <c r="I8" s="7">
        <v>-122.36</v>
      </c>
      <c r="J8" s="15">
        <f>SUM(F8:I8)</f>
        <v>4487.6400000000003</v>
      </c>
      <c r="K8" s="15">
        <f>IF(J8&lt;2000,0,J8-2000)</f>
        <v>2487.6400000000003</v>
      </c>
      <c r="L8" s="21">
        <f>-(K8*VLOOKUP(VLOOKUP(K8,扣税标准!$C$2:$C$10,1),扣税标准!$C$2:$E$10,2)-VLOOKUP(VLOOKUP(K8,扣税标准!$C$2:$C$10,1),扣税标准!$C$2:$E$10,3))</f>
        <v>-248.14600000000002</v>
      </c>
      <c r="M8" s="15">
        <f>J8+L8</f>
        <v>4239.4940000000006</v>
      </c>
    </row>
    <row r="9" spans="1:13" hidden="1" outlineLevel="2" x14ac:dyDescent="0.15">
      <c r="A9" s="6" t="s">
        <v>34</v>
      </c>
      <c r="B9" s="6" t="s">
        <v>30</v>
      </c>
      <c r="C9" s="6" t="s">
        <v>85</v>
      </c>
      <c r="D9" s="9">
        <v>1850</v>
      </c>
      <c r="E9" s="10">
        <v>2890</v>
      </c>
      <c r="F9" s="11">
        <f>D9+E9</f>
        <v>4740</v>
      </c>
      <c r="G9" s="7">
        <v>0</v>
      </c>
      <c r="H9" s="8">
        <v>0</v>
      </c>
      <c r="I9" s="7">
        <v>-122.36</v>
      </c>
      <c r="J9" s="15">
        <f>SUM(F9:I9)</f>
        <v>4617.6400000000003</v>
      </c>
      <c r="K9" s="15">
        <f>IF(J9&lt;2000,0,J9-2000)</f>
        <v>2617.6400000000003</v>
      </c>
      <c r="L9" s="21">
        <f>-(K9*VLOOKUP(VLOOKUP(K9,扣税标准!$C$2:$C$10,1),扣税标准!$C$2:$E$10,2)-VLOOKUP(VLOOKUP(K9,扣税标准!$C$2:$C$10,1),扣税标准!$C$2:$E$10,3))</f>
        <v>-267.64600000000002</v>
      </c>
      <c r="M9" s="15">
        <f>J9+L9</f>
        <v>4349.9940000000006</v>
      </c>
    </row>
    <row r="10" spans="1:13" hidden="1" outlineLevel="2" x14ac:dyDescent="0.15">
      <c r="A10" s="6" t="s">
        <v>38</v>
      </c>
      <c r="B10" s="6" t="s">
        <v>30</v>
      </c>
      <c r="C10" s="6" t="s">
        <v>39</v>
      </c>
      <c r="D10" s="9">
        <v>1850</v>
      </c>
      <c r="E10" s="10">
        <v>2830</v>
      </c>
      <c r="F10" s="11">
        <f>D10+E10</f>
        <v>4680</v>
      </c>
      <c r="G10" s="7">
        <v>0</v>
      </c>
      <c r="H10" s="8">
        <v>0</v>
      </c>
      <c r="I10" s="7">
        <v>-122.36</v>
      </c>
      <c r="J10" s="15">
        <f>SUM(F10:I10)</f>
        <v>4557.6400000000003</v>
      </c>
      <c r="K10" s="15">
        <f>IF(J10&lt;2000,0,J10-2000)</f>
        <v>2557.6400000000003</v>
      </c>
      <c r="L10" s="21">
        <f>-(K10*VLOOKUP(VLOOKUP(K10,扣税标准!$C$2:$C$10,1),扣税标准!$C$2:$E$10,2)-VLOOKUP(VLOOKUP(K10,扣税标准!$C$2:$C$10,1),扣税标准!$C$2:$E$10,3))</f>
        <v>-258.64600000000002</v>
      </c>
      <c r="M10" s="15">
        <f>J10+L10</f>
        <v>4298.9940000000006</v>
      </c>
    </row>
    <row r="11" spans="1:13" hidden="1" outlineLevel="2" x14ac:dyDescent="0.15">
      <c r="A11" s="6" t="s">
        <v>43</v>
      </c>
      <c r="B11" s="6" t="s">
        <v>30</v>
      </c>
      <c r="C11" s="6" t="s">
        <v>92</v>
      </c>
      <c r="D11" s="9">
        <v>1850</v>
      </c>
      <c r="E11" s="10">
        <v>3030</v>
      </c>
      <c r="F11" s="11">
        <f>D11+E11</f>
        <v>4880</v>
      </c>
      <c r="G11" s="7">
        <v>0</v>
      </c>
      <c r="H11" s="8">
        <v>0</v>
      </c>
      <c r="I11" s="7">
        <v>-122.36</v>
      </c>
      <c r="J11" s="15">
        <f>SUM(F11:I11)</f>
        <v>4757.6400000000003</v>
      </c>
      <c r="K11" s="15">
        <f>IF(J11&lt;2000,0,J11-2000)</f>
        <v>2757.6400000000003</v>
      </c>
      <c r="L11" s="21">
        <f>-(K11*VLOOKUP(VLOOKUP(K11,扣税标准!$C$2:$C$10,1),扣税标准!$C$2:$E$10,2)-VLOOKUP(VLOOKUP(K11,扣税标准!$C$2:$C$10,1),扣税标准!$C$2:$E$10,3))</f>
        <v>-288.64600000000002</v>
      </c>
      <c r="M11" s="15">
        <f>J11+L11</f>
        <v>4468.9940000000006</v>
      </c>
    </row>
    <row r="12" spans="1:13" hidden="1" outlineLevel="2" x14ac:dyDescent="0.15">
      <c r="A12" s="6" t="s">
        <v>47</v>
      </c>
      <c r="B12" s="6" t="s">
        <v>30</v>
      </c>
      <c r="C12" s="6" t="s">
        <v>96</v>
      </c>
      <c r="D12" s="9">
        <v>1850</v>
      </c>
      <c r="E12" s="10">
        <v>2640</v>
      </c>
      <c r="F12" s="11">
        <f>D12+E12</f>
        <v>4490</v>
      </c>
      <c r="G12" s="7">
        <v>0</v>
      </c>
      <c r="H12" s="8">
        <v>0</v>
      </c>
      <c r="I12" s="7">
        <v>-122.36</v>
      </c>
      <c r="J12" s="15">
        <f>SUM(F12:I12)</f>
        <v>4367.6400000000003</v>
      </c>
      <c r="K12" s="15">
        <f>IF(J12&lt;2000,0,J12-2000)</f>
        <v>2367.6400000000003</v>
      </c>
      <c r="L12" s="21">
        <f>-(K12*VLOOKUP(VLOOKUP(K12,扣税标准!$C$2:$C$10,1),扣税标准!$C$2:$E$10,2)-VLOOKUP(VLOOKUP(K12,扣税标准!$C$2:$C$10,1),扣税标准!$C$2:$E$10,3))</f>
        <v>-230.14600000000002</v>
      </c>
      <c r="M12" s="15">
        <f>J12+L12</f>
        <v>4137.4940000000006</v>
      </c>
    </row>
    <row r="13" spans="1:13" hidden="1" outlineLevel="2" x14ac:dyDescent="0.15">
      <c r="A13" s="6" t="s">
        <v>51</v>
      </c>
      <c r="B13" s="6" t="s">
        <v>30</v>
      </c>
      <c r="C13" s="6" t="s">
        <v>100</v>
      </c>
      <c r="D13" s="9">
        <v>2850</v>
      </c>
      <c r="E13" s="10">
        <v>3030</v>
      </c>
      <c r="F13" s="11">
        <f>D13+E13</f>
        <v>5880</v>
      </c>
      <c r="G13" s="7">
        <v>150</v>
      </c>
      <c r="H13" s="8">
        <v>0</v>
      </c>
      <c r="I13" s="7">
        <v>-122.36</v>
      </c>
      <c r="J13" s="15">
        <f>SUM(F13:I13)</f>
        <v>5907.64</v>
      </c>
      <c r="K13" s="15">
        <f>IF(J13&lt;2000,0,J13-2000)</f>
        <v>3907.6400000000003</v>
      </c>
      <c r="L13" s="21">
        <f>-(K13*VLOOKUP(VLOOKUP(K13,扣税标准!$C$2:$C$10,1),扣税标准!$C$2:$E$10,2)-VLOOKUP(VLOOKUP(K13,扣税标准!$C$2:$C$10,1),扣税标准!$C$2:$E$10,3))</f>
        <v>-461.14600000000007</v>
      </c>
      <c r="M13" s="15">
        <f>J13+L13</f>
        <v>5446.4940000000006</v>
      </c>
    </row>
    <row r="14" spans="1:13" hidden="1" outlineLevel="2" x14ac:dyDescent="0.15">
      <c r="A14" s="6" t="s">
        <v>55</v>
      </c>
      <c r="B14" s="6" t="s">
        <v>30</v>
      </c>
      <c r="C14" s="6" t="s">
        <v>56</v>
      </c>
      <c r="D14" s="9">
        <v>1850</v>
      </c>
      <c r="E14" s="10">
        <v>2770</v>
      </c>
      <c r="F14" s="11">
        <f>D14+E14</f>
        <v>4620</v>
      </c>
      <c r="G14" s="7">
        <v>0</v>
      </c>
      <c r="H14" s="8">
        <v>0</v>
      </c>
      <c r="I14" s="7">
        <v>-122.36</v>
      </c>
      <c r="J14" s="15">
        <f>SUM(F14:I14)</f>
        <v>4497.6400000000003</v>
      </c>
      <c r="K14" s="15">
        <f>IF(J14&lt;2000,0,J14-2000)</f>
        <v>2497.6400000000003</v>
      </c>
      <c r="L14" s="21">
        <f>-(K14*VLOOKUP(VLOOKUP(K14,扣税标准!$C$2:$C$10,1),扣税标准!$C$2:$E$10,2)-VLOOKUP(VLOOKUP(K14,扣税标准!$C$2:$C$10,1),扣税标准!$C$2:$E$10,3))</f>
        <v>-249.64600000000002</v>
      </c>
      <c r="M14" s="15">
        <f>J14+L14</f>
        <v>4247.9940000000006</v>
      </c>
    </row>
    <row r="15" spans="1:13" hidden="1" outlineLevel="2" x14ac:dyDescent="0.15">
      <c r="A15" s="6" t="s">
        <v>60</v>
      </c>
      <c r="B15" s="6" t="s">
        <v>30</v>
      </c>
      <c r="C15" s="6" t="s">
        <v>103</v>
      </c>
      <c r="D15" s="9">
        <v>1850</v>
      </c>
      <c r="E15" s="10">
        <v>2900</v>
      </c>
      <c r="F15" s="11">
        <f>D15+E15</f>
        <v>4750</v>
      </c>
      <c r="G15" s="7">
        <v>0</v>
      </c>
      <c r="H15" s="8">
        <v>0</v>
      </c>
      <c r="I15" s="7">
        <v>-122.36</v>
      </c>
      <c r="J15" s="15">
        <f>SUM(F15:I15)</f>
        <v>4627.6400000000003</v>
      </c>
      <c r="K15" s="15">
        <f>IF(J15&lt;2000,0,J15-2000)</f>
        <v>2627.6400000000003</v>
      </c>
      <c r="L15" s="21">
        <f>-(K15*VLOOKUP(VLOOKUP(K15,扣税标准!$C$2:$C$10,1),扣税标准!$C$2:$E$10,2)-VLOOKUP(VLOOKUP(K15,扣税标准!$C$2:$C$10,1),扣税标准!$C$2:$E$10,3))</f>
        <v>-269.14600000000002</v>
      </c>
      <c r="M15" s="15">
        <f>J15+L15</f>
        <v>4358.4940000000006</v>
      </c>
    </row>
    <row r="16" spans="1:13" hidden="1" outlineLevel="2" x14ac:dyDescent="0.15">
      <c r="A16" s="6" t="s">
        <v>63</v>
      </c>
      <c r="B16" s="6" t="s">
        <v>30</v>
      </c>
      <c r="C16" s="6" t="s">
        <v>106</v>
      </c>
      <c r="D16" s="9">
        <v>1850</v>
      </c>
      <c r="E16" s="10">
        <v>2750</v>
      </c>
      <c r="F16" s="11">
        <f>D16+E16</f>
        <v>4600</v>
      </c>
      <c r="G16" s="7">
        <v>0</v>
      </c>
      <c r="H16" s="8">
        <v>0</v>
      </c>
      <c r="I16" s="7">
        <v>-122.36</v>
      </c>
      <c r="J16" s="15">
        <f>SUM(F16:I16)</f>
        <v>4477.6400000000003</v>
      </c>
      <c r="K16" s="15">
        <f>IF(J16&lt;2000,0,J16-2000)</f>
        <v>2477.6400000000003</v>
      </c>
      <c r="L16" s="21">
        <f>-(K16*VLOOKUP(VLOOKUP(K16,扣税标准!$C$2:$C$10,1),扣税标准!$C$2:$E$10,2)-VLOOKUP(VLOOKUP(K16,扣税标准!$C$2:$C$10,1),扣税标准!$C$2:$E$10,3))</f>
        <v>-246.64600000000002</v>
      </c>
      <c r="M16" s="15">
        <f>J16+L16</f>
        <v>4230.9940000000006</v>
      </c>
    </row>
    <row r="17" spans="1:13" outlineLevel="1" collapsed="1" x14ac:dyDescent="0.15">
      <c r="A17" s="6"/>
      <c r="B17" s="30" t="s">
        <v>137</v>
      </c>
      <c r="C17" s="6"/>
      <c r="D17" s="9"/>
      <c r="E17" s="10"/>
      <c r="F17" s="11">
        <f>SUBTOTAL(9,F6:F16)</f>
        <v>53070</v>
      </c>
      <c r="G17" s="7"/>
      <c r="H17" s="8"/>
      <c r="I17" s="7"/>
      <c r="J17" s="15">
        <f>SUBTOTAL(9,J6:J16)</f>
        <v>51694.04</v>
      </c>
      <c r="K17" s="15"/>
      <c r="L17" s="21"/>
      <c r="M17" s="15">
        <f>SUBTOTAL(9,M6:M16)</f>
        <v>48614.933999999994</v>
      </c>
    </row>
    <row r="18" spans="1:13" hidden="1" outlineLevel="2" x14ac:dyDescent="0.15">
      <c r="A18" s="6" t="s">
        <v>5</v>
      </c>
      <c r="B18" s="6" t="s">
        <v>6</v>
      </c>
      <c r="C18" s="6" t="s">
        <v>70</v>
      </c>
      <c r="D18" s="9">
        <v>2500</v>
      </c>
      <c r="E18" s="10">
        <v>1290</v>
      </c>
      <c r="F18" s="11">
        <f>D18+E18</f>
        <v>3790</v>
      </c>
      <c r="G18" s="7">
        <v>150</v>
      </c>
      <c r="H18" s="8">
        <v>0</v>
      </c>
      <c r="I18" s="7">
        <v>-122.36</v>
      </c>
      <c r="J18" s="15">
        <f>SUM(F18:I18)</f>
        <v>3817.64</v>
      </c>
      <c r="K18" s="15">
        <f>IF(J18&lt;2000,0,J18-2000)</f>
        <v>1817.6399999999999</v>
      </c>
      <c r="L18" s="21">
        <f>-(K18*VLOOKUP(VLOOKUP(K18,扣税标准!$C$2:$C$10,1),扣税标准!$C$2:$E$10,2)-VLOOKUP(VLOOKUP(K18,扣税标准!$C$2:$C$10,1),扣税标准!$C$2:$E$10,3))</f>
        <v>-156.76400000000001</v>
      </c>
      <c r="M18" s="15">
        <f>J18+L18</f>
        <v>3660.8759999999997</v>
      </c>
    </row>
    <row r="19" spans="1:13" hidden="1" outlineLevel="2" x14ac:dyDescent="0.15">
      <c r="A19" s="6" t="s">
        <v>7</v>
      </c>
      <c r="B19" s="6" t="s">
        <v>6</v>
      </c>
      <c r="C19" s="6" t="s">
        <v>71</v>
      </c>
      <c r="D19" s="9">
        <v>2200</v>
      </c>
      <c r="E19" s="10">
        <v>990</v>
      </c>
      <c r="F19" s="11">
        <f>D19+E19</f>
        <v>3190</v>
      </c>
      <c r="G19" s="7">
        <v>0</v>
      </c>
      <c r="H19" s="8">
        <v>0</v>
      </c>
      <c r="I19" s="7">
        <v>-122.36</v>
      </c>
      <c r="J19" s="15">
        <f>SUM(F19:I19)</f>
        <v>3067.64</v>
      </c>
      <c r="K19" s="15">
        <f>IF(J19&lt;2000,0,J19-2000)</f>
        <v>1067.6399999999999</v>
      </c>
      <c r="L19" s="21">
        <f>-(K19*VLOOKUP(VLOOKUP(K19,扣税标准!$C$2:$C$10,1),扣税标准!$C$2:$E$10,2)-VLOOKUP(VLOOKUP(K19,扣税标准!$C$2:$C$10,1),扣税标准!$C$2:$E$10,3))</f>
        <v>-81.763999999999996</v>
      </c>
      <c r="M19" s="15">
        <f>J19+L19</f>
        <v>2985.8759999999997</v>
      </c>
    </row>
    <row r="20" spans="1:13" outlineLevel="1" collapsed="1" x14ac:dyDescent="0.15">
      <c r="A20" s="6"/>
      <c r="B20" s="30" t="s">
        <v>138</v>
      </c>
      <c r="C20" s="6"/>
      <c r="D20" s="9"/>
      <c r="E20" s="10"/>
      <c r="F20" s="11">
        <f>SUBTOTAL(9,F18:F19)</f>
        <v>6980</v>
      </c>
      <c r="G20" s="7"/>
      <c r="H20" s="8"/>
      <c r="I20" s="7"/>
      <c r="J20" s="15">
        <f>SUBTOTAL(9,J18:J19)</f>
        <v>6885.28</v>
      </c>
      <c r="K20" s="15"/>
      <c r="L20" s="21"/>
      <c r="M20" s="15">
        <f>SUBTOTAL(9,M18:M19)</f>
        <v>6646.7519999999995</v>
      </c>
    </row>
    <row r="21" spans="1:13" hidden="1" outlineLevel="2" x14ac:dyDescent="0.15">
      <c r="A21" s="6" t="s">
        <v>21</v>
      </c>
      <c r="B21" s="6" t="s">
        <v>22</v>
      </c>
      <c r="C21" s="6" t="s">
        <v>23</v>
      </c>
      <c r="D21" s="9">
        <v>2135</v>
      </c>
      <c r="E21" s="10">
        <v>2600</v>
      </c>
      <c r="F21" s="11">
        <f>D21+E21</f>
        <v>4735</v>
      </c>
      <c r="G21" s="7">
        <v>300</v>
      </c>
      <c r="H21" s="8">
        <v>0</v>
      </c>
      <c r="I21" s="7">
        <v>-122.36</v>
      </c>
      <c r="J21" s="15">
        <f>SUM(F21:I21)</f>
        <v>4912.6400000000003</v>
      </c>
      <c r="K21" s="15">
        <f>IF(J21&lt;2000,0,J21-2000)</f>
        <v>2912.6400000000003</v>
      </c>
      <c r="L21" s="21">
        <f>-(K21*VLOOKUP(VLOOKUP(K21,扣税标准!$C$2:$C$10,1),扣税标准!$C$2:$E$10,2)-VLOOKUP(VLOOKUP(K21,扣税标准!$C$2:$C$10,1),扣税标准!$C$2:$E$10,3))</f>
        <v>-311.89600000000002</v>
      </c>
      <c r="M21" s="15">
        <f>J21+L21</f>
        <v>4600.7440000000006</v>
      </c>
    </row>
    <row r="22" spans="1:13" hidden="1" outlineLevel="2" x14ac:dyDescent="0.15">
      <c r="A22" s="6" t="s">
        <v>26</v>
      </c>
      <c r="B22" s="6" t="s">
        <v>22</v>
      </c>
      <c r="C22" s="6" t="s">
        <v>78</v>
      </c>
      <c r="D22" s="9">
        <v>2135</v>
      </c>
      <c r="E22" s="10">
        <v>2780</v>
      </c>
      <c r="F22" s="11">
        <f>D22+E22</f>
        <v>4915</v>
      </c>
      <c r="G22" s="7">
        <v>450</v>
      </c>
      <c r="H22" s="8">
        <v>0</v>
      </c>
      <c r="I22" s="7">
        <v>-122.36</v>
      </c>
      <c r="J22" s="15">
        <f>SUM(F22:I22)</f>
        <v>5242.6400000000003</v>
      </c>
      <c r="K22" s="15">
        <f>IF(J22&lt;2000,0,J22-2000)</f>
        <v>3242.6400000000003</v>
      </c>
      <c r="L22" s="21">
        <f>-(K22*VLOOKUP(VLOOKUP(K22,扣税标准!$C$2:$C$10,1),扣税标准!$C$2:$E$10,2)-VLOOKUP(VLOOKUP(K22,扣税标准!$C$2:$C$10,1),扣税标准!$C$2:$E$10,3))</f>
        <v>-361.39600000000002</v>
      </c>
      <c r="M22" s="15">
        <f>J22+L22</f>
        <v>4881.2440000000006</v>
      </c>
    </row>
    <row r="23" spans="1:13" hidden="1" outlineLevel="2" x14ac:dyDescent="0.15">
      <c r="A23" s="6" t="s">
        <v>41</v>
      </c>
      <c r="B23" s="6" t="s">
        <v>22</v>
      </c>
      <c r="C23" s="6" t="s">
        <v>90</v>
      </c>
      <c r="D23" s="9">
        <v>2135</v>
      </c>
      <c r="E23" s="10">
        <v>2960</v>
      </c>
      <c r="F23" s="11">
        <f>D23+E23</f>
        <v>5095</v>
      </c>
      <c r="G23" s="7">
        <v>300</v>
      </c>
      <c r="H23" s="8">
        <v>0</v>
      </c>
      <c r="I23" s="7">
        <v>-122.36</v>
      </c>
      <c r="J23" s="15">
        <f>SUM(F23:I23)</f>
        <v>5272.64</v>
      </c>
      <c r="K23" s="15">
        <f>IF(J23&lt;2000,0,J23-2000)</f>
        <v>3272.6400000000003</v>
      </c>
      <c r="L23" s="21">
        <f>-(K23*VLOOKUP(VLOOKUP(K23,扣税标准!$C$2:$C$10,1),扣税标准!$C$2:$E$10,2)-VLOOKUP(VLOOKUP(K23,扣税标准!$C$2:$C$10,1),扣税标准!$C$2:$E$10,3))</f>
        <v>-365.89600000000002</v>
      </c>
      <c r="M23" s="15">
        <f>J23+L23</f>
        <v>4906.7440000000006</v>
      </c>
    </row>
    <row r="24" spans="1:13" hidden="1" outlineLevel="2" x14ac:dyDescent="0.15">
      <c r="A24" s="6" t="s">
        <v>45</v>
      </c>
      <c r="B24" s="6" t="s">
        <v>22</v>
      </c>
      <c r="C24" s="6" t="s">
        <v>94</v>
      </c>
      <c r="D24" s="9">
        <v>2135</v>
      </c>
      <c r="E24" s="10">
        <v>3140</v>
      </c>
      <c r="F24" s="11">
        <f>D24+E24</f>
        <v>5275</v>
      </c>
      <c r="G24" s="7">
        <v>300</v>
      </c>
      <c r="H24" s="8">
        <v>0</v>
      </c>
      <c r="I24" s="7">
        <v>-122.36</v>
      </c>
      <c r="J24" s="15">
        <f>SUM(F24:I24)</f>
        <v>5452.64</v>
      </c>
      <c r="K24" s="15">
        <f>IF(J24&lt;2000,0,J24-2000)</f>
        <v>3452.6400000000003</v>
      </c>
      <c r="L24" s="21">
        <f>-(K24*VLOOKUP(VLOOKUP(K24,扣税标准!$C$2:$C$10,1),扣税标准!$C$2:$E$10,2)-VLOOKUP(VLOOKUP(K24,扣税标准!$C$2:$C$10,1),扣税标准!$C$2:$E$10,3))</f>
        <v>-392.89600000000007</v>
      </c>
      <c r="M24" s="15">
        <f>J24+L24</f>
        <v>5059.7440000000006</v>
      </c>
    </row>
    <row r="25" spans="1:13" hidden="1" outlineLevel="2" x14ac:dyDescent="0.15">
      <c r="A25" s="6" t="s">
        <v>49</v>
      </c>
      <c r="B25" s="6" t="s">
        <v>22</v>
      </c>
      <c r="C25" s="6" t="s">
        <v>98</v>
      </c>
      <c r="D25" s="9">
        <v>2135</v>
      </c>
      <c r="E25" s="10">
        <v>3320</v>
      </c>
      <c r="F25" s="11">
        <f>D25+E25</f>
        <v>5455</v>
      </c>
      <c r="G25" s="7">
        <v>300</v>
      </c>
      <c r="H25" s="8">
        <v>0</v>
      </c>
      <c r="I25" s="7">
        <v>-122.36</v>
      </c>
      <c r="J25" s="15">
        <f>SUM(F25:I25)</f>
        <v>5632.64</v>
      </c>
      <c r="K25" s="15">
        <f>IF(J25&lt;2000,0,J25-2000)</f>
        <v>3632.6400000000003</v>
      </c>
      <c r="L25" s="21">
        <f>-(K25*VLOOKUP(VLOOKUP(K25,扣税标准!$C$2:$C$10,1),扣税标准!$C$2:$E$10,2)-VLOOKUP(VLOOKUP(K25,扣税标准!$C$2:$C$10,1),扣税标准!$C$2:$E$10,3))</f>
        <v>-419.89600000000007</v>
      </c>
      <c r="M25" s="15">
        <f>J25+L25</f>
        <v>5212.7440000000006</v>
      </c>
    </row>
    <row r="26" spans="1:13" hidden="1" outlineLevel="2" x14ac:dyDescent="0.15">
      <c r="A26" s="6" t="s">
        <v>66</v>
      </c>
      <c r="B26" s="6" t="s">
        <v>22</v>
      </c>
      <c r="C26" s="6" t="s">
        <v>109</v>
      </c>
      <c r="D26" s="9">
        <v>2135</v>
      </c>
      <c r="E26" s="10">
        <v>3500</v>
      </c>
      <c r="F26" s="11">
        <f>D26+E26</f>
        <v>5635</v>
      </c>
      <c r="G26" s="7">
        <v>300</v>
      </c>
      <c r="H26" s="8">
        <v>0</v>
      </c>
      <c r="I26" s="7">
        <v>-122.36</v>
      </c>
      <c r="J26" s="15">
        <f>SUM(F26:I26)</f>
        <v>5812.64</v>
      </c>
      <c r="K26" s="15">
        <f>IF(J26&lt;2000,0,J26-2000)</f>
        <v>3812.6400000000003</v>
      </c>
      <c r="L26" s="21">
        <f>-(K26*VLOOKUP(VLOOKUP(K26,扣税标准!$C$2:$C$10,1),扣税标准!$C$2:$E$10,2)-VLOOKUP(VLOOKUP(K26,扣税标准!$C$2:$C$10,1),扣税标准!$C$2:$E$10,3))</f>
        <v>-446.89600000000007</v>
      </c>
      <c r="M26" s="15">
        <f>J26+L26</f>
        <v>5365.7440000000006</v>
      </c>
    </row>
    <row r="27" spans="1:13" outlineLevel="1" collapsed="1" x14ac:dyDescent="0.15">
      <c r="A27" s="6"/>
      <c r="B27" s="30" t="s">
        <v>139</v>
      </c>
      <c r="C27" s="6"/>
      <c r="D27" s="9"/>
      <c r="E27" s="10"/>
      <c r="F27" s="11">
        <f>SUBTOTAL(9,F21:F26)</f>
        <v>31110</v>
      </c>
      <c r="G27" s="7"/>
      <c r="H27" s="8"/>
      <c r="I27" s="7"/>
      <c r="J27" s="15">
        <f>SUBTOTAL(9,J21:J26)</f>
        <v>32325.84</v>
      </c>
      <c r="K27" s="15"/>
      <c r="L27" s="21"/>
      <c r="M27" s="15">
        <f>SUBTOTAL(9,M21:M26)</f>
        <v>30026.964</v>
      </c>
    </row>
    <row r="28" spans="1:13" hidden="1" outlineLevel="2" x14ac:dyDescent="0.15">
      <c r="A28" s="6" t="s">
        <v>8</v>
      </c>
      <c r="B28" s="6" t="s">
        <v>9</v>
      </c>
      <c r="C28" s="6" t="s">
        <v>72</v>
      </c>
      <c r="D28" s="9">
        <v>2350</v>
      </c>
      <c r="E28" s="10">
        <v>2780</v>
      </c>
      <c r="F28" s="11">
        <f>D28+E28</f>
        <v>5130</v>
      </c>
      <c r="G28" s="7">
        <v>150</v>
      </c>
      <c r="H28" s="8">
        <v>0</v>
      </c>
      <c r="I28" s="7">
        <v>-122.36</v>
      </c>
      <c r="J28" s="15">
        <f>SUM(F28:I28)</f>
        <v>5157.6400000000003</v>
      </c>
      <c r="K28" s="15">
        <f>IF(J28&lt;2000,0,J28-2000)</f>
        <v>3157.6400000000003</v>
      </c>
      <c r="L28" s="21">
        <f>-(K28*VLOOKUP(VLOOKUP(K28,扣税标准!$C$2:$C$10,1),扣税标准!$C$2:$E$10,2)-VLOOKUP(VLOOKUP(K28,扣税标准!$C$2:$C$10,1),扣税标准!$C$2:$E$10,3))</f>
        <v>-348.64600000000002</v>
      </c>
      <c r="M28" s="15">
        <f>J28+L28</f>
        <v>4808.9940000000006</v>
      </c>
    </row>
    <row r="29" spans="1:13" hidden="1" outlineLevel="2" x14ac:dyDescent="0.15">
      <c r="A29" s="6" t="s">
        <v>68</v>
      </c>
      <c r="B29" s="6" t="s">
        <v>69</v>
      </c>
      <c r="C29" s="6" t="s">
        <v>111</v>
      </c>
      <c r="D29" s="9">
        <v>1350</v>
      </c>
      <c r="E29" s="10">
        <v>680</v>
      </c>
      <c r="F29" s="11">
        <f>D29+E29</f>
        <v>2030</v>
      </c>
      <c r="G29" s="7">
        <v>0</v>
      </c>
      <c r="H29" s="8">
        <v>0</v>
      </c>
      <c r="I29" s="7">
        <v>-122.36</v>
      </c>
      <c r="J29" s="15">
        <f>SUM(F29:I29)</f>
        <v>1907.64</v>
      </c>
      <c r="K29" s="15">
        <f>IF(J29&lt;2000,0,J29-2000)</f>
        <v>0</v>
      </c>
      <c r="L29" s="21">
        <f>-(K29*VLOOKUP(VLOOKUP(K29,扣税标准!$C$2:$C$10,1),扣税标准!$C$2:$E$10,2)-VLOOKUP(VLOOKUP(K29,扣税标准!$C$2:$C$10,1),扣税标准!$C$2:$E$10,3))</f>
        <v>0</v>
      </c>
      <c r="M29" s="15">
        <f>J29+L29</f>
        <v>1907.64</v>
      </c>
    </row>
    <row r="30" spans="1:13" outlineLevel="1" collapsed="1" x14ac:dyDescent="0.15">
      <c r="A30" s="6"/>
      <c r="B30" s="30" t="s">
        <v>140</v>
      </c>
      <c r="C30" s="6"/>
      <c r="D30" s="9"/>
      <c r="E30" s="10"/>
      <c r="F30" s="11">
        <f>SUBTOTAL(9,F28:F29)</f>
        <v>7160</v>
      </c>
      <c r="G30" s="7"/>
      <c r="H30" s="8"/>
      <c r="I30" s="7"/>
      <c r="J30" s="15">
        <f>SUBTOTAL(9,J28:J29)</f>
        <v>7065.2800000000007</v>
      </c>
      <c r="K30" s="15"/>
      <c r="L30" s="21"/>
      <c r="M30" s="15">
        <f>SUBTOTAL(9,M28:M29)</f>
        <v>6716.6340000000009</v>
      </c>
    </row>
    <row r="31" spans="1:13" hidden="1" outlineLevel="2" x14ac:dyDescent="0.15">
      <c r="A31" s="6" t="s">
        <v>15</v>
      </c>
      <c r="B31" s="6" t="s">
        <v>16</v>
      </c>
      <c r="C31" s="6" t="s">
        <v>17</v>
      </c>
      <c r="D31" s="9">
        <v>1200</v>
      </c>
      <c r="E31" s="10">
        <v>2010</v>
      </c>
      <c r="F31" s="11">
        <f>D31+E31</f>
        <v>3210</v>
      </c>
      <c r="G31" s="7">
        <v>300</v>
      </c>
      <c r="H31" s="8">
        <v>0</v>
      </c>
      <c r="I31" s="7">
        <v>-122.36</v>
      </c>
      <c r="J31" s="15">
        <f>SUM(F31:I31)</f>
        <v>3387.64</v>
      </c>
      <c r="K31" s="15">
        <f>IF(J31&lt;2000,0,J31-2000)</f>
        <v>1387.6399999999999</v>
      </c>
      <c r="L31" s="21">
        <f>-(K31*VLOOKUP(VLOOKUP(K31,扣税标准!$C$2:$C$10,1),扣税标准!$C$2:$E$10,2)-VLOOKUP(VLOOKUP(K31,扣税标准!$C$2:$C$10,1),扣税标准!$C$2:$E$10,3))</f>
        <v>-113.76399999999998</v>
      </c>
      <c r="M31" s="15">
        <f>J31+L31</f>
        <v>3273.8759999999997</v>
      </c>
    </row>
    <row r="32" spans="1:13" hidden="1" outlineLevel="2" x14ac:dyDescent="0.15">
      <c r="A32" s="6" t="s">
        <v>27</v>
      </c>
      <c r="B32" s="6" t="s">
        <v>16</v>
      </c>
      <c r="C32" s="6" t="s">
        <v>79</v>
      </c>
      <c r="D32" s="9">
        <v>1200</v>
      </c>
      <c r="E32" s="10">
        <v>790</v>
      </c>
      <c r="F32" s="11">
        <f>D32+E32</f>
        <v>1990</v>
      </c>
      <c r="G32" s="7">
        <v>300</v>
      </c>
      <c r="H32" s="8">
        <v>-60</v>
      </c>
      <c r="I32" s="7">
        <v>-122.36</v>
      </c>
      <c r="J32" s="15">
        <f>SUM(F32:I32)</f>
        <v>2107.64</v>
      </c>
      <c r="K32" s="15">
        <f>IF(J32&lt;2000,0,J32-2000)</f>
        <v>107.63999999999987</v>
      </c>
      <c r="L32" s="21">
        <f>-(K32*VLOOKUP(VLOOKUP(K32,扣税标准!$C$2:$C$10,1),扣税标准!$C$2:$E$10,2)-VLOOKUP(VLOOKUP(K32,扣税标准!$C$2:$C$10,1),扣税标准!$C$2:$E$10,3))</f>
        <v>-5.3819999999999943</v>
      </c>
      <c r="M32" s="15">
        <f>J32+L32</f>
        <v>2102.2579999999998</v>
      </c>
    </row>
    <row r="33" spans="1:13" hidden="1" outlineLevel="2" x14ac:dyDescent="0.15">
      <c r="A33" s="6" t="s">
        <v>28</v>
      </c>
      <c r="B33" s="6" t="s">
        <v>16</v>
      </c>
      <c r="C33" s="6" t="s">
        <v>80</v>
      </c>
      <c r="D33" s="9">
        <v>1200</v>
      </c>
      <c r="E33" s="10">
        <v>2620</v>
      </c>
      <c r="F33" s="11">
        <f>D33+E33</f>
        <v>3820</v>
      </c>
      <c r="G33" s="7">
        <v>300</v>
      </c>
      <c r="H33" s="8">
        <v>0</v>
      </c>
      <c r="I33" s="7">
        <v>-122.36</v>
      </c>
      <c r="J33" s="15">
        <f>SUM(F33:I33)</f>
        <v>3997.64</v>
      </c>
      <c r="K33" s="15">
        <f>IF(J33&lt;2000,0,J33-2000)</f>
        <v>1997.6399999999999</v>
      </c>
      <c r="L33" s="21">
        <f>-(K33*VLOOKUP(VLOOKUP(K33,扣税标准!$C$2:$C$10,1),扣税标准!$C$2:$E$10,2)-VLOOKUP(VLOOKUP(K33,扣税标准!$C$2:$C$10,1),扣税标准!$C$2:$E$10,3))</f>
        <v>-174.76400000000001</v>
      </c>
      <c r="M33" s="15">
        <f>J33+L33</f>
        <v>3822.8759999999997</v>
      </c>
    </row>
    <row r="34" spans="1:13" hidden="1" outlineLevel="2" x14ac:dyDescent="0.15">
      <c r="A34" s="6" t="s">
        <v>36</v>
      </c>
      <c r="B34" s="6" t="s">
        <v>16</v>
      </c>
      <c r="C34" s="6" t="s">
        <v>87</v>
      </c>
      <c r="D34" s="9">
        <v>1500</v>
      </c>
      <c r="E34" s="10">
        <v>6500</v>
      </c>
      <c r="F34" s="11">
        <f>D34+E34</f>
        <v>8000</v>
      </c>
      <c r="G34" s="7">
        <v>500</v>
      </c>
      <c r="H34" s="8">
        <v>0</v>
      </c>
      <c r="I34" s="7">
        <v>-122.36</v>
      </c>
      <c r="J34" s="15">
        <f>SUM(F34:I34)</f>
        <v>8377.64</v>
      </c>
      <c r="K34" s="15">
        <f>IF(J34&lt;2000,0,J34-2000)</f>
        <v>6377.6399999999994</v>
      </c>
      <c r="L34" s="21">
        <f>-(K34*VLOOKUP(VLOOKUP(K34,扣税标准!$C$2:$C$10,1),扣税标准!$C$2:$E$10,2)-VLOOKUP(VLOOKUP(K34,扣税标准!$C$2:$C$10,1),扣税标准!$C$2:$E$10,3))</f>
        <v>-900.52800000000002</v>
      </c>
      <c r="M34" s="15">
        <f>J34+L34</f>
        <v>7477.1119999999992</v>
      </c>
    </row>
    <row r="35" spans="1:13" hidden="1" outlineLevel="2" x14ac:dyDescent="0.15">
      <c r="A35" s="6" t="s">
        <v>44</v>
      </c>
      <c r="B35" s="6" t="s">
        <v>16</v>
      </c>
      <c r="C35" s="6" t="s">
        <v>93</v>
      </c>
      <c r="D35" s="9">
        <v>1200</v>
      </c>
      <c r="E35" s="10">
        <v>4450</v>
      </c>
      <c r="F35" s="11">
        <f>D35+E35</f>
        <v>5650</v>
      </c>
      <c r="G35" s="7">
        <v>300</v>
      </c>
      <c r="H35" s="8">
        <v>0</v>
      </c>
      <c r="I35" s="7">
        <v>-122.36</v>
      </c>
      <c r="J35" s="15">
        <f>SUM(F35:I35)</f>
        <v>5827.64</v>
      </c>
      <c r="K35" s="15">
        <f>IF(J35&lt;2000,0,J35-2000)</f>
        <v>3827.6400000000003</v>
      </c>
      <c r="L35" s="21">
        <f>-(K35*VLOOKUP(VLOOKUP(K35,扣税标准!$C$2:$C$10,1),扣税标准!$C$2:$E$10,2)-VLOOKUP(VLOOKUP(K35,扣税标准!$C$2:$C$10,1),扣税标准!$C$2:$E$10,3))</f>
        <v>-449.14600000000007</v>
      </c>
      <c r="M35" s="15">
        <f>J35+L35</f>
        <v>5378.4940000000006</v>
      </c>
    </row>
    <row r="36" spans="1:13" hidden="1" outlineLevel="2" x14ac:dyDescent="0.15">
      <c r="A36" s="6" t="s">
        <v>48</v>
      </c>
      <c r="B36" s="6" t="s">
        <v>16</v>
      </c>
      <c r="C36" s="6" t="s">
        <v>97</v>
      </c>
      <c r="D36" s="9">
        <v>1200</v>
      </c>
      <c r="E36" s="10">
        <v>5060</v>
      </c>
      <c r="F36" s="11">
        <f>D36+E36</f>
        <v>6260</v>
      </c>
      <c r="G36" s="7">
        <v>300</v>
      </c>
      <c r="H36" s="8">
        <v>0</v>
      </c>
      <c r="I36" s="7">
        <v>-122.36</v>
      </c>
      <c r="J36" s="15">
        <f>SUM(F36:I36)</f>
        <v>6437.64</v>
      </c>
      <c r="K36" s="15">
        <f>IF(J36&lt;2000,0,J36-2000)</f>
        <v>4437.6400000000003</v>
      </c>
      <c r="L36" s="21">
        <f>-(K36*VLOOKUP(VLOOKUP(K36,扣税标准!$C$2:$C$10,1),扣税标准!$C$2:$E$10,2)-VLOOKUP(VLOOKUP(K36,扣税标准!$C$2:$C$10,1),扣税标准!$C$2:$E$10,3))</f>
        <v>-540.64600000000007</v>
      </c>
      <c r="M36" s="15">
        <f>J36+L36</f>
        <v>5896.9940000000006</v>
      </c>
    </row>
    <row r="37" spans="1:13" hidden="1" outlineLevel="2" x14ac:dyDescent="0.15">
      <c r="A37" s="6" t="s">
        <v>52</v>
      </c>
      <c r="B37" s="6" t="s">
        <v>16</v>
      </c>
      <c r="C37" s="6" t="s">
        <v>101</v>
      </c>
      <c r="D37" s="9">
        <v>1200</v>
      </c>
      <c r="E37" s="10">
        <v>3840</v>
      </c>
      <c r="F37" s="11">
        <f>D37+E37</f>
        <v>5040</v>
      </c>
      <c r="G37" s="7">
        <v>300</v>
      </c>
      <c r="H37" s="8">
        <v>0</v>
      </c>
      <c r="I37" s="7">
        <v>-122.36</v>
      </c>
      <c r="J37" s="15">
        <f>SUM(F37:I37)</f>
        <v>5217.6400000000003</v>
      </c>
      <c r="K37" s="15">
        <f>IF(J37&lt;2000,0,J37-2000)</f>
        <v>3217.6400000000003</v>
      </c>
      <c r="L37" s="21">
        <f>-(K37*VLOOKUP(VLOOKUP(K37,扣税标准!$C$2:$C$10,1),扣税标准!$C$2:$E$10,2)-VLOOKUP(VLOOKUP(K37,扣税标准!$C$2:$C$10,1),扣税标准!$C$2:$E$10,3))</f>
        <v>-357.64600000000002</v>
      </c>
      <c r="M37" s="15">
        <f>J37+L37</f>
        <v>4859.9940000000006</v>
      </c>
    </row>
    <row r="38" spans="1:13" hidden="1" outlineLevel="2" x14ac:dyDescent="0.15">
      <c r="A38" s="6" t="s">
        <v>57</v>
      </c>
      <c r="B38" s="6" t="s">
        <v>16</v>
      </c>
      <c r="C38" s="6" t="s">
        <v>58</v>
      </c>
      <c r="D38" s="9">
        <v>1200</v>
      </c>
      <c r="E38" s="10">
        <v>1400</v>
      </c>
      <c r="F38" s="11">
        <f>D38+E38</f>
        <v>2600</v>
      </c>
      <c r="G38" s="7">
        <v>300</v>
      </c>
      <c r="H38" s="8">
        <v>0</v>
      </c>
      <c r="I38" s="7">
        <v>-122.36</v>
      </c>
      <c r="J38" s="15">
        <f>SUM(F38:I38)</f>
        <v>2777.64</v>
      </c>
      <c r="K38" s="15">
        <f>IF(J38&lt;2000,0,J38-2000)</f>
        <v>777.63999999999987</v>
      </c>
      <c r="L38" s="21">
        <f>-(K38*VLOOKUP(VLOOKUP(K38,扣税标准!$C$2:$C$10,1),扣税标准!$C$2:$E$10,2)-VLOOKUP(VLOOKUP(K38,扣税标准!$C$2:$C$10,1),扣税标准!$C$2:$E$10,3))</f>
        <v>-52.763999999999996</v>
      </c>
      <c r="M38" s="15">
        <f>J38+L38</f>
        <v>2724.8759999999997</v>
      </c>
    </row>
    <row r="39" spans="1:13" hidden="1" outlineLevel="2" x14ac:dyDescent="0.15">
      <c r="A39" s="6" t="s">
        <v>61</v>
      </c>
      <c r="B39" s="6" t="s">
        <v>16</v>
      </c>
      <c r="C39" s="6" t="s">
        <v>104</v>
      </c>
      <c r="D39" s="9">
        <v>1200</v>
      </c>
      <c r="E39" s="10">
        <v>3230</v>
      </c>
      <c r="F39" s="11">
        <f>D39+E39</f>
        <v>4430</v>
      </c>
      <c r="G39" s="7">
        <v>300</v>
      </c>
      <c r="H39" s="8">
        <v>0</v>
      </c>
      <c r="I39" s="7">
        <v>-122.36</v>
      </c>
      <c r="J39" s="15">
        <f>SUM(F39:I39)</f>
        <v>4607.6400000000003</v>
      </c>
      <c r="K39" s="15">
        <f>IF(J39&lt;2000,0,J39-2000)</f>
        <v>2607.6400000000003</v>
      </c>
      <c r="L39" s="21">
        <f>-(K39*VLOOKUP(VLOOKUP(K39,扣税标准!$C$2:$C$10,1),扣税标准!$C$2:$E$10,2)-VLOOKUP(VLOOKUP(K39,扣税标准!$C$2:$C$10,1),扣税标准!$C$2:$E$10,3))</f>
        <v>-266.14600000000002</v>
      </c>
      <c r="M39" s="15">
        <f>J39+L39</f>
        <v>4341.4940000000006</v>
      </c>
    </row>
    <row r="40" spans="1:13" hidden="1" outlineLevel="2" x14ac:dyDescent="0.15">
      <c r="A40" s="6" t="s">
        <v>67</v>
      </c>
      <c r="B40" s="6" t="s">
        <v>16</v>
      </c>
      <c r="C40" s="6" t="s">
        <v>110</v>
      </c>
      <c r="D40" s="9">
        <v>1200</v>
      </c>
      <c r="E40" s="10">
        <v>4030</v>
      </c>
      <c r="F40" s="11">
        <f>D40+E40</f>
        <v>5230</v>
      </c>
      <c r="G40" s="7">
        <v>300</v>
      </c>
      <c r="H40" s="8">
        <v>0</v>
      </c>
      <c r="I40" s="7">
        <v>-122.36</v>
      </c>
      <c r="J40" s="15">
        <f>SUM(F40:I40)</f>
        <v>5407.64</v>
      </c>
      <c r="K40" s="15">
        <f>IF(J40&lt;2000,0,J40-2000)</f>
        <v>3407.6400000000003</v>
      </c>
      <c r="L40" s="21">
        <f>-(K40*VLOOKUP(VLOOKUP(K40,扣税标准!$C$2:$C$10,1),扣税标准!$C$2:$E$10,2)-VLOOKUP(VLOOKUP(K40,扣税标准!$C$2:$C$10,1),扣税标准!$C$2:$E$10,3))</f>
        <v>-386.14600000000002</v>
      </c>
      <c r="M40" s="15">
        <f>J40+L40</f>
        <v>5021.4940000000006</v>
      </c>
    </row>
    <row r="41" spans="1:13" outlineLevel="1" collapsed="1" x14ac:dyDescent="0.15">
      <c r="A41" s="6"/>
      <c r="B41" s="30" t="s">
        <v>141</v>
      </c>
      <c r="C41" s="6"/>
      <c r="D41" s="9"/>
      <c r="E41" s="10"/>
      <c r="F41" s="11">
        <f>SUBTOTAL(9,F31:F40)</f>
        <v>46230</v>
      </c>
      <c r="G41" s="7"/>
      <c r="H41" s="8"/>
      <c r="I41" s="7"/>
      <c r="J41" s="15">
        <f>SUBTOTAL(9,J31:J40)</f>
        <v>48146.399999999994</v>
      </c>
      <c r="K41" s="15"/>
      <c r="L41" s="21"/>
      <c r="M41" s="15">
        <f>SUBTOTAL(9,M31:M40)</f>
        <v>44899.467999999993</v>
      </c>
    </row>
    <row r="42" spans="1:13" hidden="1" outlineLevel="2" x14ac:dyDescent="0.15">
      <c r="A42" s="6" t="s">
        <v>18</v>
      </c>
      <c r="B42" s="6" t="s">
        <v>19</v>
      </c>
      <c r="C42" s="6" t="s">
        <v>20</v>
      </c>
      <c r="D42" s="9">
        <v>2225</v>
      </c>
      <c r="E42" s="10">
        <v>1850</v>
      </c>
      <c r="F42" s="11">
        <f>D42+E42</f>
        <v>4075</v>
      </c>
      <c r="G42" s="7">
        <v>0</v>
      </c>
      <c r="H42" s="8">
        <v>-45</v>
      </c>
      <c r="I42" s="7">
        <v>-122.36</v>
      </c>
      <c r="J42" s="15">
        <f>SUM(F42:I42)</f>
        <v>3907.64</v>
      </c>
      <c r="K42" s="15">
        <f>IF(J42&lt;2000,0,J42-2000)</f>
        <v>1907.6399999999999</v>
      </c>
      <c r="L42" s="21">
        <f>-(K42*VLOOKUP(VLOOKUP(K42,扣税标准!$C$2:$C$10,1),扣税标准!$C$2:$E$10,2)-VLOOKUP(VLOOKUP(K42,扣税标准!$C$2:$C$10,1),扣税标准!$C$2:$E$10,3))</f>
        <v>-165.76400000000001</v>
      </c>
      <c r="M42" s="15">
        <f>J42+L42</f>
        <v>3741.8759999999997</v>
      </c>
    </row>
    <row r="43" spans="1:13" hidden="1" outlineLevel="2" x14ac:dyDescent="0.15">
      <c r="A43" s="6" t="s">
        <v>33</v>
      </c>
      <c r="B43" s="6" t="s">
        <v>19</v>
      </c>
      <c r="C43" s="6" t="s">
        <v>84</v>
      </c>
      <c r="D43" s="9">
        <v>2225</v>
      </c>
      <c r="E43" s="10">
        <v>950</v>
      </c>
      <c r="F43" s="11">
        <f>D43+E43</f>
        <v>3175</v>
      </c>
      <c r="G43" s="7">
        <v>0</v>
      </c>
      <c r="H43" s="8">
        <v>0</v>
      </c>
      <c r="I43" s="7">
        <v>-122.36</v>
      </c>
      <c r="J43" s="15">
        <f>SUM(F43:I43)</f>
        <v>3052.64</v>
      </c>
      <c r="K43" s="15">
        <f>IF(J43&lt;2000,0,J43-2000)</f>
        <v>1052.6399999999999</v>
      </c>
      <c r="L43" s="21">
        <f>-(K43*VLOOKUP(VLOOKUP(K43,扣税标准!$C$2:$C$10,1),扣税标准!$C$2:$E$10,2)-VLOOKUP(VLOOKUP(K43,扣税标准!$C$2:$C$10,1),扣税标准!$C$2:$E$10,3))</f>
        <v>-80.263999999999996</v>
      </c>
      <c r="M43" s="15">
        <f>J43+L43</f>
        <v>2972.3759999999997</v>
      </c>
    </row>
    <row r="44" spans="1:13" hidden="1" outlineLevel="2" x14ac:dyDescent="0.15">
      <c r="A44" s="6" t="s">
        <v>46</v>
      </c>
      <c r="B44" s="6" t="s">
        <v>19</v>
      </c>
      <c r="C44" s="6" t="s">
        <v>95</v>
      </c>
      <c r="D44" s="9">
        <v>2225</v>
      </c>
      <c r="E44" s="10">
        <v>2150</v>
      </c>
      <c r="F44" s="11">
        <f>D44+E44</f>
        <v>4375</v>
      </c>
      <c r="G44" s="7">
        <v>0</v>
      </c>
      <c r="H44" s="8">
        <v>0</v>
      </c>
      <c r="I44" s="7">
        <v>-122.36</v>
      </c>
      <c r="J44" s="15">
        <f>SUM(F44:I44)</f>
        <v>4252.6400000000003</v>
      </c>
      <c r="K44" s="15">
        <f>IF(J44&lt;2000,0,J44-2000)</f>
        <v>2252.6400000000003</v>
      </c>
      <c r="L44" s="21">
        <f>-(K44*VLOOKUP(VLOOKUP(K44,扣税标准!$C$2:$C$10,1),扣税标准!$C$2:$E$10,2)-VLOOKUP(VLOOKUP(K44,扣税标准!$C$2:$C$10,1),扣税标准!$C$2:$E$10,3))</f>
        <v>-212.89600000000002</v>
      </c>
      <c r="M44" s="15">
        <f>J44+L44</f>
        <v>4039.7440000000001</v>
      </c>
    </row>
    <row r="45" spans="1:13" hidden="1" outlineLevel="2" x14ac:dyDescent="0.15">
      <c r="A45" s="6" t="s">
        <v>53</v>
      </c>
      <c r="B45" s="6" t="s">
        <v>19</v>
      </c>
      <c r="C45" s="6" t="s">
        <v>54</v>
      </c>
      <c r="D45" s="9">
        <v>2225</v>
      </c>
      <c r="E45" s="10">
        <v>1550</v>
      </c>
      <c r="F45" s="11">
        <f>D45+E45</f>
        <v>3775</v>
      </c>
      <c r="G45" s="7">
        <v>0</v>
      </c>
      <c r="H45" s="8">
        <v>0</v>
      </c>
      <c r="I45" s="7">
        <v>-122.36</v>
      </c>
      <c r="J45" s="15">
        <f>SUM(F45:I45)</f>
        <v>3652.64</v>
      </c>
      <c r="K45" s="15">
        <f>IF(J45&lt;2000,0,J45-2000)</f>
        <v>1652.6399999999999</v>
      </c>
      <c r="L45" s="21">
        <f>-(K45*VLOOKUP(VLOOKUP(K45,扣税标准!$C$2:$C$10,1),扣税标准!$C$2:$E$10,2)-VLOOKUP(VLOOKUP(K45,扣税标准!$C$2:$C$10,1),扣税标准!$C$2:$E$10,3))</f>
        <v>-140.26400000000001</v>
      </c>
      <c r="M45" s="15">
        <f>J45+L45</f>
        <v>3512.3759999999997</v>
      </c>
    </row>
    <row r="46" spans="1:13" hidden="1" outlineLevel="2" x14ac:dyDescent="0.15">
      <c r="A46" s="6" t="s">
        <v>59</v>
      </c>
      <c r="B46" s="6" t="s">
        <v>19</v>
      </c>
      <c r="C46" s="6" t="s">
        <v>102</v>
      </c>
      <c r="D46" s="9">
        <v>2725</v>
      </c>
      <c r="E46" s="10">
        <v>2450</v>
      </c>
      <c r="F46" s="11">
        <f>D46+E46</f>
        <v>5175</v>
      </c>
      <c r="G46" s="7">
        <v>150</v>
      </c>
      <c r="H46" s="8">
        <v>0</v>
      </c>
      <c r="I46" s="7">
        <v>-122.36</v>
      </c>
      <c r="J46" s="15">
        <f>SUM(F46:I46)</f>
        <v>5202.6400000000003</v>
      </c>
      <c r="K46" s="15">
        <f>IF(J46&lt;2000,0,J46-2000)</f>
        <v>3202.6400000000003</v>
      </c>
      <c r="L46" s="21">
        <f>-(K46*VLOOKUP(VLOOKUP(K46,扣税标准!$C$2:$C$10,1),扣税标准!$C$2:$E$10,2)-VLOOKUP(VLOOKUP(K46,扣税标准!$C$2:$C$10,1),扣税标准!$C$2:$E$10,3))</f>
        <v>-355.39600000000002</v>
      </c>
      <c r="M46" s="15">
        <f>J46+L46</f>
        <v>4847.2440000000006</v>
      </c>
    </row>
    <row r="47" spans="1:13" hidden="1" outlineLevel="2" x14ac:dyDescent="0.15">
      <c r="A47" s="6" t="s">
        <v>64</v>
      </c>
      <c r="B47" s="6" t="s">
        <v>19</v>
      </c>
      <c r="C47" s="6" t="s">
        <v>107</v>
      </c>
      <c r="D47" s="9">
        <v>2225</v>
      </c>
      <c r="E47" s="10">
        <v>650</v>
      </c>
      <c r="F47" s="11">
        <f>D47+E47</f>
        <v>2875</v>
      </c>
      <c r="G47" s="7">
        <v>0</v>
      </c>
      <c r="H47" s="8">
        <v>0</v>
      </c>
      <c r="I47" s="7">
        <v>-122.36</v>
      </c>
      <c r="J47" s="15">
        <f>SUM(F47:I47)</f>
        <v>2752.64</v>
      </c>
      <c r="K47" s="15">
        <f>IF(J47&lt;2000,0,J47-2000)</f>
        <v>752.63999999999987</v>
      </c>
      <c r="L47" s="21">
        <f>-(K47*VLOOKUP(VLOOKUP(K47,扣税标准!$C$2:$C$10,1),扣税标准!$C$2:$E$10,2)-VLOOKUP(VLOOKUP(K47,扣税标准!$C$2:$C$10,1),扣税标准!$C$2:$E$10,3))</f>
        <v>-50.263999999999996</v>
      </c>
      <c r="M47" s="15">
        <f>J47+L47</f>
        <v>2702.3759999999997</v>
      </c>
    </row>
    <row r="48" spans="1:13" hidden="1" outlineLevel="2" x14ac:dyDescent="0.15">
      <c r="A48" s="6" t="s">
        <v>65</v>
      </c>
      <c r="B48" s="6" t="s">
        <v>19</v>
      </c>
      <c r="C48" s="6" t="s">
        <v>108</v>
      </c>
      <c r="D48" s="9">
        <v>2225</v>
      </c>
      <c r="E48" s="10">
        <v>1250</v>
      </c>
      <c r="F48" s="11">
        <f>D48+E48</f>
        <v>3475</v>
      </c>
      <c r="G48" s="7">
        <v>0</v>
      </c>
      <c r="H48" s="8">
        <v>0</v>
      </c>
      <c r="I48" s="7">
        <v>-122.36</v>
      </c>
      <c r="J48" s="15">
        <f>SUM(F48:I48)</f>
        <v>3352.64</v>
      </c>
      <c r="K48" s="15">
        <f>IF(J48&lt;2000,0,J48-2000)</f>
        <v>1352.6399999999999</v>
      </c>
      <c r="L48" s="21">
        <f>-(K48*VLOOKUP(VLOOKUP(K48,扣税标准!$C$2:$C$10,1),扣税标准!$C$2:$E$10,2)-VLOOKUP(VLOOKUP(K48,扣税标准!$C$2:$C$10,1),扣税标准!$C$2:$E$10,3))</f>
        <v>-110.26399999999998</v>
      </c>
      <c r="M48" s="15">
        <f>J48+L48</f>
        <v>3242.3759999999997</v>
      </c>
    </row>
    <row r="49" spans="1:13" outlineLevel="1" collapsed="1" x14ac:dyDescent="0.15">
      <c r="A49" s="6"/>
      <c r="B49" s="30" t="s">
        <v>142</v>
      </c>
      <c r="C49" s="6"/>
      <c r="D49" s="9"/>
      <c r="E49" s="10"/>
      <c r="F49" s="11">
        <f>SUBTOTAL(9,F42:F48)</f>
        <v>26925</v>
      </c>
      <c r="G49" s="7"/>
      <c r="H49" s="8"/>
      <c r="I49" s="7"/>
      <c r="J49" s="15">
        <f>SUBTOTAL(9,J42:J48)</f>
        <v>26173.48</v>
      </c>
      <c r="K49" s="15"/>
      <c r="L49" s="21"/>
      <c r="M49" s="15">
        <f>SUBTOTAL(9,M42:M48)</f>
        <v>25058.368000000002</v>
      </c>
    </row>
    <row r="50" spans="1:13" hidden="1" outlineLevel="2" x14ac:dyDescent="0.15">
      <c r="A50" s="6" t="s">
        <v>10</v>
      </c>
      <c r="B50" s="6" t="s">
        <v>11</v>
      </c>
      <c r="C50" s="6" t="s">
        <v>73</v>
      </c>
      <c r="D50" s="9">
        <v>2135</v>
      </c>
      <c r="E50" s="10">
        <v>870</v>
      </c>
      <c r="F50" s="11">
        <f>D50+E50</f>
        <v>3005</v>
      </c>
      <c r="G50" s="7">
        <v>0</v>
      </c>
      <c r="H50" s="8">
        <v>0</v>
      </c>
      <c r="I50" s="7">
        <v>-122.36</v>
      </c>
      <c r="J50" s="15">
        <f>SUM(F50:I50)</f>
        <v>2882.64</v>
      </c>
      <c r="K50" s="15">
        <f>IF(J50&lt;2000,0,J50-2000)</f>
        <v>882.63999999999987</v>
      </c>
      <c r="L50" s="21">
        <f>-(K50*VLOOKUP(VLOOKUP(K50,扣税标准!$C$2:$C$10,1),扣税标准!$C$2:$E$10,2)-VLOOKUP(VLOOKUP(K50,扣税标准!$C$2:$C$10,1),扣税标准!$C$2:$E$10,3))</f>
        <v>-63.263999999999996</v>
      </c>
      <c r="M50" s="15">
        <f>J50+L50</f>
        <v>2819.3759999999997</v>
      </c>
    </row>
    <row r="51" spans="1:13" hidden="1" outlineLevel="2" x14ac:dyDescent="0.15">
      <c r="A51" s="6" t="s">
        <v>12</v>
      </c>
      <c r="B51" s="6" t="s">
        <v>11</v>
      </c>
      <c r="C51" s="6" t="s">
        <v>74</v>
      </c>
      <c r="D51" s="9">
        <v>3135</v>
      </c>
      <c r="E51" s="10">
        <v>3480</v>
      </c>
      <c r="F51" s="11">
        <f>D51+E51</f>
        <v>6615</v>
      </c>
      <c r="G51" s="7">
        <v>0</v>
      </c>
      <c r="H51" s="8">
        <v>-30</v>
      </c>
      <c r="I51" s="7">
        <v>-122.36</v>
      </c>
      <c r="J51" s="15">
        <f>SUM(F51:I51)</f>
        <v>6462.64</v>
      </c>
      <c r="K51" s="15">
        <f>IF(J51&lt;2000,0,J51-2000)</f>
        <v>4462.6400000000003</v>
      </c>
      <c r="L51" s="21">
        <f>-(K51*VLOOKUP(VLOOKUP(K51,扣税标准!$C$2:$C$10,1),扣税标准!$C$2:$E$10,2)-VLOOKUP(VLOOKUP(K51,扣税标准!$C$2:$C$10,1),扣税标准!$C$2:$E$10,3))</f>
        <v>-544.39600000000007</v>
      </c>
      <c r="M51" s="15">
        <f>J51+L51</f>
        <v>5918.2440000000006</v>
      </c>
    </row>
    <row r="52" spans="1:13" hidden="1" outlineLevel="2" x14ac:dyDescent="0.15">
      <c r="A52" s="6" t="s">
        <v>13</v>
      </c>
      <c r="B52" s="6" t="s">
        <v>11</v>
      </c>
      <c r="C52" s="6" t="s">
        <v>75</v>
      </c>
      <c r="D52" s="9">
        <v>2135</v>
      </c>
      <c r="E52" s="10">
        <v>1480</v>
      </c>
      <c r="F52" s="11">
        <f>D52+E52</f>
        <v>3615</v>
      </c>
      <c r="G52" s="7">
        <v>0</v>
      </c>
      <c r="H52" s="8">
        <v>-30</v>
      </c>
      <c r="I52" s="7">
        <v>-122.36</v>
      </c>
      <c r="J52" s="15">
        <f>SUM(F52:I52)</f>
        <v>3462.64</v>
      </c>
      <c r="K52" s="15">
        <f>IF(J52&lt;2000,0,J52-2000)</f>
        <v>1462.6399999999999</v>
      </c>
      <c r="L52" s="21">
        <f>-(K52*VLOOKUP(VLOOKUP(K52,扣税标准!$C$2:$C$10,1),扣税标准!$C$2:$E$10,2)-VLOOKUP(VLOOKUP(K52,扣税标准!$C$2:$C$10,1),扣税标准!$C$2:$E$10,3))</f>
        <v>-121.26399999999998</v>
      </c>
      <c r="M52" s="15">
        <f>J52+L52</f>
        <v>3341.3759999999997</v>
      </c>
    </row>
    <row r="53" spans="1:13" hidden="1" outlineLevel="2" x14ac:dyDescent="0.15">
      <c r="A53" s="6" t="s">
        <v>14</v>
      </c>
      <c r="B53" s="6" t="s">
        <v>11</v>
      </c>
      <c r="C53" s="6" t="s">
        <v>76</v>
      </c>
      <c r="D53" s="9">
        <v>2135</v>
      </c>
      <c r="E53" s="10">
        <v>1480</v>
      </c>
      <c r="F53" s="11">
        <f>D53+E53</f>
        <v>3615</v>
      </c>
      <c r="G53" s="7">
        <v>0</v>
      </c>
      <c r="H53" s="8">
        <v>-30</v>
      </c>
      <c r="I53" s="7">
        <v>-122.36</v>
      </c>
      <c r="J53" s="15">
        <f>SUM(F53:I53)</f>
        <v>3462.64</v>
      </c>
      <c r="K53" s="15">
        <f>IF(J53&lt;2000,0,J53-2000)</f>
        <v>1462.6399999999999</v>
      </c>
      <c r="L53" s="21">
        <f>-(K53*VLOOKUP(VLOOKUP(K53,扣税标准!$C$2:$C$10,1),扣税标准!$C$2:$E$10,2)-VLOOKUP(VLOOKUP(K53,扣税标准!$C$2:$C$10,1),扣税标准!$C$2:$E$10,3))</f>
        <v>-121.26399999999998</v>
      </c>
      <c r="M53" s="15">
        <f>J53+L53</f>
        <v>3341.3759999999997</v>
      </c>
    </row>
    <row r="54" spans="1:13" hidden="1" outlineLevel="2" x14ac:dyDescent="0.15">
      <c r="A54" s="6" t="s">
        <v>37</v>
      </c>
      <c r="B54" s="6" t="s">
        <v>11</v>
      </c>
      <c r="C54" s="6" t="s">
        <v>88</v>
      </c>
      <c r="D54" s="9">
        <v>2135</v>
      </c>
      <c r="E54" s="10">
        <v>3420</v>
      </c>
      <c r="F54" s="11">
        <f>D54+E54</f>
        <v>5555</v>
      </c>
      <c r="G54" s="7">
        <v>0</v>
      </c>
      <c r="H54" s="8">
        <v>0</v>
      </c>
      <c r="I54" s="7">
        <v>-122.36</v>
      </c>
      <c r="J54" s="15">
        <f>SUM(F54:I54)</f>
        <v>5432.64</v>
      </c>
      <c r="K54" s="15">
        <f>IF(J54&lt;2000,0,J54-2000)</f>
        <v>3432.6400000000003</v>
      </c>
      <c r="L54" s="21">
        <f>-(K54*VLOOKUP(VLOOKUP(K54,扣税标准!$C$2:$C$10,1),扣税标准!$C$2:$E$10,2)-VLOOKUP(VLOOKUP(K54,扣税标准!$C$2:$C$10,1),扣税标准!$C$2:$E$10,3))</f>
        <v>-389.89600000000007</v>
      </c>
      <c r="M54" s="15">
        <f>J54+L54</f>
        <v>5042.7440000000006</v>
      </c>
    </row>
    <row r="55" spans="1:13" hidden="1" outlineLevel="2" x14ac:dyDescent="0.15">
      <c r="A55" s="6" t="s">
        <v>42</v>
      </c>
      <c r="B55" s="6" t="s">
        <v>11</v>
      </c>
      <c r="C55" s="6" t="s">
        <v>91</v>
      </c>
      <c r="D55" s="9">
        <v>2135</v>
      </c>
      <c r="E55" s="10">
        <v>2450</v>
      </c>
      <c r="F55" s="11">
        <f>D55+E55</f>
        <v>4585</v>
      </c>
      <c r="G55" s="7">
        <v>0</v>
      </c>
      <c r="H55" s="8">
        <v>0</v>
      </c>
      <c r="I55" s="7">
        <v>-122.36</v>
      </c>
      <c r="J55" s="15">
        <f>SUM(F55:I55)</f>
        <v>4462.6400000000003</v>
      </c>
      <c r="K55" s="15">
        <f>IF(J55&lt;2000,0,J55-2000)</f>
        <v>2462.6400000000003</v>
      </c>
      <c r="L55" s="21">
        <f>-(K55*VLOOKUP(VLOOKUP(K55,扣税标准!$C$2:$C$10,1),扣税标准!$C$2:$E$10,2)-VLOOKUP(VLOOKUP(K55,扣税标准!$C$2:$C$10,1),扣税标准!$C$2:$E$10,3))</f>
        <v>-244.39600000000002</v>
      </c>
      <c r="M55" s="15">
        <f>J55+L55</f>
        <v>4218.2440000000006</v>
      </c>
    </row>
    <row r="56" spans="1:13" hidden="1" outlineLevel="2" x14ac:dyDescent="0.15">
      <c r="A56" s="6" t="s">
        <v>50</v>
      </c>
      <c r="B56" s="6" t="s">
        <v>11</v>
      </c>
      <c r="C56" s="6" t="s">
        <v>99</v>
      </c>
      <c r="D56" s="9">
        <v>2135</v>
      </c>
      <c r="E56" s="10">
        <v>2450</v>
      </c>
      <c r="F56" s="11">
        <f>D56+E56</f>
        <v>4585</v>
      </c>
      <c r="G56" s="7">
        <v>150</v>
      </c>
      <c r="H56" s="8">
        <v>0</v>
      </c>
      <c r="I56" s="7">
        <v>-122.36</v>
      </c>
      <c r="J56" s="15">
        <f>SUM(F56:I56)</f>
        <v>4612.6400000000003</v>
      </c>
      <c r="K56" s="15">
        <f>IF(J56&lt;2000,0,J56-2000)</f>
        <v>2612.6400000000003</v>
      </c>
      <c r="L56" s="21">
        <f>-(K56*VLOOKUP(VLOOKUP(K56,扣税标准!$C$2:$C$10,1),扣税标准!$C$2:$E$10,2)-VLOOKUP(VLOOKUP(K56,扣税标准!$C$2:$C$10,1),扣税标准!$C$2:$E$10,3))</f>
        <v>-266.89600000000002</v>
      </c>
      <c r="M56" s="15">
        <f>J56+L56</f>
        <v>4345.7440000000006</v>
      </c>
    </row>
    <row r="57" spans="1:13" hidden="1" outlineLevel="2" x14ac:dyDescent="0.15">
      <c r="A57" s="6" t="s">
        <v>62</v>
      </c>
      <c r="B57" s="6" t="s">
        <v>11</v>
      </c>
      <c r="C57" s="6" t="s">
        <v>105</v>
      </c>
      <c r="D57" s="9">
        <v>2135</v>
      </c>
      <c r="E57" s="10">
        <v>2450</v>
      </c>
      <c r="F57" s="11">
        <f>D57+E57</f>
        <v>4585</v>
      </c>
      <c r="G57" s="7">
        <v>0</v>
      </c>
      <c r="H57" s="8">
        <v>0</v>
      </c>
      <c r="I57" s="7">
        <v>-122.36</v>
      </c>
      <c r="J57" s="15">
        <f>SUM(F57:I57)</f>
        <v>4462.6400000000003</v>
      </c>
      <c r="K57" s="15">
        <f>IF(J57&lt;2000,0,J57-2000)</f>
        <v>2462.6400000000003</v>
      </c>
      <c r="L57" s="21">
        <f>-(K57*VLOOKUP(VLOOKUP(K57,扣税标准!$C$2:$C$10,1),扣税标准!$C$2:$E$10,2)-VLOOKUP(VLOOKUP(K57,扣税标准!$C$2:$C$10,1),扣税标准!$C$2:$E$10,3))</f>
        <v>-244.39600000000002</v>
      </c>
      <c r="M57" s="15">
        <f>J57+L57</f>
        <v>4218.2440000000006</v>
      </c>
    </row>
    <row r="58" spans="1:13" outlineLevel="1" collapsed="1" x14ac:dyDescent="0.15">
      <c r="A58" s="26"/>
      <c r="B58" s="38" t="s">
        <v>143</v>
      </c>
      <c r="C58" s="26"/>
      <c r="D58" s="31"/>
      <c r="E58" s="32"/>
      <c r="F58" s="33">
        <f>SUBTOTAL(9,F50:F57)</f>
        <v>36160</v>
      </c>
      <c r="G58" s="34"/>
      <c r="H58" s="35"/>
      <c r="I58" s="34"/>
      <c r="J58" s="36">
        <f>SUBTOTAL(9,J50:J57)</f>
        <v>35241.120000000003</v>
      </c>
      <c r="K58" s="36"/>
      <c r="L58" s="37"/>
      <c r="M58" s="36">
        <f>SUBTOTAL(9,M50:M57)</f>
        <v>33245.347999999998</v>
      </c>
    </row>
    <row r="59" spans="1:13" x14ac:dyDescent="0.15">
      <c r="A59" s="26"/>
      <c r="B59" s="38" t="s">
        <v>144</v>
      </c>
      <c r="C59" s="26"/>
      <c r="D59" s="31"/>
      <c r="E59" s="32"/>
      <c r="F59" s="33">
        <f>SUBTOTAL(9,F2:F57)</f>
        <v>220390</v>
      </c>
      <c r="G59" s="34"/>
      <c r="H59" s="35"/>
      <c r="I59" s="34"/>
      <c r="J59" s="36">
        <f>SUBTOTAL(9,J2:J57)</f>
        <v>220069.36000000028</v>
      </c>
      <c r="K59" s="36"/>
      <c r="L59" s="37"/>
      <c r="M59" s="36">
        <f>SUBTOTAL(9,M2:M57)</f>
        <v>207038.96400000001</v>
      </c>
    </row>
  </sheetData>
  <sortState ref="A2:M50">
    <sortCondition ref="B16"/>
  </sortState>
  <phoneticPr fontId="2" type="noConversion"/>
  <dataValidations count="1">
    <dataValidation type="whole" allowBlank="1" showInputMessage="1" showErrorMessage="1" errorTitle="输入错误" error="请输入800~3000之间的数据" promptTitle="输入规则：" prompt="基本工资金额不得大于3000，小于800" sqref="D2:D4 D6:D16 D18:D19 D21:D26 D28:D29 D31:D40 D42:D48 D50:D57">
      <formula1>800</formula1>
      <formula2>3000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7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透视表分析</vt:lpstr>
      <vt:lpstr>4月工资表</vt:lpstr>
      <vt:lpstr>扣税标准</vt:lpstr>
      <vt:lpstr>工资单</vt:lpstr>
      <vt:lpstr>排序工资表</vt:lpstr>
      <vt:lpstr>筛选工资表</vt:lpstr>
      <vt:lpstr>部门汇总</vt:lpstr>
      <vt:lpstr>透视图分析</vt:lpstr>
      <vt:lpstr>筛选工资表!Criteria</vt:lpstr>
      <vt:lpstr>筛选工资表!提取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2010-04-21T06:47:39Z</dcterms:created>
  <dcterms:modified xsi:type="dcterms:W3CDTF">2010-04-22T06:13:49Z</dcterms:modified>
</cp:coreProperties>
</file>