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e\Downloads\"/>
    </mc:Choice>
  </mc:AlternateContent>
  <xr:revisionPtr revIDLastSave="0" documentId="8_{D423BB94-674B-4344-94BB-7899198B99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vtemporary_34435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0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16" i="1"/>
  <c r="H15" i="1"/>
  <c r="H14" i="1"/>
  <c r="H13" i="1"/>
  <c r="H12" i="1"/>
  <c r="H11" i="1"/>
  <c r="H10" i="1"/>
  <c r="H9" i="1"/>
  <c r="F14" i="1"/>
  <c r="F13" i="1"/>
  <c r="F15" i="1"/>
  <c r="F12" i="1"/>
  <c r="F11" i="1"/>
</calcChain>
</file>

<file path=xl/sharedStrings.xml><?xml version="1.0" encoding="utf-8"?>
<sst xmlns="http://schemas.openxmlformats.org/spreadsheetml/2006/main" count="31" uniqueCount="20">
  <si>
    <t>Spanning (V) - Plot 0</t>
  </si>
  <si>
    <t>Stroom (A) - Plot 0</t>
  </si>
  <si>
    <t>Spanning (V) - Plot 1</t>
  </si>
  <si>
    <t>Stroom (A) - Plot 1</t>
  </si>
  <si>
    <t>Spanning (V) - Plot 4</t>
  </si>
  <si>
    <t>Stroom (A) - Plot 4</t>
  </si>
  <si>
    <t>Spanning (V) - Plot 5</t>
  </si>
  <si>
    <t>Stroom (A) - Plot 5</t>
  </si>
  <si>
    <t>1.2</t>
  </si>
  <si>
    <t>0.0</t>
  </si>
  <si>
    <t>6.4m</t>
  </si>
  <si>
    <t>-1.2</t>
  </si>
  <si>
    <t>-7.3m</t>
  </si>
  <si>
    <t>zonder licht</t>
  </si>
  <si>
    <t>Met licht</t>
  </si>
  <si>
    <t>oude panel</t>
  </si>
  <si>
    <t xml:space="preserve">Voltage (V) </t>
  </si>
  <si>
    <t>Without light</t>
  </si>
  <si>
    <t>Current(mA)</t>
  </si>
  <si>
    <t>with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</si>
</sst>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lvtemporary_344357!$E$3:$E$22</c:f>
              <c:numCache>
                <c:formatCode>General</c:formatCode>
                <c:ptCount val="20"/>
                <c:pt idx="0">
                  <c:v>-0.98399999999999999</c:v>
                </c:pt>
                <c:pt idx="1">
                  <c:v>-0.8832000000000001</c:v>
                </c:pt>
                <c:pt idx="2">
                  <c:v>-0.78249999999999997</c:v>
                </c:pt>
                <c:pt idx="3">
                  <c:v>-0.67870000000000008</c:v>
                </c:pt>
                <c:pt idx="4">
                  <c:v>-0.57489999999999997</c:v>
                </c:pt>
                <c:pt idx="5">
                  <c:v>-0.4773</c:v>
                </c:pt>
                <c:pt idx="6">
                  <c:v>-0.3735</c:v>
                </c:pt>
                <c:pt idx="7">
                  <c:v>-0.2636</c:v>
                </c:pt>
                <c:pt idx="8">
                  <c:v>-0.15669999999999998</c:v>
                </c:pt>
                <c:pt idx="9">
                  <c:v>-5.2999999999999999E-2</c:v>
                </c:pt>
                <c:pt idx="10">
                  <c:v>4.7799999999999995E-2</c:v>
                </c:pt>
                <c:pt idx="11">
                  <c:v>0.15459999999999999</c:v>
                </c:pt>
                <c:pt idx="12">
                  <c:v>0.25839999999999996</c:v>
                </c:pt>
                <c:pt idx="13">
                  <c:v>0.36519999999999997</c:v>
                </c:pt>
                <c:pt idx="14">
                  <c:v>0.46600000000000003</c:v>
                </c:pt>
                <c:pt idx="15">
                  <c:v>0.57279999999999998</c:v>
                </c:pt>
                <c:pt idx="16">
                  <c:v>0.67349999999999999</c:v>
                </c:pt>
                <c:pt idx="17">
                  <c:v>0.78039999999999998</c:v>
                </c:pt>
                <c:pt idx="18">
                  <c:v>0.87809999999999999</c:v>
                </c:pt>
                <c:pt idx="19">
                  <c:v>0.98180000000000001</c:v>
                </c:pt>
              </c:numCache>
            </c:numRef>
          </c:xVal>
          <c:yVal>
            <c:numRef>
              <c:f>lvtemporary_344357!$F$3:$F$22</c:f>
              <c:numCache>
                <c:formatCode>General</c:formatCode>
                <c:ptCount val="20"/>
                <c:pt idx="0">
                  <c:v>-6</c:v>
                </c:pt>
                <c:pt idx="1">
                  <c:v>-4.9000000000000004</c:v>
                </c:pt>
                <c:pt idx="2">
                  <c:v>-3.8</c:v>
                </c:pt>
                <c:pt idx="3">
                  <c:v>-2.8</c:v>
                </c:pt>
                <c:pt idx="4">
                  <c:v>-2.1</c:v>
                </c:pt>
                <c:pt idx="5">
                  <c:v>-1.5</c:v>
                </c:pt>
                <c:pt idx="6">
                  <c:v>-1.1000000000000001</c:v>
                </c:pt>
                <c:pt idx="7">
                  <c:v>-0.72499999999999998</c:v>
                </c:pt>
                <c:pt idx="8">
                  <c:v>-0.42599999999999999</c:v>
                </c:pt>
                <c:pt idx="9">
                  <c:v>-0.14799999999999999</c:v>
                </c:pt>
                <c:pt idx="10">
                  <c:v>0.122</c:v>
                </c:pt>
                <c:pt idx="11">
                  <c:v>0.4</c:v>
                </c:pt>
                <c:pt idx="12">
                  <c:v>0.66300000000000003</c:v>
                </c:pt>
                <c:pt idx="13">
                  <c:v>1</c:v>
                </c:pt>
                <c:pt idx="14">
                  <c:v>1.4</c:v>
                </c:pt>
                <c:pt idx="15">
                  <c:v>1.9</c:v>
                </c:pt>
                <c:pt idx="16">
                  <c:v>2.5</c:v>
                </c:pt>
                <c:pt idx="17">
                  <c:v>3.2</c:v>
                </c:pt>
                <c:pt idx="18">
                  <c:v>4.0999999999999996</c:v>
                </c:pt>
                <c:pt idx="1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0-4B8E-A333-8821B6B145B9}"/>
            </c:ext>
          </c:extLst>
        </c:ser>
        <c:ser>
          <c:idx val="1"/>
          <c:order val="1"/>
          <c:tx>
            <c:v>no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lvtemporary_344357!$G$3:$G$22</c:f>
              <c:numCache>
                <c:formatCode>General</c:formatCode>
                <c:ptCount val="20"/>
                <c:pt idx="0">
                  <c:v>-0.99010000000000009</c:v>
                </c:pt>
                <c:pt idx="1">
                  <c:v>-0.88929999999999998</c:v>
                </c:pt>
                <c:pt idx="2">
                  <c:v>-0.78560000000000008</c:v>
                </c:pt>
                <c:pt idx="3">
                  <c:v>-0.68479999999999996</c:v>
                </c:pt>
                <c:pt idx="4">
                  <c:v>-0.57489999999999997</c:v>
                </c:pt>
                <c:pt idx="5">
                  <c:v>-0.47420000000000001</c:v>
                </c:pt>
                <c:pt idx="6">
                  <c:v>-0.3735</c:v>
                </c:pt>
                <c:pt idx="7">
                  <c:v>-0.2666</c:v>
                </c:pt>
                <c:pt idx="8">
                  <c:v>-0.16290000000000002</c:v>
                </c:pt>
                <c:pt idx="9">
                  <c:v>-5.6000000000000001E-2</c:v>
                </c:pt>
                <c:pt idx="10">
                  <c:v>4.7799999999999995E-2</c:v>
                </c:pt>
                <c:pt idx="11">
                  <c:v>0.15459999999999999</c:v>
                </c:pt>
                <c:pt idx="12">
                  <c:v>0.25839999999999996</c:v>
                </c:pt>
                <c:pt idx="13">
                  <c:v>0.36830000000000002</c:v>
                </c:pt>
                <c:pt idx="14">
                  <c:v>0.46289999999999998</c:v>
                </c:pt>
                <c:pt idx="15">
                  <c:v>0.57279999999999998</c:v>
                </c:pt>
                <c:pt idx="16">
                  <c:v>0.67349999999999999</c:v>
                </c:pt>
                <c:pt idx="17">
                  <c:v>0.78039999999999998</c:v>
                </c:pt>
                <c:pt idx="18">
                  <c:v>0.8842000000000001</c:v>
                </c:pt>
                <c:pt idx="19">
                  <c:v>0.9879</c:v>
                </c:pt>
              </c:numCache>
            </c:numRef>
          </c:xVal>
          <c:yVal>
            <c:numRef>
              <c:f>lvtemporary_344357!$H$3:$H$22</c:f>
              <c:numCache>
                <c:formatCode>General</c:formatCode>
                <c:ptCount val="20"/>
                <c:pt idx="0">
                  <c:v>-5.0999999999999996</c:v>
                </c:pt>
                <c:pt idx="1">
                  <c:v>-4</c:v>
                </c:pt>
                <c:pt idx="2">
                  <c:v>-3.1</c:v>
                </c:pt>
                <c:pt idx="3">
                  <c:v>-2.2999999999999998</c:v>
                </c:pt>
                <c:pt idx="4">
                  <c:v>-1.7</c:v>
                </c:pt>
                <c:pt idx="5">
                  <c:v>-1.3</c:v>
                </c:pt>
                <c:pt idx="6">
                  <c:v>-0.94000000000000006</c:v>
                </c:pt>
                <c:pt idx="7">
                  <c:v>-0.63</c:v>
                </c:pt>
                <c:pt idx="8">
                  <c:v>-0.36</c:v>
                </c:pt>
                <c:pt idx="9">
                  <c:v>-0.115</c:v>
                </c:pt>
                <c:pt idx="10">
                  <c:v>0.113</c:v>
                </c:pt>
                <c:pt idx="11">
                  <c:v>0.34600000000000003</c:v>
                </c:pt>
                <c:pt idx="12">
                  <c:v>0.60299999999999998</c:v>
                </c:pt>
                <c:pt idx="13">
                  <c:v>0.89</c:v>
                </c:pt>
                <c:pt idx="14">
                  <c:v>1.2</c:v>
                </c:pt>
                <c:pt idx="15">
                  <c:v>1.6</c:v>
                </c:pt>
                <c:pt idx="16">
                  <c:v>2</c:v>
                </c:pt>
                <c:pt idx="17">
                  <c:v>2.6</c:v>
                </c:pt>
                <c:pt idx="18">
                  <c:v>3.2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0-4B8E-A333-8821B6B1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07424"/>
        <c:axId val="2062722736"/>
      </c:scatterChart>
      <c:valAx>
        <c:axId val="18725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Current</a:t>
                </a:r>
                <a:r>
                  <a:rPr lang="nl-BE" baseline="0"/>
                  <a:t> (mA)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2722736"/>
        <c:crosses val="autoZero"/>
        <c:crossBetween val="midCat"/>
      </c:valAx>
      <c:valAx>
        <c:axId val="20627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Volt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250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908538</xdr:colOff>
      <xdr:row>5</xdr:row>
      <xdr:rowOff>99256</xdr:rowOff>
    </xdr:from>
    <xdr:to>
      <xdr:col>15</xdr:col>
      <xdr:colOff>446258</xdr:colOff>
      <xdr:row>25</xdr:row>
      <xdr:rowOff>124851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2DBBA43-3607-60CA-F1EF-2ECE82FA1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78" workbookViewId="0">
      <selection activeCell="H22" sqref="E1:H22"/>
    </sheetView>
  </sheetViews>
  <sheetFormatPr defaultRowHeight="14.4" x14ac:dyDescent="0.3"/>
  <cols>
    <col min="1" max="1" width="19.109375" bestFit="1" customWidth="1"/>
    <col min="2" max="2" width="17.44140625" bestFit="1" customWidth="1"/>
    <col min="3" max="3" width="19.109375" bestFit="1" customWidth="1"/>
    <col min="4" max="4" width="17.44140625" bestFit="1" customWidth="1"/>
    <col min="5" max="5" width="19.109375" bestFit="1" customWidth="1"/>
    <col min="6" max="6" width="17.44140625" bestFit="1" customWidth="1"/>
    <col min="7" max="7" width="19.109375" bestFit="1" customWidth="1"/>
    <col min="8" max="8" width="17.44140625" bestFit="1" customWidth="1"/>
    <col min="9" max="9" width="19.109375" bestFit="1" customWidth="1"/>
    <col min="10" max="10" width="17.44140625" bestFit="1" customWidth="1"/>
    <col min="11" max="11" width="19.109375" bestFit="1" customWidth="1"/>
    <col min="12" max="12" width="17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17</v>
      </c>
      <c r="F1" s="1"/>
      <c r="G1" s="1" t="s">
        <v>19</v>
      </c>
      <c r="H1" s="1"/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8</v>
      </c>
      <c r="B2" t="s">
        <v>9</v>
      </c>
      <c r="C2" t="s">
        <v>9</v>
      </c>
      <c r="D2" t="s">
        <v>10</v>
      </c>
      <c r="E2" t="s">
        <v>16</v>
      </c>
      <c r="F2" t="s">
        <v>18</v>
      </c>
      <c r="G2" t="s">
        <v>16</v>
      </c>
      <c r="H2" t="s">
        <v>18</v>
      </c>
      <c r="I2" t="s">
        <v>9</v>
      </c>
      <c r="J2" t="s">
        <v>9</v>
      </c>
      <c r="K2" t="s">
        <v>9</v>
      </c>
      <c r="L2" t="s">
        <v>9</v>
      </c>
    </row>
    <row r="3" spans="1:12" x14ac:dyDescent="0.3">
      <c r="A3" t="s">
        <v>11</v>
      </c>
      <c r="B3" t="s">
        <v>9</v>
      </c>
      <c r="C3" t="s">
        <v>9</v>
      </c>
      <c r="D3" t="s">
        <v>12</v>
      </c>
      <c r="E3">
        <f>-984*10^(-3)</f>
        <v>-0.98399999999999999</v>
      </c>
      <c r="F3">
        <v>-6</v>
      </c>
      <c r="G3">
        <f>-990.1*10^(-3)</f>
        <v>-0.99010000000000009</v>
      </c>
      <c r="H3">
        <v>-5.0999999999999996</v>
      </c>
    </row>
    <row r="4" spans="1:12" x14ac:dyDescent="0.3">
      <c r="E4">
        <f>-883.2*10^(-3)</f>
        <v>-0.8832000000000001</v>
      </c>
      <c r="F4">
        <v>-4.9000000000000004</v>
      </c>
      <c r="G4">
        <f>-889.3*10^(-3)</f>
        <v>-0.88929999999999998</v>
      </c>
      <c r="H4">
        <v>-4</v>
      </c>
    </row>
    <row r="5" spans="1:12" x14ac:dyDescent="0.3">
      <c r="E5">
        <f>-782.5*10^(-3)</f>
        <v>-0.78249999999999997</v>
      </c>
      <c r="F5">
        <v>-3.8</v>
      </c>
      <c r="G5">
        <f>-785.6*10^(-3)</f>
        <v>-0.78560000000000008</v>
      </c>
      <c r="H5">
        <v>-3.1</v>
      </c>
    </row>
    <row r="6" spans="1:12" x14ac:dyDescent="0.3">
      <c r="E6">
        <f>-678.7*10^(-3)</f>
        <v>-0.67870000000000008</v>
      </c>
      <c r="F6">
        <v>-2.8</v>
      </c>
      <c r="G6">
        <f>-684.8*10^(-3)</f>
        <v>-0.68479999999999996</v>
      </c>
      <c r="H6">
        <v>-2.2999999999999998</v>
      </c>
    </row>
    <row r="7" spans="1:12" x14ac:dyDescent="0.3">
      <c r="E7">
        <f>-574.9*10^(-3)</f>
        <v>-0.57489999999999997</v>
      </c>
      <c r="F7">
        <v>-2.1</v>
      </c>
      <c r="G7">
        <f>-574.9*10^(-3)</f>
        <v>-0.57489999999999997</v>
      </c>
      <c r="H7">
        <v>-1.7</v>
      </c>
    </row>
    <row r="8" spans="1:12" x14ac:dyDescent="0.3">
      <c r="E8">
        <f>-477.3*10^(-3)</f>
        <v>-0.4773</v>
      </c>
      <c r="F8">
        <v>-1.5</v>
      </c>
      <c r="G8">
        <f>-474.2*10^(-3)</f>
        <v>-0.47420000000000001</v>
      </c>
      <c r="H8">
        <v>-1.3</v>
      </c>
    </row>
    <row r="9" spans="1:12" x14ac:dyDescent="0.3">
      <c r="E9">
        <f>-373.5*10^(-3)</f>
        <v>-0.3735</v>
      </c>
      <c r="F9">
        <v>-1.1000000000000001</v>
      </c>
      <c r="G9">
        <f>-373.5*10^(-3)</f>
        <v>-0.3735</v>
      </c>
      <c r="H9">
        <f>-940*10^(-3)</f>
        <v>-0.94000000000000006</v>
      </c>
    </row>
    <row r="10" spans="1:12" x14ac:dyDescent="0.3">
      <c r="E10">
        <f>-263.6*10^(-3)</f>
        <v>-0.2636</v>
      </c>
      <c r="F10">
        <f>-725*10^(-3)</f>
        <v>-0.72499999999999998</v>
      </c>
      <c r="G10">
        <f>-266.6*10^(-3)</f>
        <v>-0.2666</v>
      </c>
      <c r="H10">
        <f>-630*10^(-3)</f>
        <v>-0.63</v>
      </c>
    </row>
    <row r="11" spans="1:12" x14ac:dyDescent="0.3">
      <c r="E11">
        <f>-156.7*10^(-3)</f>
        <v>-0.15669999999999998</v>
      </c>
      <c r="F11">
        <f>-426*10^(-3)</f>
        <v>-0.42599999999999999</v>
      </c>
      <c r="G11">
        <f>-162.9*10^(-3)</f>
        <v>-0.16290000000000002</v>
      </c>
      <c r="H11">
        <f>-360*10^(-3)</f>
        <v>-0.36</v>
      </c>
    </row>
    <row r="12" spans="1:12" x14ac:dyDescent="0.3">
      <c r="E12">
        <f>-53*10^(-3)</f>
        <v>-5.2999999999999999E-2</v>
      </c>
      <c r="F12">
        <f>-148*10^(-3)</f>
        <v>-0.14799999999999999</v>
      </c>
      <c r="G12">
        <f>-56*10^(-3)</f>
        <v>-5.6000000000000001E-2</v>
      </c>
      <c r="H12">
        <f>-115*10^(-3)</f>
        <v>-0.115</v>
      </c>
    </row>
    <row r="13" spans="1:12" x14ac:dyDescent="0.3">
      <c r="E13">
        <f>47.8*10^(-3)</f>
        <v>4.7799999999999995E-2</v>
      </c>
      <c r="F13">
        <f>122*10^(-3)</f>
        <v>0.122</v>
      </c>
      <c r="G13">
        <f>47.8*10^(-3)</f>
        <v>4.7799999999999995E-2</v>
      </c>
      <c r="H13">
        <f>113*10^(-3)</f>
        <v>0.113</v>
      </c>
    </row>
    <row r="14" spans="1:12" x14ac:dyDescent="0.3">
      <c r="E14">
        <f>154.6*10^(-3)</f>
        <v>0.15459999999999999</v>
      </c>
      <c r="F14">
        <f>400*10^(-3)</f>
        <v>0.4</v>
      </c>
      <c r="G14">
        <f>154.6*10^(-3)</f>
        <v>0.15459999999999999</v>
      </c>
      <c r="H14">
        <f>346*10^(-3)</f>
        <v>0.34600000000000003</v>
      </c>
    </row>
    <row r="15" spans="1:12" x14ac:dyDescent="0.3">
      <c r="E15">
        <f>258.4*10^(-3)</f>
        <v>0.25839999999999996</v>
      </c>
      <c r="F15">
        <f>663*10^(-3)</f>
        <v>0.66300000000000003</v>
      </c>
      <c r="G15">
        <f>258.4*10^(-3)</f>
        <v>0.25839999999999996</v>
      </c>
      <c r="H15">
        <f>603*10^(-3)</f>
        <v>0.60299999999999998</v>
      </c>
    </row>
    <row r="16" spans="1:12" x14ac:dyDescent="0.3">
      <c r="E16">
        <f>365.2*10^(-3)</f>
        <v>0.36519999999999997</v>
      </c>
      <c r="F16">
        <v>1</v>
      </c>
      <c r="G16">
        <f>368.3*10^(-3)</f>
        <v>0.36830000000000002</v>
      </c>
      <c r="H16">
        <f>890*10^(-3)</f>
        <v>0.89</v>
      </c>
    </row>
    <row r="17" spans="5:8" x14ac:dyDescent="0.3">
      <c r="E17">
        <f>466*10^(-3)</f>
        <v>0.46600000000000003</v>
      </c>
      <c r="F17">
        <v>1.4</v>
      </c>
      <c r="G17">
        <f>462.9*10^(-3)</f>
        <v>0.46289999999999998</v>
      </c>
      <c r="H17">
        <v>1.2</v>
      </c>
    </row>
    <row r="18" spans="5:8" x14ac:dyDescent="0.3">
      <c r="E18">
        <f>572.8*10^(-3)</f>
        <v>0.57279999999999998</v>
      </c>
      <c r="F18">
        <v>1.9</v>
      </c>
      <c r="G18">
        <f>572.8*10^(-3)</f>
        <v>0.57279999999999998</v>
      </c>
      <c r="H18">
        <v>1.6</v>
      </c>
    </row>
    <row r="19" spans="5:8" x14ac:dyDescent="0.3">
      <c r="E19">
        <f>673.5*10^(-3)</f>
        <v>0.67349999999999999</v>
      </c>
      <c r="F19">
        <v>2.5</v>
      </c>
      <c r="G19">
        <f>673.5*10^(-3)</f>
        <v>0.67349999999999999</v>
      </c>
      <c r="H19">
        <v>2</v>
      </c>
    </row>
    <row r="20" spans="5:8" x14ac:dyDescent="0.3">
      <c r="E20">
        <f>780.4*10^(-3)</f>
        <v>0.78039999999999998</v>
      </c>
      <c r="F20">
        <v>3.2</v>
      </c>
      <c r="G20">
        <f>780.4*10^(-3)</f>
        <v>0.78039999999999998</v>
      </c>
      <c r="H20">
        <v>2.6</v>
      </c>
    </row>
    <row r="21" spans="5:8" x14ac:dyDescent="0.3">
      <c r="E21">
        <f>878.1*10^(-3)</f>
        <v>0.87809999999999999</v>
      </c>
      <c r="F21">
        <v>4.0999999999999996</v>
      </c>
      <c r="G21">
        <f>884.2*10^(-3)</f>
        <v>0.8842000000000001</v>
      </c>
      <c r="H21">
        <v>3.2</v>
      </c>
    </row>
    <row r="22" spans="5:8" x14ac:dyDescent="0.3">
      <c r="E22">
        <f>981.8*10^(-3)</f>
        <v>0.98180000000000001</v>
      </c>
      <c r="F22">
        <v>5.0999999999999996</v>
      </c>
      <c r="G22">
        <f>987.9*10^(-3)</f>
        <v>0.9879</v>
      </c>
      <c r="H22">
        <v>4</v>
      </c>
    </row>
    <row r="24" spans="5:8" x14ac:dyDescent="0.3">
      <c r="E24" t="s">
        <v>13</v>
      </c>
      <c r="F24" t="s">
        <v>13</v>
      </c>
      <c r="G24" t="s">
        <v>14</v>
      </c>
      <c r="H24" t="s">
        <v>14</v>
      </c>
    </row>
    <row r="26" spans="5:8" x14ac:dyDescent="0.3">
      <c r="F26" t="s">
        <v>15</v>
      </c>
    </row>
  </sheetData>
  <mergeCells count="2">
    <mergeCell ref="E1:F1"/>
    <mergeCell ref="G1:H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lvtemporary_344357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PDNStud</dc:creator>
  <cp:lastModifiedBy>lasse jorissen</cp:lastModifiedBy>
  <dcterms:created xsi:type="dcterms:W3CDTF">2023-10-26T08:53:41Z</dcterms:created>
  <dcterms:modified xsi:type="dcterms:W3CDTF">2023-10-30T17:53:46Z</dcterms:modified>
</cp:coreProperties>
</file>