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ren\C# projecten\Computer Graphics\Pool1984\Documentation\"/>
    </mc:Choice>
  </mc:AlternateContent>
  <bookViews>
    <workbookView xWindow="0" yWindow="0" windowWidth="25200" windowHeight="1198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2" i="1" l="1"/>
  <c r="M211" i="1"/>
  <c r="M210" i="1"/>
  <c r="M209" i="1"/>
  <c r="M208" i="1"/>
  <c r="M207" i="1"/>
  <c r="M206" i="1"/>
  <c r="M205" i="1"/>
  <c r="M204" i="1"/>
  <c r="L203" i="1"/>
  <c r="H212" i="1"/>
  <c r="H211" i="1"/>
  <c r="H210" i="1"/>
  <c r="H209" i="1"/>
  <c r="H208" i="1"/>
  <c r="H207" i="1"/>
  <c r="H206" i="1"/>
  <c r="H205" i="1"/>
  <c r="H204" i="1"/>
  <c r="G203" i="1"/>
  <c r="C212" i="1"/>
  <c r="C211" i="1"/>
  <c r="C210" i="1"/>
  <c r="C209" i="1"/>
  <c r="C208" i="1"/>
  <c r="C207" i="1"/>
  <c r="C206" i="1"/>
  <c r="C205" i="1"/>
  <c r="C204" i="1"/>
  <c r="B203" i="1"/>
  <c r="M12" i="1"/>
  <c r="M11" i="1"/>
  <c r="M10" i="1"/>
  <c r="M9" i="1"/>
  <c r="M8" i="1"/>
  <c r="M7" i="1"/>
  <c r="M6" i="1"/>
  <c r="M5" i="1"/>
  <c r="M4" i="1"/>
  <c r="M3" i="1"/>
  <c r="M2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B144" i="1"/>
  <c r="M185" i="1"/>
  <c r="M184" i="1"/>
  <c r="H185" i="1"/>
  <c r="H184" i="1"/>
  <c r="C185" i="1"/>
  <c r="C184" i="1"/>
  <c r="M176" i="1"/>
  <c r="M175" i="1"/>
  <c r="H176" i="1"/>
  <c r="H175" i="1"/>
  <c r="C176" i="1"/>
  <c r="C175" i="1"/>
  <c r="M167" i="1"/>
  <c r="M166" i="1"/>
  <c r="H167" i="1"/>
  <c r="H166" i="1"/>
  <c r="C167" i="1"/>
  <c r="C166" i="1"/>
  <c r="B37" i="1"/>
  <c r="B30" i="1"/>
  <c r="F23" i="1"/>
  <c r="B23" i="1"/>
  <c r="J16" i="1"/>
  <c r="F16" i="1"/>
  <c r="B16" i="1"/>
  <c r="B9" i="1"/>
  <c r="G144" i="1"/>
  <c r="M192" i="1"/>
  <c r="M199" i="1"/>
  <c r="M198" i="1"/>
  <c r="M197" i="1"/>
  <c r="M196" i="1"/>
  <c r="M195" i="1"/>
  <c r="M194" i="1"/>
  <c r="M193" i="1"/>
  <c r="M191" i="1"/>
  <c r="R199" i="1"/>
  <c r="R198" i="1"/>
  <c r="R197" i="1"/>
  <c r="R196" i="1"/>
  <c r="R195" i="1"/>
  <c r="R194" i="1"/>
  <c r="R193" i="1"/>
  <c r="R192" i="1"/>
  <c r="R191" i="1"/>
  <c r="H191" i="1"/>
  <c r="H192" i="1"/>
  <c r="H193" i="1"/>
  <c r="H194" i="1"/>
  <c r="H195" i="1"/>
  <c r="H196" i="1"/>
  <c r="H197" i="1"/>
  <c r="H198" i="1"/>
  <c r="H199" i="1"/>
  <c r="C191" i="1"/>
  <c r="C192" i="1"/>
  <c r="C193" i="1"/>
  <c r="C194" i="1"/>
  <c r="C195" i="1"/>
  <c r="C196" i="1"/>
  <c r="C197" i="1"/>
  <c r="C198" i="1"/>
  <c r="C199" i="1"/>
  <c r="M180" i="1"/>
  <c r="M181" i="1"/>
  <c r="M182" i="1"/>
  <c r="M183" i="1"/>
  <c r="M186" i="1"/>
  <c r="M171" i="1"/>
  <c r="M172" i="1"/>
  <c r="M173" i="1"/>
  <c r="M174" i="1"/>
  <c r="M177" i="1"/>
  <c r="M162" i="1"/>
  <c r="M163" i="1"/>
  <c r="M164" i="1"/>
  <c r="M165" i="1"/>
  <c r="M168" i="1"/>
  <c r="H180" i="1"/>
  <c r="H181" i="1"/>
  <c r="H182" i="1"/>
  <c r="H183" i="1"/>
  <c r="H186" i="1"/>
  <c r="H171" i="1"/>
  <c r="H172" i="1"/>
  <c r="H173" i="1"/>
  <c r="H174" i="1"/>
  <c r="H177" i="1"/>
  <c r="H162" i="1"/>
  <c r="H163" i="1"/>
  <c r="H164" i="1"/>
  <c r="H165" i="1"/>
  <c r="H168" i="1"/>
  <c r="C180" i="1"/>
  <c r="C181" i="1"/>
  <c r="C182" i="1"/>
  <c r="C183" i="1"/>
  <c r="C186" i="1"/>
  <c r="C171" i="1"/>
  <c r="C172" i="1"/>
  <c r="C173" i="1"/>
  <c r="C174" i="1"/>
  <c r="C177" i="1"/>
  <c r="C162" i="1"/>
  <c r="C163" i="1"/>
  <c r="C164" i="1"/>
  <c r="C165" i="1"/>
  <c r="C168" i="1"/>
  <c r="H51" i="1"/>
  <c r="H52" i="1"/>
  <c r="H53" i="1"/>
  <c r="H54" i="1"/>
  <c r="H55" i="1"/>
  <c r="H56" i="1"/>
  <c r="H57" i="1"/>
  <c r="H58" i="1"/>
  <c r="H65" i="1"/>
  <c r="H66" i="1"/>
  <c r="H67" i="1"/>
  <c r="H68" i="1"/>
  <c r="H69" i="1"/>
  <c r="H70" i="1"/>
  <c r="H71" i="1"/>
  <c r="H72" i="1"/>
  <c r="H79" i="1"/>
  <c r="H80" i="1"/>
  <c r="H81" i="1"/>
  <c r="H82" i="1"/>
  <c r="H83" i="1"/>
  <c r="H84" i="1"/>
  <c r="H85" i="1"/>
  <c r="H86" i="1"/>
  <c r="H93" i="1"/>
  <c r="H94" i="1"/>
  <c r="H95" i="1"/>
  <c r="H96" i="1"/>
  <c r="H97" i="1"/>
  <c r="H98" i="1"/>
  <c r="H99" i="1"/>
  <c r="H100" i="1"/>
  <c r="H107" i="1"/>
  <c r="H108" i="1"/>
  <c r="H109" i="1"/>
  <c r="H110" i="1"/>
  <c r="H111" i="1"/>
  <c r="H112" i="1"/>
  <c r="H113" i="1"/>
  <c r="H114" i="1"/>
  <c r="H121" i="1"/>
  <c r="H122" i="1"/>
  <c r="H123" i="1"/>
  <c r="H124" i="1"/>
  <c r="H125" i="1"/>
  <c r="H126" i="1"/>
  <c r="H127" i="1"/>
  <c r="H128" i="1"/>
  <c r="C51" i="1"/>
  <c r="C52" i="1"/>
  <c r="C53" i="1"/>
  <c r="C54" i="1"/>
  <c r="C55" i="1"/>
  <c r="C56" i="1"/>
  <c r="C57" i="1"/>
  <c r="C58" i="1"/>
  <c r="C79" i="1"/>
  <c r="C80" i="1"/>
  <c r="C81" i="1"/>
  <c r="C82" i="1"/>
  <c r="C83" i="1"/>
  <c r="C84" i="1"/>
  <c r="C85" i="1"/>
  <c r="C86" i="1"/>
  <c r="C93" i="1"/>
  <c r="C94" i="1"/>
  <c r="C95" i="1"/>
  <c r="C96" i="1"/>
  <c r="C97" i="1"/>
  <c r="C98" i="1"/>
  <c r="C99" i="1"/>
  <c r="C100" i="1"/>
  <c r="C107" i="1"/>
  <c r="C108" i="1"/>
  <c r="C109" i="1"/>
  <c r="C110" i="1"/>
  <c r="C111" i="1"/>
  <c r="C112" i="1"/>
  <c r="C113" i="1"/>
  <c r="C114" i="1"/>
  <c r="C121" i="1"/>
  <c r="C122" i="1"/>
  <c r="C123" i="1"/>
  <c r="C124" i="1"/>
  <c r="C125" i="1"/>
  <c r="C126" i="1"/>
  <c r="C127" i="1"/>
  <c r="C128" i="1"/>
  <c r="C135" i="1"/>
  <c r="C136" i="1"/>
  <c r="C137" i="1"/>
  <c r="C138" i="1"/>
  <c r="C139" i="1"/>
  <c r="C140" i="1"/>
  <c r="C141" i="1"/>
  <c r="C142" i="1"/>
  <c r="C72" i="1"/>
  <c r="C71" i="1"/>
  <c r="C65" i="1"/>
  <c r="C66" i="1"/>
  <c r="C67" i="1"/>
  <c r="C68" i="1"/>
  <c r="C69" i="1"/>
  <c r="C70" i="1"/>
  <c r="H142" i="1"/>
  <c r="H141" i="1"/>
  <c r="H140" i="1"/>
  <c r="H139" i="1"/>
  <c r="H138" i="1"/>
  <c r="H137" i="1"/>
  <c r="H136" i="1"/>
  <c r="H135" i="1"/>
  <c r="B130" i="1"/>
  <c r="G130" i="1"/>
  <c r="L161" i="1"/>
  <c r="L170" i="1"/>
  <c r="B161" i="1"/>
  <c r="L179" i="1"/>
  <c r="G179" i="1"/>
  <c r="G170" i="1"/>
  <c r="G161" i="1"/>
  <c r="B179" i="1"/>
  <c r="B170" i="1"/>
  <c r="Q190" i="1"/>
  <c r="L190" i="1"/>
  <c r="G74" i="1"/>
  <c r="G60" i="1"/>
  <c r="G46" i="1"/>
  <c r="B190" i="1"/>
  <c r="G190" i="1"/>
  <c r="B116" i="1"/>
  <c r="B102" i="1"/>
  <c r="B46" i="1"/>
  <c r="B60" i="1"/>
  <c r="B74" i="1"/>
  <c r="G88" i="1"/>
  <c r="B88" i="1"/>
  <c r="G116" i="1"/>
  <c r="G102" i="1"/>
</calcChain>
</file>

<file path=xl/sharedStrings.xml><?xml version="1.0" encoding="utf-8"?>
<sst xmlns="http://schemas.openxmlformats.org/spreadsheetml/2006/main" count="1079" uniqueCount="374">
  <si>
    <t>Pixelwidth</t>
  </si>
  <si>
    <t>Pixelheight</t>
  </si>
  <si>
    <t>Left</t>
  </si>
  <si>
    <t>Top</t>
  </si>
  <si>
    <t>Width</t>
  </si>
  <si>
    <t>Height</t>
  </si>
  <si>
    <t>pixel</t>
  </si>
  <si>
    <t>mm</t>
  </si>
  <si>
    <t>Picture in Visio</t>
  </si>
  <si>
    <t>Box1</t>
  </si>
  <si>
    <t>PinX</t>
  </si>
  <si>
    <t>PinY</t>
  </si>
  <si>
    <t>38.5133 mm</t>
  </si>
  <si>
    <t>182.5245 mm</t>
  </si>
  <si>
    <t>Corner1_X</t>
  </si>
  <si>
    <t>Corner1_Y</t>
  </si>
  <si>
    <t>Corner2_X</t>
  </si>
  <si>
    <t>Corner2_Y</t>
  </si>
  <si>
    <t>Corner3_X</t>
  </si>
  <si>
    <t>Corner3_Y</t>
  </si>
  <si>
    <t>Corner4_X</t>
  </si>
  <si>
    <t>Corner4_Y</t>
  </si>
  <si>
    <t>0.0000 mm</t>
  </si>
  <si>
    <t>0.7253 mm</t>
  </si>
  <si>
    <t>1.0823 mm</t>
  </si>
  <si>
    <t>1.6448 mm</t>
  </si>
  <si>
    <t>1.7002 mm</t>
  </si>
  <si>
    <t>0.9489 mm</t>
  </si>
  <si>
    <t>0.6442 mm</t>
  </si>
  <si>
    <t>Box2</t>
  </si>
  <si>
    <t>3.6976 mm</t>
  </si>
  <si>
    <t>4.0645 mm</t>
  </si>
  <si>
    <t>40.7961 mm</t>
  </si>
  <si>
    <t>184.8728 mm</t>
  </si>
  <si>
    <t>0.6935 mm</t>
  </si>
  <si>
    <t>3.4111 mm</t>
  </si>
  <si>
    <t>188.2303 mm</t>
  </si>
  <si>
    <t>193.2701 mm</t>
  </si>
  <si>
    <t>1.5557 mm</t>
  </si>
  <si>
    <t>1.6455 mm</t>
  </si>
  <si>
    <t>0.9029 mm</t>
  </si>
  <si>
    <t>1.0593 mm</t>
  </si>
  <si>
    <t>0.7782 mm</t>
  </si>
  <si>
    <t>0.2734 mm</t>
  </si>
  <si>
    <t>190.8216 mm</t>
  </si>
  <si>
    <t>195.5714 mm</t>
  </si>
  <si>
    <t>4.1073 mm</t>
  </si>
  <si>
    <t>0.8757 mm</t>
  </si>
  <si>
    <t>3.4665 mm</t>
  </si>
  <si>
    <t>0.5148 mm</t>
  </si>
  <si>
    <t>Box3</t>
  </si>
  <si>
    <t>Box4</t>
  </si>
  <si>
    <t>Box5</t>
  </si>
  <si>
    <t>Box6</t>
  </si>
  <si>
    <t>Box7</t>
  </si>
  <si>
    <t>42.7808 mm</t>
  </si>
  <si>
    <t>187.3002 mm</t>
  </si>
  <si>
    <t>1.6950 mm</t>
  </si>
  <si>
    <t>1.6381 mm</t>
  </si>
  <si>
    <t>0.6686 mm</t>
  </si>
  <si>
    <t>0.5694 mm</t>
  </si>
  <si>
    <t>1.1033 mm</t>
  </si>
  <si>
    <t>0.8888 mm</t>
  </si>
  <si>
    <t>41.7191 mm</t>
  </si>
  <si>
    <t>183.6966 mm</t>
  </si>
  <si>
    <t>6.9069 mm</t>
  </si>
  <si>
    <t>7.5776 mm</t>
  </si>
  <si>
    <t>1.4905 mm</t>
  </si>
  <si>
    <t>1.3209 mm</t>
  </si>
  <si>
    <t>6.9430 mm</t>
  </si>
  <si>
    <t>5.5710 mm</t>
  </si>
  <si>
    <t>0 mm</t>
  </si>
  <si>
    <t>2.829 mm</t>
  </si>
  <si>
    <t>4.314 mm</t>
  </si>
  <si>
    <t>3.325 mm</t>
  </si>
  <si>
    <t>43.8639 mm</t>
  </si>
  <si>
    <t>191.4666 mm</t>
  </si>
  <si>
    <t>2.4002 mm</t>
  </si>
  <si>
    <t>6.4839 mm</t>
  </si>
  <si>
    <t>0.1965 mm</t>
  </si>
  <si>
    <t>1.9479 mm</t>
  </si>
  <si>
    <t>6.4792 mm</t>
  </si>
  <si>
    <t>0.4136 mm</t>
  </si>
  <si>
    <t>45.4842 mm</t>
  </si>
  <si>
    <t>190.9445 mm</t>
  </si>
  <si>
    <t>4.2862 mm</t>
  </si>
  <si>
    <t>7.5815 mm</t>
  </si>
  <si>
    <t>0.9456 mm</t>
  </si>
  <si>
    <t>1.9847 mm</t>
  </si>
  <si>
    <t>7.5575 mm</t>
  </si>
  <si>
    <t>1.9903 mm</t>
  </si>
  <si>
    <t>35.7100 mm</t>
  </si>
  <si>
    <t>179.4500 mm</t>
  </si>
  <si>
    <t>3.1400 mm</t>
  </si>
  <si>
    <t>2.9800 mm</t>
  </si>
  <si>
    <t>1.8900 mm</t>
  </si>
  <si>
    <t>2.1359 mm</t>
  </si>
  <si>
    <t>1.2600 mm</t>
  </si>
  <si>
    <t>1.0100 mm</t>
  </si>
  <si>
    <t>193.1230 mm</t>
  </si>
  <si>
    <t>198.2035 mm</t>
  </si>
  <si>
    <t>1.6235 mm</t>
  </si>
  <si>
    <t>2.0140 mm</t>
  </si>
  <si>
    <t>0.8390 mm</t>
  </si>
  <si>
    <t>0.7466 mm</t>
  </si>
  <si>
    <t>1.2709 mm</t>
  </si>
  <si>
    <t>0.7970 mm</t>
  </si>
  <si>
    <t>191.6684 mm</t>
  </si>
  <si>
    <t>194.2513 mm</t>
  </si>
  <si>
    <t>7.7137 mm</t>
  </si>
  <si>
    <t>7.9632 mm</t>
  </si>
  <si>
    <t>1.8944 mm</t>
  </si>
  <si>
    <t>6.3999 mm</t>
  </si>
  <si>
    <t>6.8497 mm</t>
  </si>
  <si>
    <t>0.5736 mm</t>
  </si>
  <si>
    <t>194.5350 mm</t>
  </si>
  <si>
    <t>202.6118 mm</t>
  </si>
  <si>
    <t>2.5340 mm</t>
  </si>
  <si>
    <t>6.8615 mm</t>
  </si>
  <si>
    <t>0.4030 mm</t>
  </si>
  <si>
    <t>2.0230 mm</t>
  </si>
  <si>
    <t>6.8457 mm</t>
  </si>
  <si>
    <t>0.4754 mm</t>
  </si>
  <si>
    <t>195.8902 mm</t>
  </si>
  <si>
    <t>201.7570 mm</t>
  </si>
  <si>
    <t>3.8729 mm</t>
  </si>
  <si>
    <t>8.5261 mm</t>
  </si>
  <si>
    <t>1.5089 mm</t>
  </si>
  <si>
    <t>2.0642 mm</t>
  </si>
  <si>
    <t>3.7797 mm</t>
  </si>
  <si>
    <t>8.4729 mm</t>
  </si>
  <si>
    <t>1.7803 mm</t>
  </si>
  <si>
    <t>184.8523 mm</t>
  </si>
  <si>
    <t>190.5287 mm</t>
  </si>
  <si>
    <t>2.4344 mm</t>
  </si>
  <si>
    <t>2.7094 mm</t>
  </si>
  <si>
    <t>1.9220 mm</t>
  </si>
  <si>
    <t>2.2216 mm</t>
  </si>
  <si>
    <t>0.8233 mm</t>
  </si>
  <si>
    <t>0.1691 mm</t>
  </si>
  <si>
    <t>Light1</t>
  </si>
  <si>
    <t>Angle</t>
  </si>
  <si>
    <t>Light2</t>
  </si>
  <si>
    <t>Light3</t>
  </si>
  <si>
    <t>3.1514 mm</t>
  </si>
  <si>
    <t>75.0000 deg</t>
  </si>
  <si>
    <t>60.0000 deg</t>
  </si>
  <si>
    <t>62.1000 deg</t>
  </si>
  <si>
    <t>71.7501 mm</t>
  </si>
  <si>
    <t>82.4903 mm</t>
  </si>
  <si>
    <t>1.5365 mm</t>
  </si>
  <si>
    <t>3.0322 mm</t>
  </si>
  <si>
    <t>70.0000 deg</t>
  </si>
  <si>
    <t>74.7891 mm</t>
  </si>
  <si>
    <t>90.3062 mm</t>
  </si>
  <si>
    <t>3.6963 mm</t>
  </si>
  <si>
    <t>59.9000 deg</t>
  </si>
  <si>
    <t>82.6942 mm</t>
  </si>
  <si>
    <t>100.0842 mm</t>
  </si>
  <si>
    <t>1.9058 mm</t>
  </si>
  <si>
    <t>3.4174 mm</t>
  </si>
  <si>
    <t>degrees</t>
  </si>
  <si>
    <t>0.6159 mm</t>
  </si>
  <si>
    <t>47 mm</t>
  </si>
  <si>
    <t>Ball w</t>
  </si>
  <si>
    <t>Ball 1</t>
  </si>
  <si>
    <t>Ball 9a</t>
  </si>
  <si>
    <t>Ball 9b</t>
  </si>
  <si>
    <t>Ball 9c</t>
  </si>
  <si>
    <t>Ball 8a</t>
  </si>
  <si>
    <t>Ball 8b</t>
  </si>
  <si>
    <t>Ball 4</t>
  </si>
  <si>
    <t>Boxes on Ball 1</t>
  </si>
  <si>
    <t>Boxes on Ball 4</t>
  </si>
  <si>
    <t>Lights on Ball 1</t>
  </si>
  <si>
    <t>Lights on Ball 4</t>
  </si>
  <si>
    <t>Lights on Ball w</t>
  </si>
  <si>
    <t>133,35 mm</t>
  </si>
  <si>
    <t>Number on Ball 1</t>
  </si>
  <si>
    <t>35.2769 mm</t>
  </si>
  <si>
    <t>190.4603 mm</t>
  </si>
  <si>
    <t>23.9927 mm</t>
  </si>
  <si>
    <t>25.2516 mm</t>
  </si>
  <si>
    <t>-24.0000 deg</t>
  </si>
  <si>
    <t>Number1</t>
  </si>
  <si>
    <t>Number on Ball 4</t>
  </si>
  <si>
    <t>19.6236 mm</t>
  </si>
  <si>
    <t>41.3000 deg</t>
  </si>
  <si>
    <t>171.8906 mm</t>
  </si>
  <si>
    <t>195.9607 mm</t>
  </si>
  <si>
    <t>24.7691 mm</t>
  </si>
  <si>
    <t>38,98 mm</t>
  </si>
  <si>
    <t>195,6 mm</t>
  </si>
  <si>
    <t>35,98 mm</t>
  </si>
  <si>
    <t>183,6 mm</t>
  </si>
  <si>
    <t>BeginX</t>
  </si>
  <si>
    <t>BeginY</t>
  </si>
  <si>
    <t>EndX</t>
  </si>
  <si>
    <t>EndY</t>
  </si>
  <si>
    <t>172,92 mm</t>
  </si>
  <si>
    <t>188 mm</t>
  </si>
  <si>
    <t>175,3 mm</t>
  </si>
  <si>
    <t>198,65 mm</t>
  </si>
  <si>
    <t>131.0996 mm</t>
  </si>
  <si>
    <t>182.5958 mm</t>
  </si>
  <si>
    <t>24.4818 mm</t>
  </si>
  <si>
    <t>24.9884 mm</t>
  </si>
  <si>
    <t>-4.8000 deg</t>
  </si>
  <si>
    <t>127,5 mm</t>
  </si>
  <si>
    <t>177,3 mm</t>
  </si>
  <si>
    <t>134,1 mm</t>
  </si>
  <si>
    <t>186,7 mm</t>
  </si>
  <si>
    <t>Number on Ball 8a</t>
  </si>
  <si>
    <t>Number on Ball 8b</t>
  </si>
  <si>
    <t>137,25 mm</t>
  </si>
  <si>
    <t>184,2 mm</t>
  </si>
  <si>
    <t>143,8 mm</t>
  </si>
  <si>
    <t>193,7 mm</t>
  </si>
  <si>
    <t>140.1167 mm</t>
  </si>
  <si>
    <t>25.9859 mm</t>
  </si>
  <si>
    <t>24.6333 mm</t>
  </si>
  <si>
    <t>96.0000 deg</t>
  </si>
  <si>
    <t>188.9929 mm</t>
  </si>
  <si>
    <t>31,853 mm</t>
  </si>
  <si>
    <t>192,9242 mm</t>
  </si>
  <si>
    <t>46,3081 mm</t>
  </si>
  <si>
    <t>46,6526 mm</t>
  </si>
  <si>
    <t>-179,5 deg</t>
  </si>
  <si>
    <t>88,6996 mm</t>
  </si>
  <si>
    <t>171,4001 mm</t>
  </si>
  <si>
    <t>45,8009 mm</t>
  </si>
  <si>
    <t>46,8016 mm</t>
  </si>
  <si>
    <t>91,5255 mm</t>
  </si>
  <si>
    <t>166,0257 mm</t>
  </si>
  <si>
    <t>92,4005 mm</t>
  </si>
  <si>
    <t>158,2757 mm</t>
  </si>
  <si>
    <t>180,9555 mm</t>
  </si>
  <si>
    <t>204,4237 mm</t>
  </si>
  <si>
    <t>45,4591 mm</t>
  </si>
  <si>
    <t>46,7445 mm</t>
  </si>
  <si>
    <t>167 deg</t>
  </si>
  <si>
    <t>138,0482 mm</t>
  </si>
  <si>
    <t>187,1973 mm</t>
  </si>
  <si>
    <t>185,8214 mm</t>
  </si>
  <si>
    <t>80,7246 mm</t>
  </si>
  <si>
    <t>91,2058 mm</t>
  </si>
  <si>
    <t>-19 deg</t>
  </si>
  <si>
    <t>23,1177 mm</t>
  </si>
  <si>
    <t>184,7681 mm</t>
  </si>
  <si>
    <t>Width1</t>
  </si>
  <si>
    <t>Height1</t>
  </si>
  <si>
    <t>Width2</t>
  </si>
  <si>
    <t>Height2</t>
  </si>
  <si>
    <t>0,9948 mm</t>
  </si>
  <si>
    <t>1,3623 mm</t>
  </si>
  <si>
    <t>1,7526 mm</t>
  </si>
  <si>
    <t>2,4135 mm</t>
  </si>
  <si>
    <t>40 deg</t>
  </si>
  <si>
    <t>25,9307 mm</t>
  </si>
  <si>
    <t>192,3346 mm</t>
  </si>
  <si>
    <t>3,6958 mm</t>
  </si>
  <si>
    <t>3,6683 mm</t>
  </si>
  <si>
    <t>2,9562 mm</t>
  </si>
  <si>
    <t>2,8425 mm</t>
  </si>
  <si>
    <t>60 deg</t>
  </si>
  <si>
    <t>34,11 mm</t>
  </si>
  <si>
    <t>202,5563 mm</t>
  </si>
  <si>
    <t>2,6383 mm</t>
  </si>
  <si>
    <t>3,0595 mm</t>
  </si>
  <si>
    <t>1,936 mm</t>
  </si>
  <si>
    <t>2,3392 mm</t>
  </si>
  <si>
    <t>173,0318 mm</t>
  </si>
  <si>
    <t>196,8745 mm</t>
  </si>
  <si>
    <t>1,848 mm</t>
  </si>
  <si>
    <t>2,2861 mm</t>
  </si>
  <si>
    <t>1,161 mm</t>
  </si>
  <si>
    <t>1,5491 mm</t>
  </si>
  <si>
    <t>175,7356 mm</t>
  </si>
  <si>
    <t>203,705 mm</t>
  </si>
  <si>
    <t>3,3953 mm</t>
  </si>
  <si>
    <t>3,2066 mm</t>
  </si>
  <si>
    <t>2,6529 mm</t>
  </si>
  <si>
    <t>2,4647 mm</t>
  </si>
  <si>
    <t>2,1755 mm</t>
  </si>
  <si>
    <t>2,7039 mm</t>
  </si>
  <si>
    <t>214,2885 mm</t>
  </si>
  <si>
    <t>183,0104 mm</t>
  </si>
  <si>
    <t>2,7441 mm</t>
  </si>
  <si>
    <t>3,2701 mm</t>
  </si>
  <si>
    <t>Box8</t>
  </si>
  <si>
    <t>172.3674 mm</t>
  </si>
  <si>
    <t>217.0719 mm</t>
  </si>
  <si>
    <t>6.9176 mm</t>
  </si>
  <si>
    <t>6.1797 mm</t>
  </si>
  <si>
    <t>2.7481 mm</t>
  </si>
  <si>
    <t>1.7488 mm</t>
  </si>
  <si>
    <t>5.3231 mm</t>
  </si>
  <si>
    <t>23.0064 mm</t>
  </si>
  <si>
    <t>206.6715 mm</t>
  </si>
  <si>
    <t>7.2254 mm</t>
  </si>
  <si>
    <t>6.1418 mm</t>
  </si>
  <si>
    <t>3.7102 mm</t>
  </si>
  <si>
    <t>2.1062 mm</t>
  </si>
  <si>
    <t>2.2501 mm</t>
  </si>
  <si>
    <t>6.1626 mm</t>
  </si>
  <si>
    <t>3.9950 mm</t>
  </si>
  <si>
    <t>Color Calibration</t>
  </si>
  <si>
    <t>154,0357 mm</t>
  </si>
  <si>
    <t>116,1071 mm</t>
  </si>
  <si>
    <t>14,9286 mm</t>
  </si>
  <si>
    <t>6,6 mm</t>
  </si>
  <si>
    <t>25,0833 mm</t>
  </si>
  <si>
    <t>160,75 mm</t>
  </si>
  <si>
    <t>9,5 mm</t>
  </si>
  <si>
    <t>107,7143 mm</t>
  </si>
  <si>
    <t>84,7143 mm</t>
  </si>
  <si>
    <t>5,4286 mm</t>
  </si>
  <si>
    <t>119,9 mm</t>
  </si>
  <si>
    <t>118,1 mm</t>
  </si>
  <si>
    <t>8,2 mm</t>
  </si>
  <si>
    <t>24,3 mm</t>
  </si>
  <si>
    <t>201,2 mm</t>
  </si>
  <si>
    <t>5,4 mm</t>
  </si>
  <si>
    <t>189,95 mm</t>
  </si>
  <si>
    <t>210,7 mm</t>
  </si>
  <si>
    <t>Lightest part of the cloth</t>
  </si>
  <si>
    <t>Darkest part of the cloth (ambient color)</t>
  </si>
  <si>
    <t>Cloth with shadow of lamp 2</t>
  </si>
  <si>
    <t>Cloth with shadow of lamp 1 (highest)</t>
  </si>
  <si>
    <t>Cloth with shadow of lamp 3 (lowest)</t>
  </si>
  <si>
    <t>Lightest part of Ball 1</t>
  </si>
  <si>
    <t>Lightest part of Ball 4</t>
  </si>
  <si>
    <t>155,0143 mm</t>
  </si>
  <si>
    <t>176,8714 mm</t>
  </si>
  <si>
    <t>82,8429 mm</t>
  </si>
  <si>
    <t>92,5571 mm</t>
  </si>
  <si>
    <t>Lightest part of Ball w</t>
  </si>
  <si>
    <t>166,7 mm</t>
  </si>
  <si>
    <t>217,5 mm</t>
  </si>
  <si>
    <t>5 mm</t>
  </si>
  <si>
    <t>Reflection of cloth in Ball 4</t>
  </si>
  <si>
    <t>31,65 mm</t>
  </si>
  <si>
    <t>192,15 mm</t>
  </si>
  <si>
    <t>3,3 mm</t>
  </si>
  <si>
    <t>2,2 mm</t>
  </si>
  <si>
    <t>White part of the number texture</t>
  </si>
  <si>
    <t>Black part of the number texture</t>
  </si>
  <si>
    <t>37,4 mm</t>
  </si>
  <si>
    <t>194,8 mm</t>
  </si>
  <si>
    <t>Number on Ball 9a</t>
  </si>
  <si>
    <t>Number on Ball 9b</t>
  </si>
  <si>
    <t>Number on Ball 9c</t>
  </si>
  <si>
    <t>78,7338 mm</t>
  </si>
  <si>
    <t>181,5186 mm</t>
  </si>
  <si>
    <t>24 mm</t>
  </si>
  <si>
    <t>15,2398 mm</t>
  </si>
  <si>
    <t>41 deg</t>
  </si>
  <si>
    <t>82,25 mm</t>
  </si>
  <si>
    <t>178,5 mm</t>
  </si>
  <si>
    <t>77,05 mm</t>
  </si>
  <si>
    <t>186,8 mm</t>
  </si>
  <si>
    <t>88,1052 mm</t>
  </si>
  <si>
    <t>167,0008 mm</t>
  </si>
  <si>
    <t>30 deg</t>
  </si>
  <si>
    <t>92,375 mm</t>
  </si>
  <si>
    <t>168,125 mm</t>
  </si>
  <si>
    <t>87 mm</t>
  </si>
  <si>
    <t>177,5 mm</t>
  </si>
  <si>
    <t>90,1225 mm</t>
  </si>
  <si>
    <t>162,9565 mm</t>
  </si>
  <si>
    <t>88,25 mm</t>
  </si>
  <si>
    <t>157 mm</t>
  </si>
  <si>
    <t>90,725 mm</t>
  </si>
  <si>
    <t>167,375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</si>
</sst>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7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164" fontId="2" fillId="0" borderId="0" xfId="0" applyNumberFormat="1" applyFont="1" applyAlignme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abSelected="1" topLeftCell="G182" zoomScale="85" zoomScaleNormal="85" workbookViewId="0">
      <selection activeCell="L214" sqref="L214"/>
    </sheetView>
  </sheetViews>
  <sheetFormatPr defaultRowHeight="15" x14ac:dyDescent="0.25"/>
  <cols>
    <col min="1" max="1" width="12.42578125" customWidth="1"/>
    <col min="2" max="2" width="13.7109375" style="3" bestFit="1" customWidth="1"/>
    <col min="3" max="3" width="14.85546875" customWidth="1"/>
    <col min="4" max="4" width="10.5703125" bestFit="1" customWidth="1"/>
    <col min="5" max="5" width="12.42578125" customWidth="1"/>
    <col min="6" max="6" width="11.7109375" customWidth="1"/>
    <col min="7" max="7" width="12.140625" customWidth="1"/>
    <col min="8" max="8" width="10.42578125" bestFit="1" customWidth="1"/>
    <col min="9" max="9" width="12.42578125" customWidth="1"/>
    <col min="10" max="10" width="11.42578125" bestFit="1" customWidth="1"/>
    <col min="13" max="13" width="9.140625" style="2"/>
    <col min="14" max="14" width="10.5703125" bestFit="1" customWidth="1"/>
  </cols>
  <sheetData>
    <row r="1" spans="1:21" x14ac:dyDescent="0.25">
      <c r="A1" s="1" t="s">
        <v>8</v>
      </c>
      <c r="E1" s="1" t="s">
        <v>306</v>
      </c>
    </row>
    <row r="2" spans="1:21" x14ac:dyDescent="0.25">
      <c r="A2" t="s">
        <v>0</v>
      </c>
      <c r="B2" s="3">
        <v>778</v>
      </c>
      <c r="C2" t="s">
        <v>6</v>
      </c>
      <c r="E2">
        <v>0</v>
      </c>
      <c r="F2" t="s">
        <v>307</v>
      </c>
      <c r="G2" t="s">
        <v>308</v>
      </c>
      <c r="H2" t="s">
        <v>309</v>
      </c>
      <c r="I2" s="8" t="s">
        <v>325</v>
      </c>
      <c r="J2" s="8"/>
      <c r="K2" s="8"/>
      <c r="L2" s="8"/>
      <c r="M2" s="5" t="str">
        <f>"new ColorRef { PixelCenter = new PointF(" &amp;
SUBSTITUTE(TEXT((VALUE(SUBSTITUTE(SUBSTITUTE(F2,".",",")," mm",""))-($B$4-$B$6/2))*$B$2/$B$6, "0,00"),",",".") &amp; "f, " &amp;
SUBSTITUTE(TEXT($B$3-(VALUE(SUBSTITUTE(SUBSTITUTE(G2,".",",")," mm",""))-($B$5-$B$7/2))*$B$3/$B$7, "0,00"),",",".") &amp; "f), Radius = " &amp;
SUBSTITUTE(TEXT(VALUE(SUBSTITUTE(SUBSTITUTE(H2,".",",")," mm",""))*$B$2/$B$6, "0,00"),",",".") &amp; "f }, // " &amp; I2</f>
        <v>new ColorRef { PixelCenter = new PointF(573.58f, 456.55f), Radius = 56.42f }, // Lightest part of the cloth</v>
      </c>
      <c r="N2" s="5"/>
      <c r="O2" s="5"/>
    </row>
    <row r="3" spans="1:21" x14ac:dyDescent="0.25">
      <c r="A3" t="s">
        <v>1</v>
      </c>
      <c r="B3" s="3">
        <v>669</v>
      </c>
      <c r="C3" t="s">
        <v>6</v>
      </c>
      <c r="E3">
        <v>1</v>
      </c>
      <c r="F3" t="s">
        <v>332</v>
      </c>
      <c r="G3" t="s">
        <v>333</v>
      </c>
      <c r="H3" t="s">
        <v>310</v>
      </c>
      <c r="I3" s="8" t="s">
        <v>326</v>
      </c>
      <c r="J3" s="8"/>
      <c r="K3" s="8"/>
      <c r="L3" s="8"/>
      <c r="M3" s="5" t="str">
        <f t="shared" ref="M3:M12" si="0">"new ColorRef { PixelCenter = new PointF(" &amp;
SUBSTITUTE(TEXT((VALUE(SUBSTITUTE(SUBSTITUTE(F3,".",",")," mm",""))-($B$4-$B$6/2))*$B$2/$B$6, "0,00"),",",".") &amp; "f, " &amp;
SUBSTITUTE(TEXT($B$3-(VALUE(SUBSTITUTE(SUBSTITUTE(G3,".",",")," mm",""))-($B$5-$B$7/2))*$B$3/$B$7, "0,00"),",",".") &amp; "f), Radius = " &amp;
SUBSTITUTE(TEXT(VALUE(SUBSTITUTE(SUBSTITUTE(H3,".",",")," mm",""))*$B$2/$B$6, "0,00"),",",".") &amp; "f }, // " &amp; I3</f>
        <v>new ColorRef { PixelCenter = new PointF(577.27f, 226.89f), Radius = 24.94f }, // Darkest part of the cloth (ambient color)</v>
      </c>
    </row>
    <row r="4" spans="1:21" x14ac:dyDescent="0.25">
      <c r="A4" t="s">
        <v>2</v>
      </c>
      <c r="B4" s="3">
        <v>105.2</v>
      </c>
      <c r="C4" t="s">
        <v>7</v>
      </c>
      <c r="E4">
        <v>2</v>
      </c>
      <c r="F4" t="s">
        <v>311</v>
      </c>
      <c r="G4" t="s">
        <v>312</v>
      </c>
      <c r="H4" t="s">
        <v>313</v>
      </c>
      <c r="I4" s="8" t="s">
        <v>328</v>
      </c>
      <c r="J4" s="8"/>
      <c r="K4" s="8"/>
      <c r="L4" s="8"/>
      <c r="M4" s="5" t="str">
        <f t="shared" si="0"/>
        <v>new ColorRef { PixelCenter = new PointF(86.20f, 287.82f), Radius = 35.91f }, // Cloth with shadow of lamp 1 (highest)</v>
      </c>
    </row>
    <row r="5" spans="1:21" x14ac:dyDescent="0.25">
      <c r="A5" t="s">
        <v>3</v>
      </c>
      <c r="B5" s="3">
        <v>148.4</v>
      </c>
      <c r="C5" t="s">
        <v>7</v>
      </c>
      <c r="E5">
        <v>3</v>
      </c>
      <c r="F5" t="s">
        <v>314</v>
      </c>
      <c r="G5" t="s">
        <v>315</v>
      </c>
      <c r="H5" t="s">
        <v>316</v>
      </c>
      <c r="I5" s="8" t="s">
        <v>327</v>
      </c>
      <c r="J5" s="8"/>
      <c r="K5" s="8"/>
      <c r="L5" s="8"/>
      <c r="M5" s="5" t="str">
        <f t="shared" si="0"/>
        <v>new ColorRef { PixelCenter = new PointF(398.50f, 575.20f), Radius = 20.52f }, // Cloth with shadow of lamp 2</v>
      </c>
    </row>
    <row r="6" spans="1:21" x14ac:dyDescent="0.25">
      <c r="A6" t="s">
        <v>4</v>
      </c>
      <c r="B6" s="3">
        <v>205.8458</v>
      </c>
      <c r="C6" t="s">
        <v>7</v>
      </c>
      <c r="E6">
        <v>4</v>
      </c>
      <c r="F6" t="s">
        <v>317</v>
      </c>
      <c r="G6" t="s">
        <v>318</v>
      </c>
      <c r="H6" t="s">
        <v>319</v>
      </c>
      <c r="I6" s="8" t="s">
        <v>329</v>
      </c>
      <c r="J6" s="8"/>
      <c r="K6" s="8"/>
      <c r="L6" s="8"/>
      <c r="M6" s="5" t="str">
        <f t="shared" si="0"/>
        <v>new ColorRef { PixelCenter = new PointF(444.56f, 449.02f), Radius = 30.99f }, // Cloth with shadow of lamp 3 (lowest)</v>
      </c>
    </row>
    <row r="7" spans="1:21" x14ac:dyDescent="0.25">
      <c r="A7" t="s">
        <v>5</v>
      </c>
      <c r="B7" s="3">
        <v>177.00630000000001</v>
      </c>
      <c r="C7" t="s">
        <v>7</v>
      </c>
      <c r="E7">
        <v>5</v>
      </c>
      <c r="F7" t="s">
        <v>320</v>
      </c>
      <c r="G7" t="s">
        <v>321</v>
      </c>
      <c r="H7" t="s">
        <v>322</v>
      </c>
      <c r="I7" s="8" t="s">
        <v>330</v>
      </c>
      <c r="J7" s="8"/>
      <c r="K7" s="8"/>
      <c r="L7" s="8"/>
      <c r="M7" s="5" t="str">
        <f t="shared" si="0"/>
        <v>new ColorRef { PixelCenter = new PointF(83.24f, 134.94f), Radius = 20.41f }, // Lightest part of Ball 1</v>
      </c>
    </row>
    <row r="8" spans="1:21" x14ac:dyDescent="0.25">
      <c r="E8">
        <v>6</v>
      </c>
      <c r="F8" t="s">
        <v>323</v>
      </c>
      <c r="G8" t="s">
        <v>324</v>
      </c>
      <c r="H8" t="s">
        <v>322</v>
      </c>
      <c r="I8" s="8" t="s">
        <v>331</v>
      </c>
      <c r="J8" s="8"/>
      <c r="K8" s="8"/>
      <c r="L8" s="8"/>
      <c r="M8" s="5" t="str">
        <f t="shared" si="0"/>
        <v>new ColorRef { PixelCenter = new PointF(709.32f, 99.04f), Radius = 20.41f }, // Lightest part of Ball 4</v>
      </c>
    </row>
    <row r="9" spans="1:21" x14ac:dyDescent="0.25">
      <c r="A9" s="1" t="s">
        <v>165</v>
      </c>
      <c r="B9" s="7" t="str">
        <f>"new Ball { Name = """ &amp; A9 &amp; """, PixelCenter = new PointF(" &amp;
SUBSTITUTE(TEXT((VALUE(SUBSTITUTE(SUBSTITUTE(B10,".",",")," mm",""))-($B$4-$B$6/2))*$B$2/$B$6, "0,00"),",",".") &amp; "f, " &amp;
SUBSTITUTE(TEXT($B$3-(VALUE(SUBSTITUTE(SUBSTITUTE(B11,".",",")," mm",""))-($B$5-$B$7/2))*$B$3/$B$7, "0,00"),",",".") &amp; "f), PixelSize = new SizeF(" &amp;
SUBSTITUTE(TEXT(VALUE(SUBSTITUTE(SUBSTITUTE(B12,".",",")," mm",""))*$B$2/$B$6, "0,00"),",",".") &amp; "f, " &amp;
SUBSTITUTE(TEXT(VALUE(SUBSTITUTE(SUBSTITUTE(B13,".",",")," mm",""))*$B$3/$B$7,"0,00"),",",".") &amp; "f), Degrees = " &amp;
SUBSTITUTE(TEXT(VALUE(SUBSTITUTE(SUBSTITUTE(B14,".",",")," deg","")),"0,00"),",",".") &amp; "f },"</f>
        <v>new Ball { Name = "Ball 1", PixelCenter = new PointF(111.78f, 166.22f), PixelSize = new SizeF(175.02f, 176.32f), Degrees = -179.50f },</v>
      </c>
      <c r="C9" s="7"/>
      <c r="D9" s="7"/>
      <c r="E9">
        <v>7</v>
      </c>
      <c r="F9" t="s">
        <v>334</v>
      </c>
      <c r="G9" t="s">
        <v>335</v>
      </c>
      <c r="H9" t="s">
        <v>322</v>
      </c>
      <c r="I9" s="6" t="s">
        <v>336</v>
      </c>
      <c r="J9" s="6"/>
      <c r="K9" s="6"/>
      <c r="L9" s="6"/>
      <c r="M9" s="5" t="str">
        <f t="shared" si="0"/>
        <v>new ColorRef { PixelCenter = new PointF(304.50f, 545.56f), Radius = 20.41f }, // Lightest part of Ball w</v>
      </c>
    </row>
    <row r="10" spans="1:21" x14ac:dyDescent="0.25">
      <c r="A10" t="s">
        <v>2</v>
      </c>
      <c r="B10" s="3" t="s">
        <v>223</v>
      </c>
      <c r="E10">
        <v>8</v>
      </c>
      <c r="F10" t="s">
        <v>337</v>
      </c>
      <c r="G10" t="s">
        <v>338</v>
      </c>
      <c r="H10" t="s">
        <v>339</v>
      </c>
      <c r="I10" s="8" t="s">
        <v>340</v>
      </c>
      <c r="J10" s="8"/>
      <c r="K10" s="8"/>
      <c r="L10" s="8"/>
      <c r="M10" s="5" t="str">
        <f t="shared" si="0"/>
        <v>new ColorRef { PixelCenter = new PointF(621.44f, 73.33f), Radius = 18.90f }, // Reflection of cloth in Ball 4</v>
      </c>
    </row>
    <row r="11" spans="1:21" x14ac:dyDescent="0.25">
      <c r="A11" t="s">
        <v>3</v>
      </c>
      <c r="B11" s="3" t="s">
        <v>224</v>
      </c>
      <c r="E11">
        <v>9</v>
      </c>
      <c r="F11" t="s">
        <v>341</v>
      </c>
      <c r="G11" t="s">
        <v>342</v>
      </c>
      <c r="H11" t="s">
        <v>343</v>
      </c>
      <c r="I11" s="8" t="s">
        <v>345</v>
      </c>
      <c r="J11" s="8"/>
      <c r="K11" s="8"/>
      <c r="L11" s="8"/>
      <c r="M11" s="5" t="str">
        <f t="shared" si="0"/>
        <v>new ColorRef { PixelCenter = new PointF(111.02f, 169.15f), Radius = 12.47f }, // White part of the number texture</v>
      </c>
    </row>
    <row r="12" spans="1:21" x14ac:dyDescent="0.25">
      <c r="A12" t="s">
        <v>4</v>
      </c>
      <c r="B12" s="3" t="s">
        <v>225</v>
      </c>
      <c r="E12">
        <v>10</v>
      </c>
      <c r="F12" t="s">
        <v>347</v>
      </c>
      <c r="G12" t="s">
        <v>348</v>
      </c>
      <c r="H12" t="s">
        <v>344</v>
      </c>
      <c r="I12" t="s">
        <v>346</v>
      </c>
      <c r="M12" s="5" t="str">
        <f t="shared" si="0"/>
        <v>new ColorRef { PixelCenter = new PointF(132.75f, 159.13f), Radius = 8.31f }, // Black part of the number texture</v>
      </c>
    </row>
    <row r="13" spans="1:21" x14ac:dyDescent="0.25">
      <c r="A13" t="s">
        <v>5</v>
      </c>
      <c r="B13" s="3" t="s">
        <v>226</v>
      </c>
    </row>
    <row r="14" spans="1:21" x14ac:dyDescent="0.25">
      <c r="A14" t="s">
        <v>141</v>
      </c>
      <c r="B14" s="3" t="s">
        <v>227</v>
      </c>
    </row>
    <row r="16" spans="1:21" x14ac:dyDescent="0.25">
      <c r="A16" s="1" t="s">
        <v>166</v>
      </c>
      <c r="B16" s="7" t="str">
        <f>"new Ball { Name = """ &amp; A16 &amp; """, PixelCenter = new PointF(" &amp;
SUBSTITUTE(TEXT((VALUE(SUBSTITUTE(SUBSTITUTE(B17,".",",")," mm",""))-($B$4-$B$6/2))*$B$2/$B$6, "0,00"),",",".") &amp; "f, " &amp;
SUBSTITUTE(TEXT($B$3-(VALUE(SUBSTITUTE(SUBSTITUTE(B18,".",",")," mm",""))-($B$5-$B$7/2))*$B$3/$B$7, "0,00"),",",".") &amp; "f), PixelSize = new SizeF(" &amp;
SUBSTITUTE(TEXT(VALUE(SUBSTITUTE(SUBSTITUTE(B19,".",",")," mm",""))*$B$2/$B$6, "0,00"),",",".") &amp; "f, " &amp;
SUBSTITUTE(TEXT(VALUE(SUBSTITUTE(SUBSTITUTE(B20,".",",")," mm",""))*$B$3/$B$7,"0,00"),",",".") &amp; "f), Degrees = " &amp;
SUBSTITUTE(TEXT(VALUE(SUBSTITUTE(SUBSTITUTE(B21,".",",")," deg","")),"0,00"),",",".") &amp; "f },"</f>
        <v>new Ball { Name = "Ball 9a", PixelCenter = new PointF(326.64f, 247.57f), PixelSize = new SizeF(173.11f, 176.89f), Degrees = -179.50f },</v>
      </c>
      <c r="C16" s="7"/>
      <c r="D16" s="7"/>
      <c r="E16" s="1" t="s">
        <v>167</v>
      </c>
      <c r="F16" s="7" t="str">
        <f>"new Ball { Name = """ &amp; E16 &amp; """, PixelCenter = new PointF(" &amp;
SUBSTITUTE(TEXT((VALUE(SUBSTITUTE(SUBSTITUTE(F17,".",",")," mm",""))-($B$4-$B$6/2))*$B$2/$B$6, "0,00"),",",".") &amp; "f, " &amp;
SUBSTITUTE(TEXT($B$3-(VALUE(SUBSTITUTE(SUBSTITUTE(F18,".",",")," mm",""))-($B$5-$B$7/2))*$B$3/$B$7, "0,00"),",",".") &amp; "f), PixelSize = new SizeF(" &amp;
SUBSTITUTE(TEXT(VALUE(SUBSTITUTE(SUBSTITUTE(F19,".",",")," mm",""))*$B$2/$B$6, "0,00"),",",".") &amp; "f, " &amp;
SUBSTITUTE(TEXT(VALUE(SUBSTITUTE(SUBSTITUTE(F20,".",",")," mm",""))*$B$3/$B$7,"0,00"),",",".") &amp; "f), Degrees = " &amp;
SUBSTITUTE(TEXT(VALUE(SUBSTITUTE(SUBSTITUTE(F21,".",",")," deg","")),"0,00"),",",".") &amp; "f },"</f>
        <v>new Ball { Name = "Ball 9b", PixelCenter = new PointF(337.32f, 267.88f), PixelSize = new SizeF(173.11f, 176.89f), Degrees = -179.50f },</v>
      </c>
      <c r="G16" s="7"/>
      <c r="H16" s="7"/>
      <c r="I16" s="1" t="s">
        <v>168</v>
      </c>
      <c r="J16" s="7" t="str">
        <f>"new Ball { Name = """ &amp; I16 &amp; """, PixelCenter = new PointF(" &amp;
SUBSTITUTE(TEXT((VALUE(SUBSTITUTE(SUBSTITUTE(J17,".",",")," mm",""))-($B$4-$B$6/2))*$B$2/$B$6, "0,00"),",",".") &amp; "f, " &amp;
SUBSTITUTE(TEXT($B$3-(VALUE(SUBSTITUTE(SUBSTITUTE(J18,".",",")," mm",""))-($B$5-$B$7/2))*$B$3/$B$7, "0,00"),",",".") &amp; "f), PixelSize = new SizeF(" &amp;
SUBSTITUTE(TEXT(VALUE(SUBSTITUTE(SUBSTITUTE(J19,".",",")," mm",""))*$B$2/$B$6, "0,00"),",",".") &amp; "f, " &amp;
SUBSTITUTE(TEXT(VALUE(SUBSTITUTE(SUBSTITUTE(J20,".",",")," mm",""))*$B$3/$B$7,"0,00"),",",".") &amp; "f), Degrees = " &amp;
SUBSTITUTE(TEXT(VALUE(SUBSTITUTE(SUBSTITUTE(J21,".",",")," deg","")),"0,00"),",",".") &amp; "f },"</f>
        <v>new Ball { Name = "Ball 9c", PixelCenter = new PointF(340.62f, 297.17f), PixelSize = new SizeF(173.11f, 176.89f), Degrees = -179.50f },</v>
      </c>
      <c r="K16" s="7"/>
      <c r="L16" s="7"/>
      <c r="Q16" s="2"/>
      <c r="U16" s="2"/>
    </row>
    <row r="17" spans="1:17" x14ac:dyDescent="0.25">
      <c r="A17" t="s">
        <v>2</v>
      </c>
      <c r="B17" s="3" t="s">
        <v>228</v>
      </c>
      <c r="E17" t="s">
        <v>2</v>
      </c>
      <c r="F17" t="s">
        <v>232</v>
      </c>
      <c r="I17" t="s">
        <v>2</v>
      </c>
      <c r="J17" t="s">
        <v>234</v>
      </c>
    </row>
    <row r="18" spans="1:17" x14ac:dyDescent="0.25">
      <c r="A18" t="s">
        <v>3</v>
      </c>
      <c r="B18" s="3" t="s">
        <v>229</v>
      </c>
      <c r="E18" t="s">
        <v>3</v>
      </c>
      <c r="F18" t="s">
        <v>233</v>
      </c>
      <c r="I18" t="s">
        <v>3</v>
      </c>
      <c r="J18" t="s">
        <v>235</v>
      </c>
    </row>
    <row r="19" spans="1:17" x14ac:dyDescent="0.25">
      <c r="A19" t="s">
        <v>4</v>
      </c>
      <c r="B19" s="3" t="s">
        <v>230</v>
      </c>
      <c r="E19" t="s">
        <v>4</v>
      </c>
      <c r="F19" t="s">
        <v>230</v>
      </c>
      <c r="I19" t="s">
        <v>4</v>
      </c>
      <c r="J19" t="s">
        <v>230</v>
      </c>
    </row>
    <row r="20" spans="1:17" x14ac:dyDescent="0.25">
      <c r="A20" t="s">
        <v>5</v>
      </c>
      <c r="B20" s="3" t="s">
        <v>231</v>
      </c>
      <c r="E20" t="s">
        <v>5</v>
      </c>
      <c r="F20" t="s">
        <v>231</v>
      </c>
      <c r="I20" t="s">
        <v>5</v>
      </c>
      <c r="J20" t="s">
        <v>231</v>
      </c>
    </row>
    <row r="21" spans="1:17" x14ac:dyDescent="0.25">
      <c r="A21" t="s">
        <v>141</v>
      </c>
      <c r="B21" s="4" t="s">
        <v>227</v>
      </c>
      <c r="E21" t="s">
        <v>141</v>
      </c>
      <c r="F21" s="4" t="s">
        <v>227</v>
      </c>
      <c r="I21" t="s">
        <v>141</v>
      </c>
      <c r="J21" s="4" t="s">
        <v>227</v>
      </c>
    </row>
    <row r="23" spans="1:17" x14ac:dyDescent="0.25">
      <c r="A23" s="1" t="s">
        <v>169</v>
      </c>
      <c r="B23" s="7" t="str">
        <f>"new Ball { Name = """ &amp; A23 &amp; """, PixelCenter = new PointF(" &amp;
SUBSTITUTE(TEXT((VALUE(SUBSTITUTE(SUBSTITUTE(B24,".",",")," mm",""))-($B$4-$B$6/2))*$B$2/$B$6, "0,00"),",",".") &amp; "f, " &amp;
SUBSTITUTE(TEXT($B$3-(VALUE(SUBSTITUTE(SUBSTITUTE(B25,".",",")," mm",""))-($B$5-$B$7/2))*$B$3/$B$7, "0,00"),",",".") &amp; "f), PixelSize = new SizeF(" &amp;
SUBSTITUTE(TEXT(VALUE(SUBSTITUTE(SUBSTITUTE(B26,".",",")," mm",""))*$B$2/$B$6, "0,00"),",",".") &amp; "f, " &amp;
SUBSTITUTE(TEXT(VALUE(SUBSTITUTE(SUBSTITUTE(B27,".",",")," mm",""))*$B$3/$B$7,"0,00"),",",".") &amp; "f), Degrees = " &amp;
SUBSTITUTE(TEXT(VALUE(SUBSTITUTE(SUBSTITUTE(B28,".",",")," deg","")),"0,00"),",",".") &amp; "f },"</f>
        <v>new Ball { Name = "Ball 8a", PixelCenter = new PointF(513.15f, 187.86f), PixelSize = new SizeF(171.81f, 176.67f), Degrees = 167.00f },</v>
      </c>
      <c r="C23" s="7"/>
      <c r="D23" s="7"/>
      <c r="E23" s="1" t="s">
        <v>170</v>
      </c>
      <c r="F23" s="7" t="str">
        <f>"new Ball { Name = """ &amp; E23 &amp; """, PixelCenter = new PointF(" &amp;
SUBSTITUTE(TEXT((VALUE(SUBSTITUTE(SUBSTITUTE(F24,".",",")," mm",""))-($B$4-$B$6/2))*$B$2/$B$6, "0,00"),",",".") &amp; "f, " &amp;
SUBSTITUTE(TEXT($B$3-(VALUE(SUBSTITUTE(SUBSTITUTE(F25,".",",")," mm",""))-($B$5-$B$7/2))*$B$3/$B$7, "0,00"),",",".") &amp; "f), PixelSize = new SizeF(" &amp;
SUBSTITUTE(TEXT(VALUE(SUBSTITUTE(SUBSTITUTE(F26,".",",")," mm",""))*$B$2/$B$6, "0,00"),",",".") &amp; "f, " &amp;
SUBSTITUTE(TEXT(VALUE(SUBSTITUTE(SUBSTITUTE(F27,".",",")," mm",""))*$B$3/$B$7,"0,00"),",",".") &amp; "f), Degrees = " &amp;
SUBSTITUTE(TEXT(VALUE(SUBSTITUTE(SUBSTITUTE(F28,".",",")," deg","")),"0,00"),",",".") &amp; "f },"</f>
        <v>new Ball { Name = "Ball 8b", PixelCenter = new PointF(495.39f, 193.06f), PixelSize = new SizeF(171.81f, 176.67f), Degrees = 167.00f },</v>
      </c>
      <c r="G23" s="7"/>
      <c r="H23" s="7"/>
      <c r="Q23" s="2"/>
    </row>
    <row r="24" spans="1:17" x14ac:dyDescent="0.25">
      <c r="A24" t="s">
        <v>2</v>
      </c>
      <c r="B24" s="3" t="s">
        <v>241</v>
      </c>
      <c r="E24" t="s">
        <v>2</v>
      </c>
      <c r="F24" t="s">
        <v>177</v>
      </c>
    </row>
    <row r="25" spans="1:17" x14ac:dyDescent="0.25">
      <c r="A25" t="s">
        <v>3</v>
      </c>
      <c r="B25" s="3" t="s">
        <v>242</v>
      </c>
      <c r="E25" t="s">
        <v>3</v>
      </c>
      <c r="F25" t="s">
        <v>243</v>
      </c>
    </row>
    <row r="26" spans="1:17" x14ac:dyDescent="0.25">
      <c r="A26" t="s">
        <v>4</v>
      </c>
      <c r="B26" s="3" t="s">
        <v>238</v>
      </c>
      <c r="E26" t="s">
        <v>4</v>
      </c>
      <c r="F26" s="3" t="s">
        <v>238</v>
      </c>
    </row>
    <row r="27" spans="1:17" x14ac:dyDescent="0.25">
      <c r="A27" t="s">
        <v>5</v>
      </c>
      <c r="B27" s="3" t="s">
        <v>239</v>
      </c>
      <c r="E27" t="s">
        <v>5</v>
      </c>
      <c r="F27" s="3" t="s">
        <v>239</v>
      </c>
    </row>
    <row r="28" spans="1:17" x14ac:dyDescent="0.25">
      <c r="A28" t="s">
        <v>141</v>
      </c>
      <c r="B28" s="4" t="s">
        <v>240</v>
      </c>
      <c r="E28" t="s">
        <v>141</v>
      </c>
      <c r="F28" s="4" t="s">
        <v>240</v>
      </c>
      <c r="J28" s="4"/>
    </row>
    <row r="30" spans="1:17" x14ac:dyDescent="0.25">
      <c r="A30" s="1" t="s">
        <v>171</v>
      </c>
      <c r="B30" s="7" t="str">
        <f>"new Ball { Name = """ &amp; A30 &amp; """, PixelCenter = new PointF(" &amp;
SUBSTITUTE(TEXT((VALUE(SUBSTITUTE(SUBSTITUTE(B31,".",",")," mm",""))-($B$4-$B$6/2))*$B$2/$B$6, "0,00"),",",".") &amp; "f, " &amp;
SUBSTITUTE(TEXT($B$3-(VALUE(SUBSTITUTE(SUBSTITUTE(B32,".",",")," mm",""))-($B$5-$B$7/2))*$B$3/$B$7, "0,00"),",",".") &amp; "f), PixelSize = new SizeF(" &amp;
SUBSTITUTE(TEXT(VALUE(SUBSTITUTE(SUBSTITUTE(B33,".",",")," mm",""))*$B$2/$B$6, "0,00"),",",".") &amp; "f, " &amp;
SUBSTITUTE(TEXT(VALUE(SUBSTITUTE(SUBSTITUTE(B34,".",",")," mm",""))*$B$3/$B$7,"0,00"),",",".") &amp; "f), Degrees = " &amp;
SUBSTITUTE(TEXT(VALUE(SUBSTITUTE(SUBSTITUTE(B35,".",",")," deg","")),"0,00"),",",".") &amp; "f },"</f>
        <v>new Ball { Name = "Ball 4", PixelCenter = new PointF(675.32f, 122.76f), PixelSize = new SizeF(171.81f, 176.67f), Degrees = 167.00f },</v>
      </c>
      <c r="C30" s="7"/>
      <c r="D30" s="7"/>
    </row>
    <row r="31" spans="1:17" x14ac:dyDescent="0.25">
      <c r="A31" t="s">
        <v>2</v>
      </c>
      <c r="B31" s="3" t="s">
        <v>236</v>
      </c>
    </row>
    <row r="32" spans="1:17" x14ac:dyDescent="0.25">
      <c r="A32" t="s">
        <v>3</v>
      </c>
      <c r="B32" s="3" t="s">
        <v>237</v>
      </c>
    </row>
    <row r="33" spans="1:17" x14ac:dyDescent="0.25">
      <c r="A33" t="s">
        <v>4</v>
      </c>
      <c r="B33" s="3" t="s">
        <v>238</v>
      </c>
    </row>
    <row r="34" spans="1:17" x14ac:dyDescent="0.25">
      <c r="A34" t="s">
        <v>5</v>
      </c>
      <c r="B34" s="3" t="s">
        <v>239</v>
      </c>
    </row>
    <row r="35" spans="1:17" x14ac:dyDescent="0.25">
      <c r="A35" t="s">
        <v>141</v>
      </c>
      <c r="B35" s="4" t="s">
        <v>240</v>
      </c>
      <c r="F35" s="4"/>
      <c r="J35" s="4"/>
    </row>
    <row r="37" spans="1:17" x14ac:dyDescent="0.25">
      <c r="A37" s="1" t="s">
        <v>164</v>
      </c>
      <c r="B37" s="7" t="str">
        <f>"new Ball { Name = """ &amp; A37 &amp; """, PixelCenter = new PointF(" &amp;
SUBSTITUTE(TEXT((VALUE(SUBSTITUTE(SUBSTITUTE(B38,".",",")," mm",""))-($B$4-$B$6/2))*$B$2/$B$6, "0,00"),",",".") &amp; "f, " &amp;
SUBSTITUTE(TEXT($B$3-(VALUE(SUBSTITUTE(SUBSTITUTE(B39,".",",")," mm",""))-($B$5-$B$7/2))*$B$3/$B$7, "0,00"),",",".") &amp; "f), PixelSize = new SizeF(" &amp;
SUBSTITUTE(TEXT(VALUE(SUBSTITUTE(SUBSTITUTE(B40,".",",")," mm",""))*$B$2/$B$6, "0,00"),",",".") &amp; "f, " &amp;
SUBSTITUTE(TEXT(VALUE(SUBSTITUTE(SUBSTITUTE(B41,".",",")," mm",""))*$B$3/$B$7,"0,00"),",",".") &amp; "f), Degrees = " &amp;
SUBSTITUTE(TEXT(VALUE(SUBSTITUTE(SUBSTITUTE(B42,".",",")," deg","")),"0,00"),",",".") &amp; "f },"</f>
        <v>new Ball { Name = "Ball w", PixelCenter = new PointF(296.49f, 550.67f), PixelSize = new SizeF(177.64f, 177.64f), Degrees = -19.00f },</v>
      </c>
      <c r="C37" s="7"/>
      <c r="D37" s="7"/>
    </row>
    <row r="38" spans="1:17" x14ac:dyDescent="0.25">
      <c r="A38" t="s">
        <v>2</v>
      </c>
      <c r="B38" s="3" t="s">
        <v>244</v>
      </c>
    </row>
    <row r="39" spans="1:17" x14ac:dyDescent="0.25">
      <c r="A39" t="s">
        <v>3</v>
      </c>
      <c r="B39" s="3" t="s">
        <v>245</v>
      </c>
    </row>
    <row r="40" spans="1:17" x14ac:dyDescent="0.25">
      <c r="A40" t="s">
        <v>4</v>
      </c>
      <c r="B40" s="3" t="s">
        <v>163</v>
      </c>
    </row>
    <row r="41" spans="1:17" x14ac:dyDescent="0.25">
      <c r="A41" t="s">
        <v>5</v>
      </c>
      <c r="B41" s="3" t="s">
        <v>163</v>
      </c>
    </row>
    <row r="42" spans="1:17" x14ac:dyDescent="0.25">
      <c r="A42" t="s">
        <v>141</v>
      </c>
      <c r="B42" s="4" t="s">
        <v>246</v>
      </c>
      <c r="F42" s="4"/>
      <c r="J42" s="4"/>
    </row>
    <row r="44" spans="1:17" x14ac:dyDescent="0.25">
      <c r="A44" s="1" t="s">
        <v>172</v>
      </c>
      <c r="F44" s="1" t="s">
        <v>173</v>
      </c>
      <c r="K44" s="2"/>
      <c r="M44"/>
    </row>
    <row r="45" spans="1:17" x14ac:dyDescent="0.25">
      <c r="K45" s="2"/>
      <c r="M45"/>
    </row>
    <row r="46" spans="1:17" x14ac:dyDescent="0.25">
      <c r="A46" s="1" t="s">
        <v>9</v>
      </c>
      <c r="B46" s="7" t="str">
        <f>"new PointF[4] { new PointF (" &amp; SUBSTITUTE(C51, ",", ".") &amp; "f, " &amp; SUBSTITUTE(C52, ",", ".") &amp; "f), new PointF(" &amp; SUBSTITUTE(C53, ",", ".") &amp; "f, " &amp; SUBSTITUTE(C54, ",", ".") &amp; "f), new PointF(" &amp; SUBSTITUTE(C55, ",", ".") &amp; "f, " &amp; SUBSTITUTE(C56, ",", ".") &amp; "f), new PointF(" &amp; SUBSTITUTE(C57, ",", ".") &amp; "f, " &amp; SUBSTITUTE(C58, ",", ".") &amp; "f) },"</f>
        <v>new PointF[4] { new PointF (133.742761814912f, 205.892540265516f), new PointF(137.83334515448f, 202.417265656646f), new PointF(140.168715611395f, 205.047438142032f), new PointF(136.177533862726f, 208.63383082975f) },</v>
      </c>
      <c r="C46" s="7"/>
      <c r="D46" s="7"/>
      <c r="F46" s="1" t="s">
        <v>9</v>
      </c>
      <c r="G46" s="7" t="str">
        <f>"new PointF[4] { new PointF (" &amp; SUBSTITUTE(H51, ",", ".") &amp; "f, " &amp; SUBSTITUTE(H52, ",", ".") &amp; "f), new PointF(" &amp; SUBSTITUTE(H53, ",", ".") &amp; "f, " &amp; SUBSTITUTE(H54, ",", ".") &amp; "f), new PointF(" &amp; SUBSTITUTE(H55, ",", ".") &amp; "f, " &amp; SUBSTITUTE(H56, ",", ".") &amp; "f), new PointF(" &amp; SUBSTITUTE(H57, ",", ".") &amp; "f, " &amp; SUBSTITUTE(H58, ",", ".") &amp; "f) },"</f>
        <v>new PointF[4] { new PointF (699.875451915949f, 164.6093393286f), new PointF(703.879106107581f, 161.802662956064f), new PointF(705.755263891709f, 165.080646282082f), new PointF(700.908774917924f, 168.021873797712f) },</v>
      </c>
      <c r="H46" s="7"/>
      <c r="I46" s="7"/>
      <c r="K46" s="2"/>
      <c r="M46"/>
      <c r="Q46" s="2"/>
    </row>
    <row r="47" spans="1:17" x14ac:dyDescent="0.25">
      <c r="A47" t="s">
        <v>10</v>
      </c>
      <c r="B47" s="3" t="s">
        <v>12</v>
      </c>
      <c r="F47" t="s">
        <v>10</v>
      </c>
      <c r="G47" s="3" t="s">
        <v>36</v>
      </c>
      <c r="K47" s="2"/>
      <c r="M47"/>
    </row>
    <row r="48" spans="1:17" x14ac:dyDescent="0.25">
      <c r="A48" t="s">
        <v>11</v>
      </c>
      <c r="B48" s="3" t="s">
        <v>13</v>
      </c>
      <c r="F48" t="s">
        <v>11</v>
      </c>
      <c r="G48" s="3" t="s">
        <v>37</v>
      </c>
      <c r="K48" s="2"/>
      <c r="M48"/>
    </row>
    <row r="49" spans="1:17" x14ac:dyDescent="0.25">
      <c r="A49" t="s">
        <v>4</v>
      </c>
      <c r="B49" s="3" t="s">
        <v>26</v>
      </c>
      <c r="F49" t="s">
        <v>4</v>
      </c>
      <c r="G49" s="3" t="s">
        <v>38</v>
      </c>
      <c r="K49" s="2"/>
      <c r="M49"/>
    </row>
    <row r="50" spans="1:17" x14ac:dyDescent="0.25">
      <c r="A50" t="s">
        <v>5</v>
      </c>
      <c r="B50" s="3" t="s">
        <v>25</v>
      </c>
      <c r="F50" t="s">
        <v>5</v>
      </c>
      <c r="G50" s="3" t="s">
        <v>39</v>
      </c>
      <c r="K50" s="2"/>
      <c r="M50"/>
    </row>
    <row r="51" spans="1:17" x14ac:dyDescent="0.25">
      <c r="A51" t="s">
        <v>14</v>
      </c>
      <c r="B51" s="3" t="s">
        <v>71</v>
      </c>
      <c r="C51">
        <f>(VALUE(SUBSTITUTE(SUBSTITUTE(B47,".",",")," mm",""))-VALUE(SUBSTITUTE(SUBSTITUTE(B49,".",",")," mm",""))/2+VALUE(SUBSTITUTE(SUBSTITUTE(B51,".",",")," mm",""))-($B$4-$B$6/2))*$B$2/$B$6</f>
        <v>133.74276181491194</v>
      </c>
      <c r="D51" t="s">
        <v>6</v>
      </c>
      <c r="F51" t="s">
        <v>14</v>
      </c>
      <c r="G51" s="3" t="s">
        <v>71</v>
      </c>
      <c r="H51">
        <f>(VALUE(SUBSTITUTE(SUBSTITUTE(G47,".",",")," mm",""))-VALUE(SUBSTITUTE(SUBSTITUTE(G49,".",",")," mm",""))/2+VALUE(SUBSTITUTE(SUBSTITUTE(G51,".",",")," mm",""))-($B$4-$B$6/2))*$B$2/$B$6</f>
        <v>699.87545191594859</v>
      </c>
      <c r="I51" t="s">
        <v>6</v>
      </c>
      <c r="K51" s="2"/>
      <c r="M51"/>
    </row>
    <row r="52" spans="1:17" x14ac:dyDescent="0.25">
      <c r="A52" t="s">
        <v>15</v>
      </c>
      <c r="B52" s="3" t="s">
        <v>23</v>
      </c>
      <c r="C52">
        <f>$B$3-(VALUE(SUBSTITUTE(SUBSTITUTE(B48,".",",")," mm",""))-VALUE(SUBSTITUTE(SUBSTITUTE(B50,".",",")," mm",""))/2+VALUE(SUBSTITUTE(SUBSTITUTE(B52,".",",")," mm",""))-($B$5-$B$7/2))*$B$3/$B$7</f>
        <v>205.89254026551595</v>
      </c>
      <c r="D52" t="s">
        <v>6</v>
      </c>
      <c r="F52" t="s">
        <v>15</v>
      </c>
      <c r="G52" s="3" t="s">
        <v>40</v>
      </c>
      <c r="H52">
        <f>$B$3-(VALUE(SUBSTITUTE(SUBSTITUTE(G48,".",",")," mm",""))-VALUE(SUBSTITUTE(SUBSTITUTE(G50,".",",")," mm",""))/2+VALUE(SUBSTITUTE(SUBSTITUTE(G52,".",",")," mm",""))-($B$5-$B$7/2))*$B$3/$B$7</f>
        <v>164.60933932860024</v>
      </c>
      <c r="I52" t="s">
        <v>6</v>
      </c>
      <c r="K52" s="2"/>
      <c r="M52"/>
    </row>
    <row r="53" spans="1:17" x14ac:dyDescent="0.25">
      <c r="A53" t="s">
        <v>16</v>
      </c>
      <c r="B53" s="3" t="s">
        <v>24</v>
      </c>
      <c r="C53">
        <f>(VALUE(SUBSTITUTE(SUBSTITUTE(B47,".",",")," mm",""))-VALUE(SUBSTITUTE(SUBSTITUTE(B49,".",",")," mm",""))/2+VALUE(SUBSTITUTE(SUBSTITUTE(B53,".",",")," mm",""))-($B$4-$B$6/2))*$B$2/$B$6</f>
        <v>137.83334515447973</v>
      </c>
      <c r="D53" t="s">
        <v>6</v>
      </c>
      <c r="F53" t="s">
        <v>16</v>
      </c>
      <c r="G53" s="3" t="s">
        <v>41</v>
      </c>
      <c r="H53">
        <f>(VALUE(SUBSTITUTE(SUBSTITUTE(G47,".",",")," mm",""))-VALUE(SUBSTITUTE(SUBSTITUTE(G49,".",",")," mm",""))/2+VALUE(SUBSTITUTE(SUBSTITUTE(G53,".",",")," mm",""))-($B$4-$B$6/2))*$B$2/$B$6</f>
        <v>703.87910610758149</v>
      </c>
      <c r="I53" t="s">
        <v>6</v>
      </c>
      <c r="K53" s="2"/>
      <c r="M53"/>
    </row>
    <row r="54" spans="1:17" x14ac:dyDescent="0.25">
      <c r="A54" t="s">
        <v>17</v>
      </c>
      <c r="B54" s="3" t="s">
        <v>25</v>
      </c>
      <c r="C54">
        <f>$B$3-(VALUE(SUBSTITUTE(SUBSTITUTE(B48,".",",")," mm",""))-VALUE(SUBSTITUTE(SUBSTITUTE(B50,".",",")," mm",""))/2+VALUE(SUBSTITUTE(SUBSTITUTE(B54,".",",")," mm",""))-($B$5-$B$7/2))*$B$3/$B$7</f>
        <v>202.41726565664612</v>
      </c>
      <c r="D54" t="s">
        <v>6</v>
      </c>
      <c r="F54" t="s">
        <v>17</v>
      </c>
      <c r="G54" s="3" t="s">
        <v>39</v>
      </c>
      <c r="H54">
        <f>$B$3-(VALUE(SUBSTITUTE(SUBSTITUTE(G48,".",",")," mm",""))-VALUE(SUBSTITUTE(SUBSTITUTE(G50,".",",")," mm",""))/2+VALUE(SUBSTITUTE(SUBSTITUTE(G54,".",",")," mm",""))-($B$5-$B$7/2))*$B$3/$B$7</f>
        <v>161.80266295606435</v>
      </c>
      <c r="I54" t="s">
        <v>6</v>
      </c>
      <c r="K54" s="2"/>
      <c r="M54"/>
    </row>
    <row r="55" spans="1:17" x14ac:dyDescent="0.25">
      <c r="A55" t="s">
        <v>18</v>
      </c>
      <c r="B55" s="3" t="s">
        <v>26</v>
      </c>
      <c r="C55">
        <f>(VALUE(SUBSTITUTE(SUBSTITUTE(B47,".",",")," mm",""))-VALUE(SUBSTITUTE(SUBSTITUTE(B49,".",",")," mm",""))/2+VALUE(SUBSTITUTE(SUBSTITUTE(B55,".",",")," mm",""))-($B$4-$B$6/2))*$B$2/$B$6</f>
        <v>140.16871561139456</v>
      </c>
      <c r="D55" t="s">
        <v>6</v>
      </c>
      <c r="F55" t="s">
        <v>18</v>
      </c>
      <c r="G55" s="3" t="s">
        <v>38</v>
      </c>
      <c r="H55">
        <f>(VALUE(SUBSTITUTE(SUBSTITUTE(G47,".",",")," mm",""))-VALUE(SUBSTITUTE(SUBSTITUTE(G49,".",",")," mm",""))/2+VALUE(SUBSTITUTE(SUBSTITUTE(G55,".",",")," mm",""))-($B$4-$B$6/2))*$B$2/$B$6</f>
        <v>705.75526389170909</v>
      </c>
      <c r="I55" t="s">
        <v>6</v>
      </c>
      <c r="K55" s="2"/>
      <c r="M55"/>
    </row>
    <row r="56" spans="1:17" x14ac:dyDescent="0.25">
      <c r="A56" t="s">
        <v>19</v>
      </c>
      <c r="B56" s="3" t="s">
        <v>27</v>
      </c>
      <c r="C56">
        <f>$B$3-(VALUE(SUBSTITUTE(SUBSTITUTE(B48,".",",")," mm",""))-VALUE(SUBSTITUTE(SUBSTITUTE(B50,".",",")," mm",""))/2+VALUE(SUBSTITUTE(SUBSTITUTE(B56,".",",")," mm",""))-($B$5-$B$7/2))*$B$3/$B$7</f>
        <v>205.04743814203226</v>
      </c>
      <c r="D56" t="s">
        <v>6</v>
      </c>
      <c r="F56" t="s">
        <v>19</v>
      </c>
      <c r="G56" s="3" t="s">
        <v>42</v>
      </c>
      <c r="H56">
        <f>$B$3-(VALUE(SUBSTITUTE(SUBSTITUTE(G48,".",",")," mm",""))-VALUE(SUBSTITUTE(SUBSTITUTE(G50,".",",")," mm",""))/2+VALUE(SUBSTITUTE(SUBSTITUTE(G56,".",",")," mm",""))-($B$5-$B$7/2))*$B$3/$B$7</f>
        <v>165.08064628208155</v>
      </c>
      <c r="I56" t="s">
        <v>6</v>
      </c>
      <c r="K56" s="2"/>
      <c r="M56"/>
    </row>
    <row r="57" spans="1:17" x14ac:dyDescent="0.25">
      <c r="A57" t="s">
        <v>20</v>
      </c>
      <c r="B57" s="3" t="s">
        <v>28</v>
      </c>
      <c r="C57">
        <f>(VALUE(SUBSTITUTE(SUBSTITUTE(B47,".",",")," mm",""))-VALUE(SUBSTITUTE(SUBSTITUTE(B49,".",",")," mm",""))/2+VALUE(SUBSTITUTE(SUBSTITUTE(B57,".",",")," mm",""))-($B$4-$B$6/2))*$B$2/$B$6</f>
        <v>136.17753386272636</v>
      </c>
      <c r="D57" t="s">
        <v>6</v>
      </c>
      <c r="F57" t="s">
        <v>20</v>
      </c>
      <c r="G57" s="3" t="s">
        <v>43</v>
      </c>
      <c r="H57">
        <f>(VALUE(SUBSTITUTE(SUBSTITUTE(G47,".",",")," mm",""))-VALUE(SUBSTITUTE(SUBSTITUTE(G49,".",",")," mm",""))/2+VALUE(SUBSTITUTE(SUBSTITUTE(G57,".",",")," mm",""))-($B$4-$B$6/2))*$B$2/$B$6</f>
        <v>700.90877491792401</v>
      </c>
      <c r="I57" t="s">
        <v>6</v>
      </c>
      <c r="K57" s="2"/>
      <c r="M57"/>
    </row>
    <row r="58" spans="1:17" x14ac:dyDescent="0.25">
      <c r="A58" t="s">
        <v>21</v>
      </c>
      <c r="B58" s="3" t="s">
        <v>71</v>
      </c>
      <c r="C58">
        <f>$B$3-(VALUE(SUBSTITUTE(SUBSTITUTE(B48,".",",")," mm",""))-VALUE(SUBSTITUTE(SUBSTITUTE(B50,".",",")," mm",""))/2+VALUE(SUBSTITUTE(SUBSTITUTE(B58,".",",")," mm",""))-($B$5-$B$7/2))*$B$3/$B$7</f>
        <v>208.6338308297502</v>
      </c>
      <c r="D58" t="s">
        <v>6</v>
      </c>
      <c r="F58" t="s">
        <v>21</v>
      </c>
      <c r="G58" s="3" t="s">
        <v>71</v>
      </c>
      <c r="H58">
        <f>$B$3-(VALUE(SUBSTITUTE(SUBSTITUTE(G48,".",",")," mm",""))-VALUE(SUBSTITUTE(SUBSTITUTE(G50,".",",")," mm",""))/2+VALUE(SUBSTITUTE(SUBSTITUTE(G58,".",",")," mm",""))-($B$5-$B$7/2))*$B$3/$B$7</f>
        <v>168.02187379771237</v>
      </c>
      <c r="I58" t="s">
        <v>6</v>
      </c>
      <c r="K58" s="2"/>
      <c r="M58"/>
    </row>
    <row r="59" spans="1:17" x14ac:dyDescent="0.25">
      <c r="K59" s="2"/>
      <c r="M59"/>
    </row>
    <row r="60" spans="1:17" x14ac:dyDescent="0.25">
      <c r="A60" s="1" t="s">
        <v>29</v>
      </c>
      <c r="B60" s="7" t="str">
        <f>"new PointF[4] { new PointF (" &amp; SUBSTITUTE(C65, ",", ".") &amp; "f, " &amp; SUBSTITUTE(C66, ",", ".") &amp; "f), new PointF(" &amp; SUBSTITUTE(C67, ",", ".") &amp; "f, " &amp; SUBSTITUTE(C68, ",", ".") &amp; "f), new PointF(" &amp; SUBSTITUTE(C69, ",", ".") &amp; "f, " &amp; SUBSTITUTE(C70, ",", ".") &amp; "f), new PointF(" &amp; SUBSTITUTE(C71, ",", ".") &amp; "f, " &amp; SUBSTITUTE(C72, ",", ".") &amp; "f) },"</f>
        <v>new PointF[4] { new PointF (138.596053939405f, 201.709927273775f), new PointF(149.288339135411f, 188.969143471165f), new PointF(152.571237304817f, 191.438686080665f), new PointF(140.923865339978f, 204.331028895582f) },</v>
      </c>
      <c r="C60" s="7"/>
      <c r="D60" s="7"/>
      <c r="F60" s="1" t="s">
        <v>29</v>
      </c>
      <c r="G60" s="7" t="str">
        <f>"new PointF[4] { new PointF (" &amp; SUBSTITUTE(H65, ",", ".") &amp; "f, " &amp; SUBSTITUTE(H66, ",", ".") &amp; "f), new PointF(" &amp; SUBSTITUTE(H67, ",", ".") &amp; "f, " &amp; SUBSTITUTE(H68, ",", ".") &amp; "f), new PointF(" &amp; SUBSTITUTE(H69, ",", ".") &amp; "f, " &amp; SUBSTITUTE(H70, ",", ".") &amp; "f), new PointF(" &amp; SUBSTITUTE(H71, ",", ".") &amp; "f, " &amp; SUBSTITUTE(H72, ",", ".") &amp; "f) },"</f>
        <v>new PointF[4] { new PointF (704.847421225014f, 161.05715135563f), new PointF(717.414352393879f, 148.062005420146f), new PointF(720.371077282121f, 151.265154121633f), new PointF(706.79312232749f, 164.366882704175f) },</v>
      </c>
      <c r="H60" s="7"/>
      <c r="I60" s="7"/>
      <c r="K60" s="2"/>
      <c r="M60"/>
      <c r="Q60" s="2"/>
    </row>
    <row r="61" spans="1:17" x14ac:dyDescent="0.25">
      <c r="A61" t="s">
        <v>10</v>
      </c>
      <c r="B61" s="3" t="s">
        <v>32</v>
      </c>
      <c r="F61" t="s">
        <v>10</v>
      </c>
      <c r="G61" s="3" t="s">
        <v>44</v>
      </c>
      <c r="K61" s="2"/>
      <c r="M61"/>
    </row>
    <row r="62" spans="1:17" x14ac:dyDescent="0.25">
      <c r="A62" t="s">
        <v>11</v>
      </c>
      <c r="B62" s="3" t="s">
        <v>33</v>
      </c>
      <c r="F62" t="s">
        <v>11</v>
      </c>
      <c r="G62" s="3" t="s">
        <v>45</v>
      </c>
      <c r="K62" s="2"/>
      <c r="M62"/>
    </row>
    <row r="63" spans="1:17" x14ac:dyDescent="0.25">
      <c r="A63" t="s">
        <v>4</v>
      </c>
      <c r="B63" s="3" t="s">
        <v>30</v>
      </c>
      <c r="F63" t="s">
        <v>4</v>
      </c>
      <c r="G63" s="3" t="s">
        <v>46</v>
      </c>
      <c r="K63" s="2"/>
      <c r="M63"/>
    </row>
    <row r="64" spans="1:17" x14ac:dyDescent="0.25">
      <c r="A64" t="s">
        <v>5</v>
      </c>
      <c r="B64" s="3" t="s">
        <v>31</v>
      </c>
      <c r="F64" t="s">
        <v>5</v>
      </c>
      <c r="G64" s="3" t="s">
        <v>73</v>
      </c>
      <c r="K64" s="2"/>
      <c r="M64"/>
    </row>
    <row r="65" spans="1:17" x14ac:dyDescent="0.25">
      <c r="A65" t="s">
        <v>14</v>
      </c>
      <c r="B65" s="3" t="s">
        <v>71</v>
      </c>
      <c r="C65">
        <f>(VALUE(SUBSTITUTE(SUBSTITUTE(B61,".",",")," mm",""))-VALUE(SUBSTITUTE(SUBSTITUTE(B63,".",",")," mm",""))/2+VALUE(SUBSTITUTE(SUBSTITUTE(B65,".",",")," mm",""))-($B$4-$B$6/2))*$B$2/$B$6</f>
        <v>138.59605393940512</v>
      </c>
      <c r="D65" t="s">
        <v>6</v>
      </c>
      <c r="F65" t="s">
        <v>14</v>
      </c>
      <c r="G65" s="3" t="s">
        <v>71</v>
      </c>
      <c r="H65">
        <f>(VALUE(SUBSTITUTE(SUBSTITUTE(G61,".",",")," mm",""))-VALUE(SUBSTITUTE(SUBSTITUTE(G63,".",",")," mm",""))/2+VALUE(SUBSTITUTE(SUBSTITUTE(G65,".",",")," mm",""))-($B$4-$B$6/2))*$B$2/$B$6</f>
        <v>704.84742122501393</v>
      </c>
      <c r="I65" t="s">
        <v>6</v>
      </c>
      <c r="K65" s="2"/>
      <c r="M65"/>
    </row>
    <row r="66" spans="1:17" x14ac:dyDescent="0.25">
      <c r="A66" t="s">
        <v>15</v>
      </c>
      <c r="B66" s="3" t="s">
        <v>34</v>
      </c>
      <c r="C66">
        <f>$B$3-(VALUE(SUBSTITUTE(SUBSTITUTE(B62,".",",")," mm",""))-VALUE(SUBSTITUTE(SUBSTITUTE(B64,".",",")," mm",""))/2+VALUE(SUBSTITUTE(SUBSTITUTE(B66,".",",")," mm",""))-($B$5-$B$7/2))*$B$3/$B$7</f>
        <v>201.70992727377501</v>
      </c>
      <c r="D66" t="s">
        <v>6</v>
      </c>
      <c r="F66" t="s">
        <v>15</v>
      </c>
      <c r="G66" s="3" t="s">
        <v>47</v>
      </c>
      <c r="H66">
        <f>$B$3-(VALUE(SUBSTITUTE(SUBSTITUTE(G62,".",",")," mm",""))-VALUE(SUBSTITUTE(SUBSTITUTE(G64,".",",")," mm",""))/2+VALUE(SUBSTITUTE(SUBSTITUTE(G66,".",",")," mm",""))-($B$5-$B$7/2))*$B$3/$B$7</f>
        <v>161.05715135562974</v>
      </c>
      <c r="I66" t="s">
        <v>6</v>
      </c>
      <c r="K66" s="2"/>
      <c r="M66"/>
    </row>
    <row r="67" spans="1:17" x14ac:dyDescent="0.25">
      <c r="A67" t="s">
        <v>16</v>
      </c>
      <c r="B67" s="3" t="s">
        <v>72</v>
      </c>
      <c r="C67">
        <f>(VALUE(SUBSTITUTE(SUBSTITUTE(B61,".",",")," mm",""))-VALUE(SUBSTITUTE(SUBSTITUTE(B63,".",",")," mm",""))/2+VALUE(SUBSTITUTE(SUBSTITUTE(B67,".",",")," mm",""))-($B$4-$B$6/2))*$B$2/$B$6</f>
        <v>149.28833913541106</v>
      </c>
      <c r="D67" t="s">
        <v>6</v>
      </c>
      <c r="F67" t="s">
        <v>16</v>
      </c>
      <c r="G67" s="3" t="s">
        <v>74</v>
      </c>
      <c r="H67">
        <f>(VALUE(SUBSTITUTE(SUBSTITUTE(G61,".",",")," mm",""))-VALUE(SUBSTITUTE(SUBSTITUTE(G63,".",",")," mm",""))/2+VALUE(SUBSTITUTE(SUBSTITUTE(G67,".",",")," mm",""))-($B$4-$B$6/2))*$B$2/$B$6</f>
        <v>717.41435239387908</v>
      </c>
      <c r="I67" t="s">
        <v>6</v>
      </c>
      <c r="K67" s="2"/>
      <c r="M67"/>
    </row>
    <row r="68" spans="1:17" x14ac:dyDescent="0.25">
      <c r="A68" t="s">
        <v>17</v>
      </c>
      <c r="B68" s="3" t="s">
        <v>31</v>
      </c>
      <c r="C68">
        <f>$B$3-(VALUE(SUBSTITUTE(SUBSTITUTE(B62,".",",")," mm",""))-VALUE(SUBSTITUTE(SUBSTITUTE(B64,".",",")," mm",""))/2+VALUE(SUBSTITUTE(SUBSTITUTE(B68,".",",")," mm",""))-($B$5-$B$7/2))*$B$3/$B$7</f>
        <v>188.96914347116456</v>
      </c>
      <c r="D68" t="s">
        <v>6</v>
      </c>
      <c r="F68" t="s">
        <v>17</v>
      </c>
      <c r="G68" s="3" t="s">
        <v>73</v>
      </c>
      <c r="H68">
        <f>$B$3-(VALUE(SUBSTITUTE(SUBSTITUTE(G62,".",",")," mm",""))-VALUE(SUBSTITUTE(SUBSTITUTE(G64,".",",")," mm",""))/2+VALUE(SUBSTITUTE(SUBSTITUTE(G68,".",",")," mm",""))-($B$5-$B$7/2))*$B$3/$B$7</f>
        <v>148.06200542014608</v>
      </c>
      <c r="I68" t="s">
        <v>6</v>
      </c>
      <c r="K68" s="2"/>
      <c r="M68"/>
    </row>
    <row r="69" spans="1:17" x14ac:dyDescent="0.25">
      <c r="A69" t="s">
        <v>18</v>
      </c>
      <c r="B69" s="3" t="s">
        <v>30</v>
      </c>
      <c r="C69">
        <f>(VALUE(SUBSTITUTE(SUBSTITUTE(B61,".",",")," mm",""))-VALUE(SUBSTITUTE(SUBSTITUTE(B63,".",",")," mm",""))/2+VALUE(SUBSTITUTE(SUBSTITUTE(B69,".",",")," mm",""))-($B$4-$B$6/2))*$B$2/$B$6</f>
        <v>152.57123730481749</v>
      </c>
      <c r="D69" t="s">
        <v>6</v>
      </c>
      <c r="F69" t="s">
        <v>18</v>
      </c>
      <c r="G69" s="3" t="s">
        <v>46</v>
      </c>
      <c r="H69">
        <f>(VALUE(SUBSTITUTE(SUBSTITUTE(G61,".",",")," mm",""))-VALUE(SUBSTITUTE(SUBSTITUTE(G63,".",",")," mm",""))/2+VALUE(SUBSTITUTE(SUBSTITUTE(G69,".",",")," mm",""))-($B$4-$B$6/2))*$B$2/$B$6</f>
        <v>720.37107728212084</v>
      </c>
      <c r="I69" t="s">
        <v>6</v>
      </c>
      <c r="K69" s="2"/>
      <c r="M69"/>
    </row>
    <row r="70" spans="1:17" x14ac:dyDescent="0.25">
      <c r="A70" t="s">
        <v>19</v>
      </c>
      <c r="B70" s="3" t="s">
        <v>35</v>
      </c>
      <c r="C70">
        <f>$B$3-(VALUE(SUBSTITUTE(SUBSTITUTE(B62,".",",")," mm",""))-VALUE(SUBSTITUTE(SUBSTITUTE(B64,".",",")," mm",""))/2+VALUE(SUBSTITUTE(SUBSTITUTE(B70,".",",")," mm",""))-($B$5-$B$7/2))*$B$3/$B$7</f>
        <v>191.43868608066487</v>
      </c>
      <c r="D70" t="s">
        <v>6</v>
      </c>
      <c r="F70" t="s">
        <v>19</v>
      </c>
      <c r="G70" s="3" t="s">
        <v>48</v>
      </c>
      <c r="H70">
        <f>$B$3-(VALUE(SUBSTITUTE(SUBSTITUTE(G62,".",",")," mm",""))-VALUE(SUBSTITUTE(SUBSTITUTE(G64,".",",")," mm",""))/2+VALUE(SUBSTITUTE(SUBSTITUTE(G70,".",",")," mm",""))-($B$5-$B$7/2))*$B$3/$B$7</f>
        <v>151.26515412163292</v>
      </c>
      <c r="I70" t="s">
        <v>6</v>
      </c>
      <c r="K70" s="2"/>
      <c r="M70"/>
    </row>
    <row r="71" spans="1:17" x14ac:dyDescent="0.25">
      <c r="A71" t="s">
        <v>20</v>
      </c>
      <c r="B71" s="3" t="s">
        <v>162</v>
      </c>
      <c r="C71">
        <f>(VALUE(SUBSTITUTE(SUBSTITUTE(B61,".",",")," mm",""))-VALUE(SUBSTITUTE(SUBSTITUTE(B63,".",",")," mm",""))/2+VALUE(SUBSTITUTE(SUBSTITUTE(B71,".",",")," mm",""))-($B$4-$B$6/2))*$B$2/$B$6</f>
        <v>140.92386533997782</v>
      </c>
      <c r="D71" t="s">
        <v>6</v>
      </c>
      <c r="F71" t="s">
        <v>20</v>
      </c>
      <c r="G71" s="3" t="s">
        <v>49</v>
      </c>
      <c r="H71">
        <f>(VALUE(SUBSTITUTE(SUBSTITUTE(G61,".",",")," mm",""))-VALUE(SUBSTITUTE(SUBSTITUTE(G63,".",",")," mm",""))/2+VALUE(SUBSTITUTE(SUBSTITUTE(G71,".",",")," mm",""))-($B$4-$B$6/2))*$B$2/$B$6</f>
        <v>706.79312232748975</v>
      </c>
      <c r="I71" t="s">
        <v>6</v>
      </c>
      <c r="K71" s="2"/>
      <c r="M71"/>
    </row>
    <row r="72" spans="1:17" x14ac:dyDescent="0.25">
      <c r="A72" t="s">
        <v>21</v>
      </c>
      <c r="B72" s="3" t="s">
        <v>22</v>
      </c>
      <c r="C72">
        <f>$B$3-(VALUE(SUBSTITUTE(SUBSTITUTE(B62,".",",")," mm",""))-VALUE(SUBSTITUTE(SUBSTITUTE(B64,".",",")," mm",""))/2+VALUE(SUBSTITUTE(SUBSTITUTE(B72,".",",")," mm",""))-($B$5-$B$7/2))*$B$3/$B$7</f>
        <v>204.33102889558165</v>
      </c>
      <c r="D72" t="s">
        <v>6</v>
      </c>
      <c r="F72" t="s">
        <v>21</v>
      </c>
      <c r="G72" s="3" t="s">
        <v>71</v>
      </c>
      <c r="H72">
        <f>$B$3-(VALUE(SUBSTITUTE(SUBSTITUTE(G62,".",",")," mm",""))-VALUE(SUBSTITUTE(SUBSTITUTE(G64,".",",")," mm",""))/2+VALUE(SUBSTITUTE(SUBSTITUTE(G72,".",",")," mm",""))-($B$5-$B$7/2))*$B$3/$B$7</f>
        <v>164.36688270417494</v>
      </c>
      <c r="I72" t="s">
        <v>6</v>
      </c>
      <c r="K72" s="2"/>
      <c r="M72"/>
    </row>
    <row r="73" spans="1:17" x14ac:dyDescent="0.25">
      <c r="K73" s="2"/>
      <c r="M73"/>
    </row>
    <row r="74" spans="1:17" x14ac:dyDescent="0.25">
      <c r="A74" s="1" t="s">
        <v>50</v>
      </c>
      <c r="B74" s="7" t="str">
        <f>"new PointF[4] { new PointF (" &amp; SUBSTITUTE(C79, ",", ".") &amp; "f, " &amp; SUBSTITUTE(C80, ",", ".") &amp; "f), new PointF(" &amp; SUBSTITUTE(C81, ",", ".") &amp; "f, " &amp; SUBSTITUTE(C82, ",", ".") &amp; "f), new PointF(" &amp; SUBSTITUTE(C83, ",", ".") &amp; "f, " &amp; SUBSTITUTE(C84, ",", ".") &amp; "f), new PointF(" &amp; SUBSTITUTE(C85, ",", ".") &amp; "f, " &amp; SUBSTITUTE(C86, ",", ".") &amp; "f) },"</f>
        <v>new PointF[4] { new PointF (149.881725058272f, 188.044293338712f), new PointF(152.033788398889f, 184.38004240527f), new PointF(156.288025308265f, 186.401333172887f), new PointF(153.240969696734f, 190.571284750882f) },</v>
      </c>
      <c r="C74" s="7"/>
      <c r="D74" s="7"/>
      <c r="F74" s="1" t="s">
        <v>50</v>
      </c>
      <c r="G74" s="7" t="str">
        <f>"new PointF[4] { new PointF (" &amp; SUBSTITUTE(H79, ",", ".") &amp; "f, " &amp; SUBSTITUTE(H80, ",", ".") &amp; "f), new PointF(" &amp; SUBSTITUTE(H81, ",", ".") &amp; "f, " &amp; SUBSTITUTE(H82, ",", ".") &amp; "f), new PointF(" &amp; SUBSTITUTE(H83, ",", ".") &amp; "f, " &amp; SUBSTITUTE(H84, ",", ".") &amp; "f), new PointF(" &amp; SUBSTITUTE(H85, ",", ".") &amp; "f, " &amp; SUBSTITUTE(H86, ",", ".") &amp; "f) },"</f>
        <v>new PointF[4] { new PointF (718.239423393628f, 146.901312834628f), new PointF(721.061219126161f, 142.460369207198f), new PointF(724.375487379388f, 145.268935342979f), new PointF(721.251707345984f, 150.072335560938f) },</v>
      </c>
      <c r="H74" s="7"/>
      <c r="I74" s="7"/>
      <c r="K74" s="2"/>
      <c r="M74"/>
      <c r="Q74" s="2"/>
    </row>
    <row r="75" spans="1:17" x14ac:dyDescent="0.25">
      <c r="A75" t="s">
        <v>10</v>
      </c>
      <c r="B75" s="3" t="s">
        <v>55</v>
      </c>
      <c r="F75" t="s">
        <v>10</v>
      </c>
      <c r="G75" s="3" t="s">
        <v>99</v>
      </c>
      <c r="K75" s="2"/>
      <c r="M75"/>
    </row>
    <row r="76" spans="1:17" x14ac:dyDescent="0.25">
      <c r="A76" t="s">
        <v>11</v>
      </c>
      <c r="B76" s="3" t="s">
        <v>56</v>
      </c>
      <c r="F76" t="s">
        <v>11</v>
      </c>
      <c r="G76" s="3" t="s">
        <v>100</v>
      </c>
      <c r="K76" s="2"/>
      <c r="M76"/>
    </row>
    <row r="77" spans="1:17" x14ac:dyDescent="0.25">
      <c r="A77" t="s">
        <v>4</v>
      </c>
      <c r="B77" s="3" t="s">
        <v>57</v>
      </c>
      <c r="F77" t="s">
        <v>4</v>
      </c>
      <c r="G77" s="3" t="s">
        <v>101</v>
      </c>
      <c r="K77" s="2"/>
      <c r="M77"/>
    </row>
    <row r="78" spans="1:17" x14ac:dyDescent="0.25">
      <c r="A78" t="s">
        <v>5</v>
      </c>
      <c r="B78" s="3" t="s">
        <v>58</v>
      </c>
      <c r="F78" t="s">
        <v>5</v>
      </c>
      <c r="G78" s="3" t="s">
        <v>102</v>
      </c>
      <c r="K78" s="2"/>
      <c r="M78"/>
    </row>
    <row r="79" spans="1:17" x14ac:dyDescent="0.25">
      <c r="A79" t="s">
        <v>14</v>
      </c>
      <c r="B79" s="3" t="s">
        <v>22</v>
      </c>
      <c r="C79">
        <f>(VALUE(SUBSTITUTE(SUBSTITUTE(B75,".",",")," mm",""))-VALUE(SUBSTITUTE(SUBSTITUTE(B77,".",",")," mm",""))/2+VALUE(SUBSTITUTE(SUBSTITUTE(B79,".",",")," mm",""))-($B$4-$B$6/2))*$B$2/$B$6</f>
        <v>149.88172505827177</v>
      </c>
      <c r="D79" t="s">
        <v>6</v>
      </c>
      <c r="F79" t="s">
        <v>14</v>
      </c>
      <c r="G79" s="3" t="s">
        <v>22</v>
      </c>
      <c r="H79">
        <f>(VALUE(SUBSTITUTE(SUBSTITUTE(G75,".",",")," mm",""))-VALUE(SUBSTITUTE(SUBSTITUTE(G77,".",",")," mm",""))/2+VALUE(SUBSTITUTE(SUBSTITUTE(G79,".",",")," mm",""))-($B$4-$B$6/2))*$B$2/$B$6</f>
        <v>718.2394233936277</v>
      </c>
      <c r="I79" t="s">
        <v>6</v>
      </c>
      <c r="K79" s="2"/>
      <c r="M79"/>
    </row>
    <row r="80" spans="1:17" x14ac:dyDescent="0.25">
      <c r="A80" t="s">
        <v>15</v>
      </c>
      <c r="B80" s="3" t="s">
        <v>59</v>
      </c>
      <c r="C80">
        <f>$B$3-(VALUE(SUBSTITUTE(SUBSTITUTE(B76,".",",")," mm",""))-VALUE(SUBSTITUTE(SUBSTITUTE(B78,".",",")," mm",""))/2+VALUE(SUBSTITUTE(SUBSTITUTE(B80,".",",")," mm",""))-($B$5-$B$7/2))*$B$3/$B$7</f>
        <v>188.04429333871173</v>
      </c>
      <c r="D80" t="s">
        <v>6</v>
      </c>
      <c r="F80" t="s">
        <v>15</v>
      </c>
      <c r="G80" s="3" t="s">
        <v>103</v>
      </c>
      <c r="H80">
        <f>$B$3-(VALUE(SUBSTITUTE(SUBSTITUTE(G76,".",",")," mm",""))-VALUE(SUBSTITUTE(SUBSTITUTE(G78,".",",")," mm",""))/2+VALUE(SUBSTITUTE(SUBSTITUTE(G80,".",",")," mm",""))-($B$5-$B$7/2))*$B$3/$B$7</f>
        <v>146.90131283462802</v>
      </c>
      <c r="I80" t="s">
        <v>6</v>
      </c>
      <c r="K80" s="2"/>
      <c r="M80"/>
    </row>
    <row r="81" spans="1:17" x14ac:dyDescent="0.25">
      <c r="A81" t="s">
        <v>16</v>
      </c>
      <c r="B81" s="3" t="s">
        <v>60</v>
      </c>
      <c r="C81">
        <f>(VALUE(SUBSTITUTE(SUBSTITUTE(B75,".",",")," mm",""))-VALUE(SUBSTITUTE(SUBSTITUTE(B77,".",",")," mm",""))/2+VALUE(SUBSTITUTE(SUBSTITUTE(B81,".",",")," mm",""))-($B$4-$B$6/2))*$B$2/$B$6</f>
        <v>152.03378839888887</v>
      </c>
      <c r="D81" t="s">
        <v>6</v>
      </c>
      <c r="F81" t="s">
        <v>16</v>
      </c>
      <c r="G81" s="3" t="s">
        <v>104</v>
      </c>
      <c r="H81">
        <f>(VALUE(SUBSTITUTE(SUBSTITUTE(G75,".",",")," mm",""))-VALUE(SUBSTITUTE(SUBSTITUTE(G77,".",",")," mm",""))/2+VALUE(SUBSTITUTE(SUBSTITUTE(G81,".",",")," mm",""))-($B$4-$B$6/2))*$B$2/$B$6</f>
        <v>721.0612191261614</v>
      </c>
      <c r="I81" t="s">
        <v>6</v>
      </c>
      <c r="K81" s="2"/>
      <c r="M81"/>
    </row>
    <row r="82" spans="1:17" x14ac:dyDescent="0.25">
      <c r="A82" t="s">
        <v>17</v>
      </c>
      <c r="B82" s="3" t="s">
        <v>58</v>
      </c>
      <c r="C82">
        <f>$B$3-(VALUE(SUBSTITUTE(SUBSTITUTE(B76,".",",")," mm",""))-VALUE(SUBSTITUTE(SUBSTITUTE(B78,".",",")," mm",""))/2+VALUE(SUBSTITUTE(SUBSTITUTE(B82,".",",")," mm",""))-($B$5-$B$7/2))*$B$3/$B$7</f>
        <v>184.38004240527039</v>
      </c>
      <c r="D82" t="s">
        <v>6</v>
      </c>
      <c r="F82" t="s">
        <v>17</v>
      </c>
      <c r="G82" s="3" t="s">
        <v>102</v>
      </c>
      <c r="H82">
        <f>$B$3-(VALUE(SUBSTITUTE(SUBSTITUTE(G76,".",",")," mm",""))-VALUE(SUBSTITUTE(SUBSTITUTE(G78,".",",")," mm",""))/2+VALUE(SUBSTITUTE(SUBSTITUTE(G82,".",",")," mm",""))-($B$5-$B$7/2))*$B$3/$B$7</f>
        <v>142.46036920719769</v>
      </c>
      <c r="I82" t="s">
        <v>6</v>
      </c>
      <c r="K82" s="2"/>
      <c r="M82"/>
    </row>
    <row r="83" spans="1:17" x14ac:dyDescent="0.25">
      <c r="A83" t="s">
        <v>18</v>
      </c>
      <c r="B83" s="3" t="s">
        <v>57</v>
      </c>
      <c r="C83">
        <f>(VALUE(SUBSTITUTE(SUBSTITUTE(B75,".",",")," mm",""))-VALUE(SUBSTITUTE(SUBSTITUTE(B77,".",",")," mm",""))/2+VALUE(SUBSTITUTE(SUBSTITUTE(B83,".",",")," mm",""))-($B$4-$B$6/2))*$B$2/$B$6</f>
        <v>156.28802530826474</v>
      </c>
      <c r="D83" t="s">
        <v>6</v>
      </c>
      <c r="F83" t="s">
        <v>18</v>
      </c>
      <c r="G83" s="3" t="s">
        <v>101</v>
      </c>
      <c r="H83">
        <f>(VALUE(SUBSTITUTE(SUBSTITUTE(G75,".",",")," mm",""))-VALUE(SUBSTITUTE(SUBSTITUTE(G77,".",",")," mm",""))/2+VALUE(SUBSTITUTE(SUBSTITUTE(G83,".",",")," mm",""))-($B$4-$B$6/2))*$B$2/$B$6</f>
        <v>724.37548737938778</v>
      </c>
      <c r="I83" t="s">
        <v>6</v>
      </c>
      <c r="K83" s="2"/>
      <c r="M83"/>
    </row>
    <row r="84" spans="1:17" x14ac:dyDescent="0.25">
      <c r="A84" t="s">
        <v>19</v>
      </c>
      <c r="B84" s="3" t="s">
        <v>61</v>
      </c>
      <c r="C84">
        <f>$B$3-(VALUE(SUBSTITUTE(SUBSTITUTE(B76,".",",")," mm",""))-VALUE(SUBSTITUTE(SUBSTITUTE(B78,".",",")," mm",""))/2+VALUE(SUBSTITUTE(SUBSTITUTE(B84,".",",")," mm",""))-($B$5-$B$7/2))*$B$3/$B$7</f>
        <v>186.40133317288723</v>
      </c>
      <c r="D84" t="s">
        <v>6</v>
      </c>
      <c r="F84" t="s">
        <v>19</v>
      </c>
      <c r="G84" s="3" t="s">
        <v>105</v>
      </c>
      <c r="H84">
        <f>$B$3-(VALUE(SUBSTITUTE(SUBSTITUTE(G76,".",",")," mm",""))-VALUE(SUBSTITUTE(SUBSTITUTE(G78,".",",")," mm",""))/2+VALUE(SUBSTITUTE(SUBSTITUTE(G84,".",",")," mm",""))-($B$5-$B$7/2))*$B$3/$B$7</f>
        <v>145.26893534297938</v>
      </c>
      <c r="I84" t="s">
        <v>6</v>
      </c>
      <c r="K84" s="2"/>
      <c r="M84"/>
    </row>
    <row r="85" spans="1:17" x14ac:dyDescent="0.25">
      <c r="A85" t="s">
        <v>20</v>
      </c>
      <c r="B85" s="3" t="s">
        <v>62</v>
      </c>
      <c r="C85">
        <f>(VALUE(SUBSTITUTE(SUBSTITUTE(B75,".",",")," mm",""))-VALUE(SUBSTITUTE(SUBSTITUTE(B77,".",",")," mm",""))/2+VALUE(SUBSTITUTE(SUBSTITUTE(B85,".",",")," mm",""))-($B$4-$B$6/2))*$B$2/$B$6</f>
        <v>153.24096969673417</v>
      </c>
      <c r="D85" t="s">
        <v>6</v>
      </c>
      <c r="F85" t="s">
        <v>20</v>
      </c>
      <c r="G85" s="3" t="s">
        <v>106</v>
      </c>
      <c r="H85">
        <f>(VALUE(SUBSTITUTE(SUBSTITUTE(G75,".",",")," mm",""))-VALUE(SUBSTITUTE(SUBSTITUTE(G77,".",",")," mm",""))/2+VALUE(SUBSTITUTE(SUBSTITUTE(G85,".",",")," mm",""))-($B$4-$B$6/2))*$B$2/$B$6</f>
        <v>721.25170734598419</v>
      </c>
      <c r="I85" t="s">
        <v>6</v>
      </c>
      <c r="K85" s="2"/>
      <c r="M85"/>
    </row>
    <row r="86" spans="1:17" x14ac:dyDescent="0.25">
      <c r="A86" t="s">
        <v>21</v>
      </c>
      <c r="B86" s="3" t="s">
        <v>22</v>
      </c>
      <c r="C86">
        <f>$B$3-(VALUE(SUBSTITUTE(SUBSTITUTE(B76,".",",")," mm",""))-VALUE(SUBSTITUTE(SUBSTITUTE(B78,".",",")," mm",""))/2+VALUE(SUBSTITUTE(SUBSTITUTE(B86,".",",")," mm",""))-($B$5-$B$7/2))*$B$3/$B$7</f>
        <v>190.57128475088189</v>
      </c>
      <c r="D86" t="s">
        <v>6</v>
      </c>
      <c r="F86" t="s">
        <v>21</v>
      </c>
      <c r="G86" s="3" t="s">
        <v>22</v>
      </c>
      <c r="H86">
        <f>$B$3-(VALUE(SUBSTITUTE(SUBSTITUTE(G76,".",",")," mm",""))-VALUE(SUBSTITUTE(SUBSTITUTE(G78,".",",")," mm",""))/2+VALUE(SUBSTITUTE(SUBSTITUTE(G86,".",",")," mm",""))-($B$5-$B$7/2))*$B$3/$B$7</f>
        <v>150.07233556093774</v>
      </c>
      <c r="I86" t="s">
        <v>6</v>
      </c>
      <c r="K86" s="2"/>
      <c r="M86"/>
    </row>
    <row r="87" spans="1:17" x14ac:dyDescent="0.25">
      <c r="K87" s="2"/>
      <c r="M87"/>
    </row>
    <row r="88" spans="1:17" x14ac:dyDescent="0.25">
      <c r="A88" s="1" t="s">
        <v>51</v>
      </c>
      <c r="B88" s="7" t="str">
        <f>"new PointF[4] { new PointF (" &amp; SUBSTITUTE(C93, ",", ".") &amp; "f, " &amp; SUBSTITUTE(C94, ",", ".") &amp; "f), new PointF(" &amp; SUBSTITUTE(C95, ",", ".") &amp; "f, " &amp; SUBSTITUTE(C96, ",", ".") &amp; "f), new PointF(" &amp; SUBSTITUTE(C97, ",", ".") &amp; "f, " &amp; SUBSTITUTE(C98, ",", ".") &amp; "f), new PointF(" &amp; SUBSTITUTE(C99, ",", ".") &amp; "f, " &amp; SUBSTITUTE(C100, ",", ".") &amp; "f) },"</f>
        <v>new PointF[4] { new PointF (136.019738561583f, 209.782050977847f), new PointF(157.075490002711f, 186.775695271863f), new PointF(162.124561686466f, 189.174182783325f), new PointF(141.012117322773f, 215.415435213323f) },</v>
      </c>
      <c r="C88" s="7"/>
      <c r="D88" s="7"/>
      <c r="F88" s="1" t="s">
        <v>51</v>
      </c>
      <c r="G88" s="7" t="str">
        <f>"new PointF[4] { new PointF (" &amp; SUBSTITUTE(H93, ",", ".") &amp; "f, " &amp; SUBSTITUTE(H94, ",", ".") &amp; "f), new PointF(" &amp; SUBSTITUTE(H95, ",", ".") &amp; "f, " &amp; SUBSTITUTE(H96, ",", ".") &amp; "f), new PointF(" &amp; SUBSTITUTE(H97, ",", ".") &amp; "f, " &amp; SUBSTITUTE(H98, ",", ".") &amp; "f), new PointF(" &amp; SUBSTITUTE(H99, ",", ".") &amp; "f, " &amp; SUBSTITUTE(H100, ",", ".") &amp; "f) },"</f>
        <v>new PointF[4] { new PointF (701.232680482186f, 169.09242467641f), new PointF(725.421282824328f, 146.15523430522f), new PointF(730.386826935502f, 150.363737053427f), new PointF(703.400617841122f, 176.252359661775f) },</v>
      </c>
      <c r="H88" s="7"/>
      <c r="I88" s="7"/>
      <c r="K88" s="2"/>
      <c r="M88"/>
      <c r="Q88" s="2"/>
    </row>
    <row r="89" spans="1:17" x14ac:dyDescent="0.25">
      <c r="A89" t="s">
        <v>10</v>
      </c>
      <c r="B89" s="3" t="s">
        <v>63</v>
      </c>
      <c r="F89" t="s">
        <v>10</v>
      </c>
      <c r="G89" s="3" t="s">
        <v>107</v>
      </c>
      <c r="K89" s="2"/>
      <c r="M89"/>
    </row>
    <row r="90" spans="1:17" x14ac:dyDescent="0.25">
      <c r="A90" t="s">
        <v>11</v>
      </c>
      <c r="B90" s="3" t="s">
        <v>64</v>
      </c>
      <c r="F90" t="s">
        <v>11</v>
      </c>
      <c r="G90" s="3" t="s">
        <v>108</v>
      </c>
      <c r="K90" s="2"/>
      <c r="M90"/>
    </row>
    <row r="91" spans="1:17" x14ac:dyDescent="0.25">
      <c r="A91" t="s">
        <v>4</v>
      </c>
      <c r="B91" s="3" t="s">
        <v>65</v>
      </c>
      <c r="F91" t="s">
        <v>4</v>
      </c>
      <c r="G91" s="3" t="s">
        <v>109</v>
      </c>
      <c r="K91" s="2"/>
      <c r="M91"/>
    </row>
    <row r="92" spans="1:17" x14ac:dyDescent="0.25">
      <c r="A92" t="s">
        <v>5</v>
      </c>
      <c r="B92" s="3" t="s">
        <v>66</v>
      </c>
      <c r="F92" t="s">
        <v>5</v>
      </c>
      <c r="G92" s="3" t="s">
        <v>110</v>
      </c>
      <c r="K92" s="2"/>
      <c r="M92"/>
    </row>
    <row r="93" spans="1:17" x14ac:dyDescent="0.25">
      <c r="A93" t="s">
        <v>14</v>
      </c>
      <c r="B93" s="3" t="s">
        <v>22</v>
      </c>
      <c r="C93">
        <f>(VALUE(SUBSTITUTE(SUBSTITUTE(B89,".",",")," mm",""))-VALUE(SUBSTITUTE(SUBSTITUTE(B91,".",",")," mm",""))/2+VALUE(SUBSTITUTE(SUBSTITUTE(B93,".",",")," mm",""))-($B$4-$B$6/2))*$B$2/$B$6</f>
        <v>136.01973856158344</v>
      </c>
      <c r="D93" t="s">
        <v>6</v>
      </c>
      <c r="F93" t="s">
        <v>14</v>
      </c>
      <c r="G93" s="3" t="s">
        <v>71</v>
      </c>
      <c r="H93">
        <f>(VALUE(SUBSTITUTE(SUBSTITUTE(G89,".",",")," mm",""))-VALUE(SUBSTITUTE(SUBSTITUTE(G91,".",",")," mm",""))/2+VALUE(SUBSTITUTE(SUBSTITUTE(G93,".",",")," mm",""))-($B$4-$B$6/2))*$B$2/$B$6</f>
        <v>701.2326804821862</v>
      </c>
      <c r="I93" t="s">
        <v>6</v>
      </c>
      <c r="K93" s="2"/>
      <c r="M93"/>
    </row>
    <row r="94" spans="1:17" x14ac:dyDescent="0.25">
      <c r="A94" t="s">
        <v>15</v>
      </c>
      <c r="B94" s="3" t="s">
        <v>67</v>
      </c>
      <c r="C94">
        <f>$B$3-(VALUE(SUBSTITUTE(SUBSTITUTE(B90,".",",")," mm",""))-VALUE(SUBSTITUTE(SUBSTITUTE(B92,".",",")," mm",""))/2+VALUE(SUBSTITUTE(SUBSTITUTE(B94,".",",")," mm",""))-($B$5-$B$7/2))*$B$3/$B$7</f>
        <v>209.78205097784667</v>
      </c>
      <c r="D94" t="s">
        <v>6</v>
      </c>
      <c r="F94" t="s">
        <v>15</v>
      </c>
      <c r="G94" s="3" t="s">
        <v>111</v>
      </c>
      <c r="H94">
        <f>$B$3-(VALUE(SUBSTITUTE(SUBSTITUTE(G90,".",",")," mm",""))-VALUE(SUBSTITUTE(SUBSTITUTE(G92,".",",")," mm",""))/2+VALUE(SUBSTITUTE(SUBSTITUTE(G94,".",",")," mm",""))-($B$5-$B$7/2))*$B$3/$B$7</f>
        <v>169.09242467640991</v>
      </c>
      <c r="I94" t="s">
        <v>6</v>
      </c>
      <c r="K94" s="2"/>
      <c r="M94"/>
    </row>
    <row r="95" spans="1:17" x14ac:dyDescent="0.25">
      <c r="A95" t="s">
        <v>16</v>
      </c>
      <c r="B95" s="3" t="s">
        <v>70</v>
      </c>
      <c r="C95">
        <f>(VALUE(SUBSTITUTE(SUBSTITUTE(B89,".",",")," mm",""))-VALUE(SUBSTITUTE(SUBSTITUTE(B91,".",",")," mm",""))/2+VALUE(SUBSTITUTE(SUBSTITUTE(B95,".",",")," mm",""))-($B$4-$B$6/2))*$B$2/$B$6</f>
        <v>157.07549000271072</v>
      </c>
      <c r="D95" t="s">
        <v>6</v>
      </c>
      <c r="F95" t="s">
        <v>16</v>
      </c>
      <c r="G95" s="3" t="s">
        <v>112</v>
      </c>
      <c r="H95">
        <f>(VALUE(SUBSTITUTE(SUBSTITUTE(G89,".",",")," mm",""))-VALUE(SUBSTITUTE(SUBSTITUTE(G91,".",",")," mm",""))/2+VALUE(SUBSTITUTE(SUBSTITUTE(G95,".",",")," mm",""))-($B$4-$B$6/2))*$B$2/$B$6</f>
        <v>725.4212828243277</v>
      </c>
      <c r="I95" t="s">
        <v>6</v>
      </c>
      <c r="K95" s="2"/>
      <c r="M95"/>
    </row>
    <row r="96" spans="1:17" x14ac:dyDescent="0.25">
      <c r="A96" t="s">
        <v>17</v>
      </c>
      <c r="B96" s="3" t="s">
        <v>66</v>
      </c>
      <c r="C96">
        <f>$B$3-(VALUE(SUBSTITUTE(SUBSTITUTE(B90,".",",")," mm",""))-VALUE(SUBSTITUTE(SUBSTITUTE(B92,".",",")," mm",""))/2+VALUE(SUBSTITUTE(SUBSTITUTE(B96,".",",")," mm",""))-($B$5-$B$7/2))*$B$3/$B$7</f>
        <v>186.77569527186336</v>
      </c>
      <c r="D96" t="s">
        <v>6</v>
      </c>
      <c r="F96" t="s">
        <v>17</v>
      </c>
      <c r="G96" s="3" t="s">
        <v>110</v>
      </c>
      <c r="H96">
        <f>$B$3-(VALUE(SUBSTITUTE(SUBSTITUTE(G90,".",",")," mm",""))-VALUE(SUBSTITUTE(SUBSTITUTE(G92,".",",")," mm",""))/2+VALUE(SUBSTITUTE(SUBSTITUTE(G96,".",",")," mm",""))-($B$5-$B$7/2))*$B$3/$B$7</f>
        <v>146.15523430521966</v>
      </c>
      <c r="I96" t="s">
        <v>6</v>
      </c>
      <c r="K96" s="2"/>
      <c r="M96"/>
    </row>
    <row r="97" spans="1:17" x14ac:dyDescent="0.25">
      <c r="A97" t="s">
        <v>18</v>
      </c>
      <c r="B97" s="3" t="s">
        <v>65</v>
      </c>
      <c r="C97">
        <f>(VALUE(SUBSTITUTE(SUBSTITUTE(B89,".",",")," mm",""))-VALUE(SUBSTITUTE(SUBSTITUTE(B91,".",",")," mm",""))/2+VALUE(SUBSTITUTE(SUBSTITUTE(B97,".",",")," mm",""))-($B$4-$B$6/2))*$B$2/$B$6</f>
        <v>162.12456168646625</v>
      </c>
      <c r="D97" t="s">
        <v>6</v>
      </c>
      <c r="F97" t="s">
        <v>18</v>
      </c>
      <c r="G97" s="3" t="s">
        <v>109</v>
      </c>
      <c r="H97">
        <f>(VALUE(SUBSTITUTE(SUBSTITUTE(G89,".",",")," mm",""))-VALUE(SUBSTITUTE(SUBSTITUTE(G91,".",",")," mm",""))/2+VALUE(SUBSTITUTE(SUBSTITUTE(G97,".",",")," mm",""))-($B$4-$B$6/2))*$B$2/$B$6</f>
        <v>730.38682693550209</v>
      </c>
      <c r="I97" t="s">
        <v>6</v>
      </c>
      <c r="K97" s="2"/>
      <c r="M97"/>
    </row>
    <row r="98" spans="1:17" x14ac:dyDescent="0.25">
      <c r="A98" t="s">
        <v>19</v>
      </c>
      <c r="B98" s="3" t="s">
        <v>69</v>
      </c>
      <c r="C98">
        <f>$B$3-(VALUE(SUBSTITUTE(SUBSTITUTE(B90,".",",")," mm",""))-VALUE(SUBSTITUTE(SUBSTITUTE(B92,".",",")," mm",""))/2+VALUE(SUBSTITUTE(SUBSTITUTE(B98,".",",")," mm",""))-($B$5-$B$7/2))*$B$3/$B$7</f>
        <v>189.17418278332474</v>
      </c>
      <c r="D98" t="s">
        <v>6</v>
      </c>
      <c r="F98" t="s">
        <v>19</v>
      </c>
      <c r="G98" s="3" t="s">
        <v>113</v>
      </c>
      <c r="H98">
        <f>$B$3-(VALUE(SUBSTITUTE(SUBSTITUTE(G90,".",",")," mm",""))-VALUE(SUBSTITUTE(SUBSTITUTE(G92,".",",")," mm",""))/2+VALUE(SUBSTITUTE(SUBSTITUTE(G98,".",",")," mm",""))-($B$5-$B$7/2))*$B$3/$B$7</f>
        <v>150.36373705342692</v>
      </c>
      <c r="I98" t="s">
        <v>6</v>
      </c>
      <c r="K98" s="2"/>
      <c r="M98"/>
    </row>
    <row r="99" spans="1:17" x14ac:dyDescent="0.25">
      <c r="A99" t="s">
        <v>20</v>
      </c>
      <c r="B99" s="3" t="s">
        <v>68</v>
      </c>
      <c r="C99">
        <f>(VALUE(SUBSTITUTE(SUBSTITUTE(B89,".",",")," mm",""))-VALUE(SUBSTITUTE(SUBSTITUTE(B91,".",",")," mm",""))/2+VALUE(SUBSTITUTE(SUBSTITUTE(B99,".",",")," mm",""))-($B$4-$B$6/2))*$B$2/$B$6</f>
        <v>141.01211732277264</v>
      </c>
      <c r="D99" t="s">
        <v>6</v>
      </c>
      <c r="F99" t="s">
        <v>20</v>
      </c>
      <c r="G99" s="3" t="s">
        <v>114</v>
      </c>
      <c r="H99">
        <f>(VALUE(SUBSTITUTE(SUBSTITUTE(G89,".",",")," mm",""))-VALUE(SUBSTITUTE(SUBSTITUTE(G91,".",",")," mm",""))/2+VALUE(SUBSTITUTE(SUBSTITUTE(G99,".",",")," mm",""))-($B$4-$B$6/2))*$B$2/$B$6</f>
        <v>703.40061784112186</v>
      </c>
      <c r="I99" t="s">
        <v>6</v>
      </c>
      <c r="K99" s="2"/>
      <c r="M99"/>
    </row>
    <row r="100" spans="1:17" x14ac:dyDescent="0.25">
      <c r="A100" t="s">
        <v>21</v>
      </c>
      <c r="B100" s="3" t="s">
        <v>22</v>
      </c>
      <c r="C100">
        <f>$B$3-(VALUE(SUBSTITUTE(SUBSTITUTE(B90,".",",")," mm",""))-VALUE(SUBSTITUTE(SUBSTITUTE(B92,".",",")," mm",""))/2+VALUE(SUBSTITUTE(SUBSTITUTE(B100,".",",")," mm",""))-($B$5-$B$7/2))*$B$3/$B$7</f>
        <v>215.41543521332306</v>
      </c>
      <c r="D100" t="s">
        <v>6</v>
      </c>
      <c r="F100" t="s">
        <v>21</v>
      </c>
      <c r="G100" s="3" t="s">
        <v>71</v>
      </c>
      <c r="H100">
        <f>$B$3-(VALUE(SUBSTITUTE(SUBSTITUTE(G90,".",",")," mm",""))-VALUE(SUBSTITUTE(SUBSTITUTE(G92,".",",")," mm",""))/2+VALUE(SUBSTITUTE(SUBSTITUTE(G100,".",",")," mm",""))-($B$5-$B$7/2))*$B$3/$B$7</f>
        <v>176.25235966177473</v>
      </c>
      <c r="I100" t="s">
        <v>6</v>
      </c>
      <c r="K100" s="2"/>
      <c r="M100"/>
    </row>
    <row r="101" spans="1:17" x14ac:dyDescent="0.25">
      <c r="K101" s="2"/>
      <c r="M101"/>
    </row>
    <row r="102" spans="1:17" x14ac:dyDescent="0.25">
      <c r="A102" s="1" t="s">
        <v>52</v>
      </c>
      <c r="B102" s="7" t="str">
        <f>"new PointF[4] { new PointF (" &amp; SUBSTITUTE(C107, ",", ".") &amp; "f, " &amp; SUBSTITUTE(C108, ",", ".") &amp; "f), new PointF(" &amp; SUBSTITUTE(C109, ",", ".") &amp; "f, " &amp; SUBSTITUTE(C110, ",", ".") &amp; "f), new PointF(" &amp; SUBSTITUTE(C111, ",", ".") &amp; "f, " &amp; SUBSTITUTE(C112, ",", ".") &amp; "f), new PointF(" &amp; SUBSTITUTE(C113, ",", ".") &amp; "f, " &amp; SUBSTITUTE(C114, ",", ".") &amp; "f) },"</f>
        <v>new PointF[4] { new PointF (152.642670387251f, 183.239003357508f), new PointF(160.004813311712f, 159.493372269801f), new PointF(161.714293903495f, 159.475608495291f), new PointF(154.205883238813f, 183.981680313074f) },</v>
      </c>
      <c r="C102" s="7"/>
      <c r="D102" s="7"/>
      <c r="F102" s="1" t="s">
        <v>52</v>
      </c>
      <c r="G102" s="7" t="str">
        <f>"new PointF[4] { new PointF (" &amp; SUBSTITUTE(H107, ",", ".") &amp; "f, " &amp; SUBSTITUTE(H108, ",", ".") &amp; "f), new PointF(" &amp; SUBSTITUTE(H109, ",", ".") &amp; "f, " &amp; SUBSTITUTE(H110, ",", ".") &amp; "f), new PointF(" &amp; SUBSTITUTE(H111, ",", ".") &amp; "f, " &amp; SUBSTITUTE(H112, ",", ".") &amp; "f), new PointF(" &amp; SUBSTITUTE(H113, ",", ".") &amp; "f, " &amp; SUBSTITUTE(H114, ",", ".") &amp; "f) },"</f>
        <v>new PointF[4] { new PointF (721.855486971315f, 141.048527086324f), new PointF(729.501472461425f, 116.638455241424f), new PointF(731.432811356851f, 116.698171759988f), new PointF(723.65227466385f, 142.57167626237f) },</v>
      </c>
      <c r="H102" s="7"/>
      <c r="I102" s="7"/>
      <c r="K102" s="2"/>
      <c r="M102"/>
      <c r="Q102" s="2"/>
    </row>
    <row r="103" spans="1:17" x14ac:dyDescent="0.25">
      <c r="A103" t="s">
        <v>10</v>
      </c>
      <c r="B103" s="3" t="s">
        <v>75</v>
      </c>
      <c r="F103" t="s">
        <v>10</v>
      </c>
      <c r="G103" s="3" t="s">
        <v>115</v>
      </c>
      <c r="K103" s="2"/>
      <c r="M103"/>
    </row>
    <row r="104" spans="1:17" x14ac:dyDescent="0.25">
      <c r="A104" t="s">
        <v>11</v>
      </c>
      <c r="B104" s="3" t="s">
        <v>76</v>
      </c>
      <c r="F104" t="s">
        <v>11</v>
      </c>
      <c r="G104" s="3" t="s">
        <v>116</v>
      </c>
      <c r="K104" s="2"/>
      <c r="M104"/>
    </row>
    <row r="105" spans="1:17" x14ac:dyDescent="0.25">
      <c r="A105" t="s">
        <v>4</v>
      </c>
      <c r="B105" s="3" t="s">
        <v>77</v>
      </c>
      <c r="F105" t="s">
        <v>4</v>
      </c>
      <c r="G105" s="3" t="s">
        <v>117</v>
      </c>
      <c r="K105" s="2"/>
      <c r="M105"/>
    </row>
    <row r="106" spans="1:17" x14ac:dyDescent="0.25">
      <c r="A106" t="s">
        <v>5</v>
      </c>
      <c r="B106" s="3" t="s">
        <v>78</v>
      </c>
      <c r="F106" t="s">
        <v>5</v>
      </c>
      <c r="G106" s="3" t="s">
        <v>118</v>
      </c>
      <c r="K106" s="2"/>
      <c r="M106"/>
    </row>
    <row r="107" spans="1:17" x14ac:dyDescent="0.25">
      <c r="A107" t="s">
        <v>14</v>
      </c>
      <c r="B107" s="3" t="s">
        <v>22</v>
      </c>
      <c r="C107">
        <f>(VALUE(SUBSTITUTE(SUBSTITUTE(B103,".",",")," mm",""))-VALUE(SUBSTITUTE(SUBSTITUTE(B105,".",",")," mm",""))/2+VALUE(SUBSTITUTE(SUBSTITUTE(B107,".",",")," mm",""))-($B$4-$B$6/2))*$B$2/$B$6</f>
        <v>152.64267038725103</v>
      </c>
      <c r="D107" t="s">
        <v>6</v>
      </c>
      <c r="F107" t="s">
        <v>14</v>
      </c>
      <c r="G107" s="3" t="s">
        <v>71</v>
      </c>
      <c r="H107">
        <f>(VALUE(SUBSTITUTE(SUBSTITUTE(G103,".",",")," mm",""))-VALUE(SUBSTITUTE(SUBSTITUTE(G105,".",",")," mm",""))/2+VALUE(SUBSTITUTE(SUBSTITUTE(G107,".",",")," mm",""))-($B$4-$B$6/2))*$B$2/$B$6</f>
        <v>721.85548697131549</v>
      </c>
      <c r="I107" t="s">
        <v>6</v>
      </c>
      <c r="K107" s="2"/>
      <c r="M107"/>
    </row>
    <row r="108" spans="1:17" x14ac:dyDescent="0.25">
      <c r="A108" t="s">
        <v>15</v>
      </c>
      <c r="B108" s="3" t="s">
        <v>79</v>
      </c>
      <c r="C108">
        <f>$B$3-(VALUE(SUBSTITUTE(SUBSTITUTE(B104,".",",")," mm",""))-VALUE(SUBSTITUTE(SUBSTITUTE(B106,".",",")," mm",""))/2+VALUE(SUBSTITUTE(SUBSTITUTE(B108,".",",")," mm",""))-($B$5-$B$7/2))*$B$3/$B$7</f>
        <v>183.23900335750773</v>
      </c>
      <c r="D108" t="s">
        <v>6</v>
      </c>
      <c r="F108" t="s">
        <v>15</v>
      </c>
      <c r="G108" s="3" t="s">
        <v>119</v>
      </c>
      <c r="H108">
        <f>$B$3-(VALUE(SUBSTITUTE(SUBSTITUTE(G104,".",",")," mm",""))-VALUE(SUBSTITUTE(SUBSTITUTE(G106,".",",")," mm",""))/2+VALUE(SUBSTITUTE(SUBSTITUTE(G108,".",",")," mm",""))-($B$5-$B$7/2))*$B$3/$B$7</f>
        <v>141.04852708632404</v>
      </c>
      <c r="I108" t="s">
        <v>6</v>
      </c>
      <c r="K108" s="2"/>
      <c r="M108"/>
    </row>
    <row r="109" spans="1:17" x14ac:dyDescent="0.25">
      <c r="A109" t="s">
        <v>16</v>
      </c>
      <c r="B109" s="3" t="s">
        <v>80</v>
      </c>
      <c r="C109">
        <f>(VALUE(SUBSTITUTE(SUBSTITUTE(B103,".",",")," mm",""))-VALUE(SUBSTITUTE(SUBSTITUTE(B105,".",",")," mm",""))/2+VALUE(SUBSTITUTE(SUBSTITUTE(B109,".",",")," mm",""))-($B$4-$B$6/2))*$B$2/$B$6</f>
        <v>160.00481331171196</v>
      </c>
      <c r="D109" t="s">
        <v>6</v>
      </c>
      <c r="F109" t="s">
        <v>16</v>
      </c>
      <c r="G109" s="3" t="s">
        <v>120</v>
      </c>
      <c r="H109">
        <f>(VALUE(SUBSTITUTE(SUBSTITUTE(G103,".",",")," mm",""))-VALUE(SUBSTITUTE(SUBSTITUTE(G105,".",",")," mm",""))/2+VALUE(SUBSTITUTE(SUBSTITUTE(G109,".",",")," mm",""))-($B$4-$B$6/2))*$B$2/$B$6</f>
        <v>729.50147246142501</v>
      </c>
      <c r="I109" t="s">
        <v>6</v>
      </c>
      <c r="K109" s="2"/>
      <c r="M109"/>
    </row>
    <row r="110" spans="1:17" x14ac:dyDescent="0.25">
      <c r="A110" t="s">
        <v>17</v>
      </c>
      <c r="B110" s="3" t="s">
        <v>81</v>
      </c>
      <c r="C110">
        <f>$B$3-(VALUE(SUBSTITUTE(SUBSTITUTE(B104,".",",")," mm",""))-VALUE(SUBSTITUTE(SUBSTITUTE(B106,".",",")," mm",""))/2+VALUE(SUBSTITUTE(SUBSTITUTE(B110,".",",")," mm",""))-($B$5-$B$7/2))*$B$3/$B$7</f>
        <v>159.49337226980066</v>
      </c>
      <c r="D110" t="s">
        <v>6</v>
      </c>
      <c r="F110" t="s">
        <v>17</v>
      </c>
      <c r="G110" s="3" t="s">
        <v>118</v>
      </c>
      <c r="H110">
        <f>$B$3-(VALUE(SUBSTITUTE(SUBSTITUTE(G104,".",",")," mm",""))-VALUE(SUBSTITUTE(SUBSTITUTE(G106,".",",")," mm",""))/2+VALUE(SUBSTITUTE(SUBSTITUTE(G110,".",",")," mm",""))-($B$5-$B$7/2))*$B$3/$B$7</f>
        <v>116.63845524142369</v>
      </c>
      <c r="I110" t="s">
        <v>6</v>
      </c>
      <c r="K110" s="2"/>
      <c r="M110"/>
    </row>
    <row r="111" spans="1:17" x14ac:dyDescent="0.25">
      <c r="A111" t="s">
        <v>18</v>
      </c>
      <c r="B111" s="3" t="s">
        <v>77</v>
      </c>
      <c r="C111">
        <f>(VALUE(SUBSTITUTE(SUBSTITUTE(B103,".",",")," mm",""))-VALUE(SUBSTITUTE(SUBSTITUTE(B105,".",",")," mm",""))/2+VALUE(SUBSTITUTE(SUBSTITUTE(B111,".",",")," mm",""))-($B$4-$B$6/2))*$B$2/$B$6</f>
        <v>161.71429390349473</v>
      </c>
      <c r="D111" t="s">
        <v>6</v>
      </c>
      <c r="F111" t="s">
        <v>18</v>
      </c>
      <c r="G111" s="3" t="s">
        <v>117</v>
      </c>
      <c r="H111">
        <f>(VALUE(SUBSTITUTE(SUBSTITUTE(G103,".",",")," mm",""))-VALUE(SUBSTITUTE(SUBSTITUTE(G105,".",",")," mm",""))/2+VALUE(SUBSTITUTE(SUBSTITUTE(G111,".",",")," mm",""))-($B$4-$B$6/2))*$B$2/$B$6</f>
        <v>731.43281135685072</v>
      </c>
      <c r="I111" t="s">
        <v>6</v>
      </c>
      <c r="K111" s="2"/>
      <c r="M111"/>
    </row>
    <row r="112" spans="1:17" x14ac:dyDescent="0.25">
      <c r="A112" t="s">
        <v>19</v>
      </c>
      <c r="B112" s="3" t="s">
        <v>78</v>
      </c>
      <c r="C112">
        <f>$B$3-(VALUE(SUBSTITUTE(SUBSTITUTE(B104,".",",")," mm",""))-VALUE(SUBSTITUTE(SUBSTITUTE(B106,".",",")," mm",""))/2+VALUE(SUBSTITUTE(SUBSTITUTE(B112,".",",")," mm",""))-($B$5-$B$7/2))*$B$3/$B$7</f>
        <v>159.47560849529089</v>
      </c>
      <c r="D112" t="s">
        <v>6</v>
      </c>
      <c r="F112" t="s">
        <v>19</v>
      </c>
      <c r="G112" s="3" t="s">
        <v>121</v>
      </c>
      <c r="H112">
        <f>$B$3-(VALUE(SUBSTITUTE(SUBSTITUTE(G104,".",",")," mm",""))-VALUE(SUBSTITUTE(SUBSTITUTE(G106,".",",")," mm",""))/2+VALUE(SUBSTITUTE(SUBSTITUTE(G112,".",",")," mm",""))-($B$5-$B$7/2))*$B$3/$B$7</f>
        <v>116.69817175998821</v>
      </c>
      <c r="I112" t="s">
        <v>6</v>
      </c>
      <c r="K112" s="2"/>
      <c r="M112"/>
    </row>
    <row r="113" spans="1:17" x14ac:dyDescent="0.25">
      <c r="A113" t="s">
        <v>20</v>
      </c>
      <c r="B113" s="3" t="s">
        <v>82</v>
      </c>
      <c r="C113">
        <f>(VALUE(SUBSTITUTE(SUBSTITUTE(B103,".",",")," mm",""))-VALUE(SUBSTITUTE(SUBSTITUTE(B105,".",",")," mm",""))/2+VALUE(SUBSTITUTE(SUBSTITUTE(B113,".",",")," mm",""))-($B$4-$B$6/2))*$B$2/$B$6</f>
        <v>154.20588323881273</v>
      </c>
      <c r="D113" t="s">
        <v>6</v>
      </c>
      <c r="F113" t="s">
        <v>20</v>
      </c>
      <c r="G113" s="3" t="s">
        <v>122</v>
      </c>
      <c r="H113">
        <f>(VALUE(SUBSTITUTE(SUBSTITUTE(G103,".",",")," mm",""))-VALUE(SUBSTITUTE(SUBSTITUTE(G105,".",",")," mm",""))/2+VALUE(SUBSTITUTE(SUBSTITUTE(G113,".",",")," mm",""))-($B$4-$B$6/2))*$B$2/$B$6</f>
        <v>723.65227466385022</v>
      </c>
      <c r="I113" t="s">
        <v>6</v>
      </c>
      <c r="K113" s="2"/>
      <c r="M113"/>
    </row>
    <row r="114" spans="1:17" x14ac:dyDescent="0.25">
      <c r="A114" t="s">
        <v>21</v>
      </c>
      <c r="B114" s="3" t="s">
        <v>22</v>
      </c>
      <c r="C114">
        <f>$B$3-(VALUE(SUBSTITUTE(SUBSTITUTE(B104,".",",")," mm",""))-VALUE(SUBSTITUTE(SUBSTITUTE(B106,".",",")," mm",""))/2+VALUE(SUBSTITUTE(SUBSTITUTE(B114,".",",")," mm",""))-($B$5-$B$7/2))*$B$3/$B$7</f>
        <v>183.98168031307358</v>
      </c>
      <c r="D114" t="s">
        <v>6</v>
      </c>
      <c r="F114" t="s">
        <v>21</v>
      </c>
      <c r="G114" s="3" t="s">
        <v>71</v>
      </c>
      <c r="H114">
        <f>$B$3-(VALUE(SUBSTITUTE(SUBSTITUTE(G104,".",",")," mm",""))-VALUE(SUBSTITUTE(SUBSTITUTE(G106,".",",")," mm",""))/2+VALUE(SUBSTITUTE(SUBSTITUTE(G114,".",",")," mm",""))-($B$5-$B$7/2))*$B$3/$B$7</f>
        <v>142.57167626237037</v>
      </c>
      <c r="I114" t="s">
        <v>6</v>
      </c>
      <c r="K114" s="2"/>
      <c r="M114"/>
    </row>
    <row r="115" spans="1:17" x14ac:dyDescent="0.25">
      <c r="K115" s="2"/>
      <c r="M115"/>
    </row>
    <row r="116" spans="1:17" x14ac:dyDescent="0.25">
      <c r="A116" s="1" t="s">
        <v>53</v>
      </c>
      <c r="B116" s="7" t="str">
        <f>"new PointF[4] { new PointF (" &amp; SUBSTITUTE(C121, ",", ".") &amp; "f, " &amp; SUBSTITUTE(C122, ",", ".") &amp; "f), new PointF(" &amp; SUBSTITUTE(C123, ",", ".") &amp; "f, " &amp; SUBSTITUTE(C124, ",", ".") &amp; "f), new PointF(" &amp; SUBSTITUTE(C125, ",", ".") &amp; "f, " &amp; SUBSTITUTE(C126, ",", ".") &amp; "f), new PointF(" &amp; SUBSTITUTE(C127, ",", ".") &amp; "f, " &amp; SUBSTITUTE(C128, ",", ".") &amp; "f) },"</f>
        <v>new PointF[4] { new PointF (155.202544817528f, 184.45525498245f), new PointF(162.703774378685f, 159.465403773764f), new PointF(171.402358464443f, 159.37469513797f), new PointF(162.724939736444f, 188.029175232746f) },</v>
      </c>
      <c r="C116" s="7"/>
      <c r="D116" s="7"/>
      <c r="F116" s="1" t="s">
        <v>53</v>
      </c>
      <c r="G116" s="7" t="str">
        <f>"new PointF[4] { new PointF (" &amp; SUBSTITUTE(H121, ",", ".") &amp; "f, " &amp; SUBSTITUTE(H122, ",", ".") &amp; "f), new PointF(" &amp; SUBSTITUTE(H123, ",", ".") &amp; "f, " &amp; SUBSTITUTE(H124, ",", ".") &amp; "f), new PointF(" &amp; SUBSTITUTE(H125, ",", ".") &amp; "f, " &amp; SUBSTITUTE(H126, ",", ".") &amp; "f), new PointF(" &amp; SUBSTITUTE(H127, ",", ".") &amp; "f, " &amp; SUBSTITUTE(H128, ",", ".") &amp; "f) },"</f>
        <v>new PointF[4] { new PointF (724.447298414639f, 143.245187883143f), new PointF(732.249000465397f, 116.723494587481f), new PointF(738.732781042897f, 116.924565396825f), new PointF(731.175992417625f, 148.948115406062f) },</v>
      </c>
      <c r="H116" s="7"/>
      <c r="I116" s="7"/>
      <c r="K116" s="2"/>
      <c r="M116"/>
      <c r="Q116" s="2"/>
    </row>
    <row r="117" spans="1:17" x14ac:dyDescent="0.25">
      <c r="A117" t="s">
        <v>10</v>
      </c>
      <c r="B117" s="3" t="s">
        <v>83</v>
      </c>
      <c r="F117" t="s">
        <v>10</v>
      </c>
      <c r="G117" s="3" t="s">
        <v>123</v>
      </c>
      <c r="K117" s="2"/>
      <c r="M117"/>
    </row>
    <row r="118" spans="1:17" x14ac:dyDescent="0.25">
      <c r="A118" t="s">
        <v>11</v>
      </c>
      <c r="B118" s="3" t="s">
        <v>84</v>
      </c>
      <c r="F118" t="s">
        <v>11</v>
      </c>
      <c r="G118" s="3" t="s">
        <v>124</v>
      </c>
      <c r="K118" s="2"/>
      <c r="M118"/>
    </row>
    <row r="119" spans="1:17" x14ac:dyDescent="0.25">
      <c r="A119" t="s">
        <v>4</v>
      </c>
      <c r="B119" s="3" t="s">
        <v>85</v>
      </c>
      <c r="F119" t="s">
        <v>4</v>
      </c>
      <c r="G119" s="3" t="s">
        <v>125</v>
      </c>
      <c r="K119" s="2"/>
      <c r="M119"/>
    </row>
    <row r="120" spans="1:17" x14ac:dyDescent="0.25">
      <c r="A120" t="s">
        <v>5</v>
      </c>
      <c r="B120" s="3" t="s">
        <v>86</v>
      </c>
      <c r="F120" t="s">
        <v>5</v>
      </c>
      <c r="G120" s="3" t="s">
        <v>126</v>
      </c>
      <c r="K120" s="2"/>
      <c r="M120"/>
    </row>
    <row r="121" spans="1:17" x14ac:dyDescent="0.25">
      <c r="A121" t="s">
        <v>14</v>
      </c>
      <c r="B121" s="3" t="s">
        <v>22</v>
      </c>
      <c r="C121">
        <f>(VALUE(SUBSTITUTE(SUBSTITUTE(B117,".",",")," mm",""))-VALUE(SUBSTITUTE(SUBSTITUTE(B119,".",",")," mm",""))/2+VALUE(SUBSTITUTE(SUBSTITUTE(B121,".",",")," mm",""))-($B$4-$B$6/2))*$B$2/$B$6</f>
        <v>155.20254481752846</v>
      </c>
      <c r="D121" t="s">
        <v>6</v>
      </c>
      <c r="F121" t="s">
        <v>14</v>
      </c>
      <c r="G121" s="3" t="s">
        <v>71</v>
      </c>
      <c r="H121">
        <f>(VALUE(SUBSTITUTE(SUBSTITUTE(G117,".",",")," mm",""))-VALUE(SUBSTITUTE(SUBSTITUTE(G119,".",",")," mm",""))/2+VALUE(SUBSTITUTE(SUBSTITUTE(G121,".",",")," mm",""))-($B$4-$B$6/2))*$B$2/$B$6</f>
        <v>724.44729841463857</v>
      </c>
      <c r="I121" t="s">
        <v>6</v>
      </c>
      <c r="K121" s="2"/>
      <c r="M121"/>
    </row>
    <row r="122" spans="1:17" x14ac:dyDescent="0.25">
      <c r="A122" t="s">
        <v>15</v>
      </c>
      <c r="B122" s="3" t="s">
        <v>87</v>
      </c>
      <c r="C122">
        <f>$B$3-(VALUE(SUBSTITUTE(SUBSTITUTE(B118,".",",")," mm",""))-VALUE(SUBSTITUTE(SUBSTITUTE(B120,".",",")," mm",""))/2+VALUE(SUBSTITUTE(SUBSTITUTE(B122,".",",")," mm",""))-($B$5-$B$7/2))*$B$3/$B$7</f>
        <v>184.45525498244979</v>
      </c>
      <c r="D122" t="s">
        <v>6</v>
      </c>
      <c r="F122" t="s">
        <v>15</v>
      </c>
      <c r="G122" s="3" t="s">
        <v>127</v>
      </c>
      <c r="H122">
        <f>$B$3-(VALUE(SUBSTITUTE(SUBSTITUTE(G118,".",",")," mm",""))-VALUE(SUBSTITUTE(SUBSTITUTE(G120,".",",")," mm",""))/2+VALUE(SUBSTITUTE(SUBSTITUTE(G122,".",",")," mm",""))-($B$5-$B$7/2))*$B$3/$B$7</f>
        <v>143.2451878831431</v>
      </c>
      <c r="I122" t="s">
        <v>6</v>
      </c>
      <c r="K122" s="2"/>
      <c r="M122"/>
    </row>
    <row r="123" spans="1:17" x14ac:dyDescent="0.25">
      <c r="A123" t="s">
        <v>16</v>
      </c>
      <c r="B123" s="3" t="s">
        <v>88</v>
      </c>
      <c r="C123">
        <f>(VALUE(SUBSTITUTE(SUBSTITUTE(B117,".",",")," mm",""))-VALUE(SUBSTITUTE(SUBSTITUTE(B119,".",",")," mm",""))/2+VALUE(SUBSTITUTE(SUBSTITUTE(B123,".",",")," mm",""))-($B$4-$B$6/2))*$B$2/$B$6</f>
        <v>162.70377437868541</v>
      </c>
      <c r="D123" t="s">
        <v>6</v>
      </c>
      <c r="F123" t="s">
        <v>16</v>
      </c>
      <c r="G123" s="3" t="s">
        <v>128</v>
      </c>
      <c r="H123">
        <f>(VALUE(SUBSTITUTE(SUBSTITUTE(G117,".",",")," mm",""))-VALUE(SUBSTITUTE(SUBSTITUTE(G119,".",",")," mm",""))/2+VALUE(SUBSTITUTE(SUBSTITUTE(G123,".",",")," mm",""))-($B$4-$B$6/2))*$B$2/$B$6</f>
        <v>732.24900046539688</v>
      </c>
      <c r="I123" t="s">
        <v>6</v>
      </c>
      <c r="K123" s="2"/>
      <c r="M123"/>
    </row>
    <row r="124" spans="1:17" x14ac:dyDescent="0.25">
      <c r="A124" t="s">
        <v>17</v>
      </c>
      <c r="B124" s="3" t="s">
        <v>89</v>
      </c>
      <c r="C124">
        <f>$B$3-(VALUE(SUBSTITUTE(SUBSTITUTE(B118,".",",")," mm",""))-VALUE(SUBSTITUTE(SUBSTITUTE(B120,".",",")," mm",""))/2+VALUE(SUBSTITUTE(SUBSTITUTE(B124,".",",")," mm",""))-($B$5-$B$7/2))*$B$3/$B$7</f>
        <v>159.46540377376402</v>
      </c>
      <c r="D124" t="s">
        <v>6</v>
      </c>
      <c r="F124" t="s">
        <v>17</v>
      </c>
      <c r="G124" s="3" t="s">
        <v>126</v>
      </c>
      <c r="H124">
        <f>$B$3-(VALUE(SUBSTITUTE(SUBSTITUTE(G118,".",",")," mm",""))-VALUE(SUBSTITUTE(SUBSTITUTE(G120,".",",")," mm",""))/2+VALUE(SUBSTITUTE(SUBSTITUTE(G124,".",",")," mm",""))-($B$5-$B$7/2))*$B$3/$B$7</f>
        <v>116.72349458748067</v>
      </c>
      <c r="I124" t="s">
        <v>6</v>
      </c>
      <c r="K124" s="2"/>
      <c r="M124"/>
    </row>
    <row r="125" spans="1:17" x14ac:dyDescent="0.25">
      <c r="A125" t="s">
        <v>18</v>
      </c>
      <c r="B125" s="3" t="s">
        <v>85</v>
      </c>
      <c r="C125">
        <f>(VALUE(SUBSTITUTE(SUBSTITUTE(B117,".",",")," mm",""))-VALUE(SUBSTITUTE(SUBSTITUTE(B119,".",",")," mm",""))/2+VALUE(SUBSTITUTE(SUBSTITUTE(B125,".",",")," mm",""))-($B$4-$B$6/2))*$B$2/$B$6</f>
        <v>171.40235846444281</v>
      </c>
      <c r="D125" t="s">
        <v>6</v>
      </c>
      <c r="F125" t="s">
        <v>18</v>
      </c>
      <c r="G125" s="3" t="s">
        <v>129</v>
      </c>
      <c r="H125">
        <f>(VALUE(SUBSTITUTE(SUBSTITUTE(G117,".",",")," mm",""))-VALUE(SUBSTITUTE(SUBSTITUTE(G119,".",",")," mm",""))/2+VALUE(SUBSTITUTE(SUBSTITUTE(G125,".",",")," mm",""))-($B$4-$B$6/2))*$B$2/$B$6</f>
        <v>738.73278104289716</v>
      </c>
      <c r="I125" t="s">
        <v>6</v>
      </c>
      <c r="K125" s="2"/>
      <c r="M125"/>
    </row>
    <row r="126" spans="1:17" x14ac:dyDescent="0.25">
      <c r="A126" t="s">
        <v>19</v>
      </c>
      <c r="B126" s="3" t="s">
        <v>86</v>
      </c>
      <c r="C126">
        <f>$B$3-(VALUE(SUBSTITUTE(SUBSTITUTE(B118,".",",")," mm",""))-VALUE(SUBSTITUTE(SUBSTITUTE(B120,".",",")," mm",""))/2+VALUE(SUBSTITUTE(SUBSTITUTE(B126,".",",")," mm",""))-($B$5-$B$7/2))*$B$3/$B$7</f>
        <v>159.37469513796964</v>
      </c>
      <c r="D126" t="s">
        <v>6</v>
      </c>
      <c r="F126" t="s">
        <v>19</v>
      </c>
      <c r="G126" s="3" t="s">
        <v>130</v>
      </c>
      <c r="H126">
        <f>$B$3-(VALUE(SUBSTITUTE(SUBSTITUTE(G118,".",",")," mm",""))-VALUE(SUBSTITUTE(SUBSTITUTE(G120,".",",")," mm",""))/2+VALUE(SUBSTITUTE(SUBSTITUTE(G126,".",",")," mm",""))-($B$5-$B$7/2))*$B$3/$B$7</f>
        <v>116.92456539682485</v>
      </c>
      <c r="I126" t="s">
        <v>6</v>
      </c>
      <c r="K126" s="2"/>
      <c r="M126"/>
    </row>
    <row r="127" spans="1:17" x14ac:dyDescent="0.25">
      <c r="A127" t="s">
        <v>20</v>
      </c>
      <c r="B127" s="3" t="s">
        <v>90</v>
      </c>
      <c r="C127">
        <f>(VALUE(SUBSTITUTE(SUBSTITUTE(B117,".",",")," mm",""))-VALUE(SUBSTITUTE(SUBSTITUTE(B119,".",",")," mm",""))/2+VALUE(SUBSTITUTE(SUBSTITUTE(B127,".",",")," mm",""))-($B$4-$B$6/2))*$B$2/$B$6</f>
        <v>162.7249397364435</v>
      </c>
      <c r="D127" t="s">
        <v>6</v>
      </c>
      <c r="F127" t="s">
        <v>20</v>
      </c>
      <c r="G127" s="3" t="s">
        <v>131</v>
      </c>
      <c r="H127">
        <f>(VALUE(SUBSTITUTE(SUBSTITUTE(G117,".",",")," mm",""))-VALUE(SUBSTITUTE(SUBSTITUTE(G119,".",",")," mm",""))/2+VALUE(SUBSTITUTE(SUBSTITUTE(G127,".",",")," mm",""))-($B$4-$B$6/2))*$B$2/$B$6</f>
        <v>731.17599241762537</v>
      </c>
      <c r="I127" t="s">
        <v>6</v>
      </c>
      <c r="K127" s="2"/>
      <c r="M127"/>
    </row>
    <row r="128" spans="1:17" x14ac:dyDescent="0.25">
      <c r="A128" t="s">
        <v>21</v>
      </c>
      <c r="B128" s="3" t="s">
        <v>22</v>
      </c>
      <c r="C128">
        <f>$B$3-(VALUE(SUBSTITUTE(SUBSTITUTE(B118,".",",")," mm",""))-VALUE(SUBSTITUTE(SUBSTITUTE(B120,".",",")," mm",""))/2+VALUE(SUBSTITUTE(SUBSTITUTE(B128,".",",")," mm",""))-($B$5-$B$7/2))*$B$3/$B$7</f>
        <v>188.02917523274601</v>
      </c>
      <c r="D128" t="s">
        <v>6</v>
      </c>
      <c r="F128" t="s">
        <v>21</v>
      </c>
      <c r="G128" s="3" t="s">
        <v>71</v>
      </c>
      <c r="H128">
        <f>$B$3-(VALUE(SUBSTITUTE(SUBSTITUTE(G118,".",",")," mm",""))-VALUE(SUBSTITUTE(SUBSTITUTE(G120,".",",")," mm",""))/2+VALUE(SUBSTITUTE(SUBSTITUTE(G128,".",",")," mm",""))-($B$5-$B$7/2))*$B$3/$B$7</f>
        <v>148.94811540606179</v>
      </c>
      <c r="I128" t="s">
        <v>6</v>
      </c>
      <c r="K128" s="2"/>
      <c r="M128"/>
    </row>
    <row r="129" spans="1:17" x14ac:dyDescent="0.25">
      <c r="K129" s="2"/>
      <c r="M129"/>
    </row>
    <row r="130" spans="1:17" x14ac:dyDescent="0.25">
      <c r="A130" s="1" t="s">
        <v>54</v>
      </c>
      <c r="B130" s="7" t="str">
        <f>"new PointF[4] { new PointF (" &amp;
SUBSTITUTE(TEXT(C135, "0,00"), ",", ".") &amp; "f, " &amp;
SUBSTITUTE(TEXT(C136, "0,00"), ",", ".") &amp; "f), new PointF(" &amp;
SUBSTITUTE(TEXT(C137, "0,00"), ",", ".") &amp; "f, " &amp;
SUBSTITUTE(TEXT(C138, "0,00"), ",", ".") &amp; "f), new PointF(" &amp;
SUBSTITUTE(TEXT(C139, "0,00"), ",", ".") &amp; "f, " &amp;
SUBSTITUTE(TEXT(C140, "0,00"), ",", ".") &amp; "f), new PointF(" &amp;
SUBSTITUTE(TEXT(C141, "0,00"), ",", ".") &amp; "f, " &amp;
SUBSTITUTE(TEXT(C142, "0,00"), ",", ".") &amp; "f) },"</f>
        <v>new PointF[4] { new PointF (120.43f, 215.63f), new PointF(128.50f, 211.51f), new PointF(132.29f, 218.01f), new PointF(124.24f, 222.78f) },</v>
      </c>
      <c r="C130" s="7"/>
      <c r="D130" s="7"/>
      <c r="F130" s="1" t="s">
        <v>54</v>
      </c>
      <c r="G130" s="7" t="str">
        <f>"new PointF[4] { new PointF (" &amp;
SUBSTITUTE(TEXT(H135, "0,00"), ",", ".") &amp; "f, " &amp;
SUBSTITUTE(TEXT(H136, "0,00"), ",", ".") &amp; "f), new PointF(" &amp;
SUBSTITUTE(TEXT(H137, "0,00"), ",", ".") &amp; "f, " &amp;
SUBSTITUTE(TEXT(H138, "0,00"), ",", ".") &amp; "f), new PointF(" &amp;
SUBSTITUTE(TEXT(H139, "0,00"), ",", ".") &amp; "f, " &amp;
SUBSTITUTE(TEXT(H140, "0,00"), ",", ".") &amp; "f), new PointF(" &amp;
SUBSTITUTE(TEXT(H141, "0,00"), ",", ".") &amp; "f, " &amp;
SUBSTITUTE(TEXT(H142, "0,00"), ",", ".") &amp; "f) },"</f>
        <v>new PointF[4] { new PointF (685.45f, 173.13f), new PointF(693.84f, 170.15f), new PointF(694.65f, 177.28f), new PointF(686.09f, 180.39f) },</v>
      </c>
      <c r="H130" s="7"/>
      <c r="I130" s="7"/>
      <c r="K130" s="2"/>
      <c r="M130"/>
      <c r="Q130" s="2"/>
    </row>
    <row r="131" spans="1:17" x14ac:dyDescent="0.25">
      <c r="A131" t="s">
        <v>10</v>
      </c>
      <c r="B131" s="3" t="s">
        <v>91</v>
      </c>
      <c r="F131" t="s">
        <v>10</v>
      </c>
      <c r="G131" s="3" t="s">
        <v>132</v>
      </c>
      <c r="K131" s="2"/>
      <c r="M131"/>
    </row>
    <row r="132" spans="1:17" x14ac:dyDescent="0.25">
      <c r="A132" t="s">
        <v>11</v>
      </c>
      <c r="B132" s="3" t="s">
        <v>92</v>
      </c>
      <c r="F132" t="s">
        <v>11</v>
      </c>
      <c r="G132" s="3" t="s">
        <v>133</v>
      </c>
      <c r="K132" s="2"/>
      <c r="M132"/>
    </row>
    <row r="133" spans="1:17" x14ac:dyDescent="0.25">
      <c r="A133" t="s">
        <v>4</v>
      </c>
      <c r="B133" s="3" t="s">
        <v>93</v>
      </c>
      <c r="F133" t="s">
        <v>4</v>
      </c>
      <c r="G133" s="3" t="s">
        <v>134</v>
      </c>
      <c r="K133" s="2"/>
      <c r="M133"/>
    </row>
    <row r="134" spans="1:17" x14ac:dyDescent="0.25">
      <c r="A134" t="s">
        <v>5</v>
      </c>
      <c r="B134" s="3" t="s">
        <v>94</v>
      </c>
      <c r="F134" t="s">
        <v>5</v>
      </c>
      <c r="G134" s="3" t="s">
        <v>135</v>
      </c>
      <c r="K134" s="2"/>
      <c r="M134"/>
    </row>
    <row r="135" spans="1:17" x14ac:dyDescent="0.25">
      <c r="A135" t="s">
        <v>14</v>
      </c>
      <c r="B135" s="3" t="s">
        <v>22</v>
      </c>
      <c r="C135">
        <f>(VALUE(SUBSTITUTE(SUBSTITUTE(B131,".",",")," mm",""))-VALUE(SUBSTITUTE(SUBSTITUTE(B133,".",",")," mm",""))/2+VALUE(SUBSTITUTE(SUBSTITUTE(B135,".",",")," mm",""))-($B$4-$B$6/2))*$B$2/$B$6</f>
        <v>120.42672816253719</v>
      </c>
      <c r="D135" t="s">
        <v>6</v>
      </c>
      <c r="F135" t="s">
        <v>14</v>
      </c>
      <c r="G135" s="3" t="s">
        <v>71</v>
      </c>
      <c r="H135">
        <f>(VALUE(SUBSTITUTE(SUBSTITUTE(G131,".",",")," mm",""))-VALUE(SUBSTITUTE(SUBSTITUTE(G133,".",",")," mm",""))/2+VALUE(SUBSTITUTE(SUBSTITUTE(G135,".",",")," mm",""))-($B$4-$B$6/2))*$B$2/$B$6</f>
        <v>685.44767005204869</v>
      </c>
      <c r="I135" t="s">
        <v>6</v>
      </c>
      <c r="K135" s="2"/>
      <c r="M135"/>
    </row>
    <row r="136" spans="1:17" x14ac:dyDescent="0.25">
      <c r="A136" t="s">
        <v>15</v>
      </c>
      <c r="B136" s="3" t="s">
        <v>95</v>
      </c>
      <c r="C136">
        <f>$B$3-(VALUE(SUBSTITUTE(SUBSTITUTE(B132,".",",")," mm",""))-VALUE(SUBSTITUTE(SUBSTITUTE(B134,".",",")," mm",""))/2+VALUE(SUBSTITUTE(SUBSTITUTE(B136,".",",")," mm",""))-($B$5-$B$7/2))*$B$3/$B$7</f>
        <v>215.63389184452768</v>
      </c>
      <c r="D136" t="s">
        <v>6</v>
      </c>
      <c r="F136" t="s">
        <v>15</v>
      </c>
      <c r="G136" s="3" t="s">
        <v>136</v>
      </c>
      <c r="H136">
        <f>$B$3-(VALUE(SUBSTITUTE(SUBSTITUTE(G132,".",",")," mm",""))-VALUE(SUBSTITUTE(SUBSTITUTE(G134,".",",")," mm",""))/2+VALUE(SUBSTITUTE(SUBSTITUTE(G136,".",",")," mm",""))-($B$5-$B$7/2))*$B$3/$B$7</f>
        <v>173.12933692190626</v>
      </c>
      <c r="I136" t="s">
        <v>6</v>
      </c>
      <c r="K136" s="2"/>
      <c r="M136"/>
    </row>
    <row r="137" spans="1:17" x14ac:dyDescent="0.25">
      <c r="A137" t="s">
        <v>16</v>
      </c>
      <c r="B137" s="3" t="s">
        <v>96</v>
      </c>
      <c r="C137">
        <f>(VALUE(SUBSTITUTE(SUBSTITUTE(B131,".",",")," mm",""))-VALUE(SUBSTITUTE(SUBSTITUTE(B133,".",",")," mm",""))/2+VALUE(SUBSTITUTE(SUBSTITUTE(B137,".",",")," mm",""))-($B$4-$B$6/2))*$B$2/$B$6</f>
        <v>128.49942238316251</v>
      </c>
      <c r="D137" t="s">
        <v>6</v>
      </c>
      <c r="F137" t="s">
        <v>16</v>
      </c>
      <c r="G137" s="3" t="s">
        <v>137</v>
      </c>
      <c r="H137">
        <f>(VALUE(SUBSTITUTE(SUBSTITUTE(G131,".",",")," mm",""))-VALUE(SUBSTITUTE(SUBSTITUTE(G133,".",",")," mm",""))/2+VALUE(SUBSTITUTE(SUBSTITUTE(G137,".",",")," mm",""))-($B$4-$B$6/2))*$B$2/$B$6</f>
        <v>693.84426983693629</v>
      </c>
      <c r="I137" t="s">
        <v>6</v>
      </c>
      <c r="K137" s="2"/>
      <c r="M137"/>
    </row>
    <row r="138" spans="1:17" x14ac:dyDescent="0.25">
      <c r="A138" t="s">
        <v>17</v>
      </c>
      <c r="B138" s="3" t="s">
        <v>94</v>
      </c>
      <c r="C138">
        <f>$B$3-(VALUE(SUBSTITUTE(SUBSTITUTE(B132,".",",")," mm",""))-VALUE(SUBSTITUTE(SUBSTITUTE(B134,".",",")," mm",""))/2+VALUE(SUBSTITUTE(SUBSTITUTE(B138,".",",")," mm",""))-($B$5-$B$7/2))*$B$3/$B$7</f>
        <v>211.51420796886902</v>
      </c>
      <c r="D138" t="s">
        <v>6</v>
      </c>
      <c r="F138" t="s">
        <v>17</v>
      </c>
      <c r="G138" s="3" t="s">
        <v>135</v>
      </c>
      <c r="H138">
        <f>$B$3-(VALUE(SUBSTITUTE(SUBSTITUTE(G132,".",",")," mm",""))-VALUE(SUBSTITUTE(SUBSTITUTE(G134,".",",")," mm",""))/2+VALUE(SUBSTITUTE(SUBSTITUTE(G138,".",",")," mm",""))-($B$5-$B$7/2))*$B$3/$B$7</f>
        <v>170.15333776255437</v>
      </c>
      <c r="I138" t="s">
        <v>6</v>
      </c>
      <c r="K138" s="2"/>
      <c r="M138"/>
    </row>
    <row r="139" spans="1:17" x14ac:dyDescent="0.25">
      <c r="A139" t="s">
        <v>18</v>
      </c>
      <c r="B139" s="3" t="s">
        <v>93</v>
      </c>
      <c r="C139">
        <f>(VALUE(SUBSTITUTE(SUBSTITUTE(B131,".",",")," mm",""))-VALUE(SUBSTITUTE(SUBSTITUTE(B133,".",",")," mm",""))/2+VALUE(SUBSTITUTE(SUBSTITUTE(B139,".",",")," mm",""))-($B$4-$B$6/2))*$B$2/$B$6</f>
        <v>132.29444661975128</v>
      </c>
      <c r="D139" t="s">
        <v>6</v>
      </c>
      <c r="F139" t="s">
        <v>18</v>
      </c>
      <c r="G139" s="3" t="s">
        <v>134</v>
      </c>
      <c r="H139">
        <f>(VALUE(SUBSTITUTE(SUBSTITUTE(G131,".",",")," mm",""))-VALUE(SUBSTITUTE(SUBSTITUTE(G133,".",",")," mm",""))/2+VALUE(SUBSTITUTE(SUBSTITUTE(G139,".",",")," mm",""))-($B$4-$B$6/2))*$B$2/$B$6</f>
        <v>694.64855343174372</v>
      </c>
      <c r="I139" t="s">
        <v>6</v>
      </c>
      <c r="K139" s="2"/>
      <c r="M139"/>
    </row>
    <row r="140" spans="1:17" x14ac:dyDescent="0.25">
      <c r="A140" t="s">
        <v>19</v>
      </c>
      <c r="B140" s="3" t="s">
        <v>97</v>
      </c>
      <c r="C140">
        <f>$B$3-(VALUE(SUBSTITUTE(SUBSTITUTE(B132,".",",")," mm",""))-VALUE(SUBSTITUTE(SUBSTITUTE(B134,".",",")," mm",""))/2+VALUE(SUBSTITUTE(SUBSTITUTE(B140,".",",")," mm",""))-($B$5-$B$7/2))*$B$3/$B$7</f>
        <v>218.01499353412862</v>
      </c>
      <c r="D140" t="s">
        <v>6</v>
      </c>
      <c r="F140" t="s">
        <v>19</v>
      </c>
      <c r="G140" s="3" t="s">
        <v>138</v>
      </c>
      <c r="H140">
        <f>$B$3-(VALUE(SUBSTITUTE(SUBSTITUTE(G132,".",",")," mm",""))-VALUE(SUBSTITUTE(SUBSTITUTE(G134,".",",")," mm",""))/2+VALUE(SUBSTITUTE(SUBSTITUTE(G140,".",",")," mm",""))-($B$5-$B$7/2))*$B$3/$B$7</f>
        <v>177.28190267804047</v>
      </c>
      <c r="I140" t="s">
        <v>6</v>
      </c>
      <c r="K140" s="2"/>
      <c r="M140"/>
    </row>
    <row r="141" spans="1:17" x14ac:dyDescent="0.25">
      <c r="A141" t="s">
        <v>20</v>
      </c>
      <c r="B141" s="3" t="s">
        <v>98</v>
      </c>
      <c r="C141">
        <f>(VALUE(SUBSTITUTE(SUBSTITUTE(B131,".",",")," mm",""))-VALUE(SUBSTITUTE(SUBSTITUTE(B133,".",",")," mm",""))/2+VALUE(SUBSTITUTE(SUBSTITUTE(B141,".",",")," mm",""))-($B$4-$B$6/2))*$B$2/$B$6</f>
        <v>124.24405161533535</v>
      </c>
      <c r="D141" t="s">
        <v>6</v>
      </c>
      <c r="F141" t="s">
        <v>20</v>
      </c>
      <c r="G141" s="3" t="s">
        <v>139</v>
      </c>
      <c r="H141">
        <f>(VALUE(SUBSTITUTE(SUBSTITUTE(G131,".",",")," mm",""))-VALUE(SUBSTITUTE(SUBSTITUTE(G133,".",",")," mm",""))/2+VALUE(SUBSTITUTE(SUBSTITUTE(G141,".",",")," mm",""))-($B$4-$B$6/2))*$B$2/$B$6</f>
        <v>686.08678826577966</v>
      </c>
      <c r="I141" t="s">
        <v>6</v>
      </c>
      <c r="K141" s="2"/>
      <c r="M141"/>
    </row>
    <row r="142" spans="1:17" x14ac:dyDescent="0.25">
      <c r="A142" t="s">
        <v>21</v>
      </c>
      <c r="B142" s="3" t="s">
        <v>22</v>
      </c>
      <c r="C142">
        <f>$B$3-(VALUE(SUBSTITUTE(SUBSTITUTE(B132,".",",")," mm",""))-VALUE(SUBSTITUTE(SUBSTITUTE(B134,".",",")," mm",""))/2+VALUE(SUBSTITUTE(SUBSTITUTE(B142,".",",")," mm",""))-($B$5-$B$7/2))*$B$3/$B$7</f>
        <v>222.77719691333027</v>
      </c>
      <c r="D142" t="s">
        <v>6</v>
      </c>
      <c r="F142" t="s">
        <v>21</v>
      </c>
      <c r="G142" s="3" t="s">
        <v>71</v>
      </c>
      <c r="H142">
        <f>$B$3-(VALUE(SUBSTITUTE(SUBSTITUTE(G132,".",",")," mm",""))-VALUE(SUBSTITUTE(SUBSTITUTE(G134,".",",")," mm",""))/2+VALUE(SUBSTITUTE(SUBSTITUTE(G142,".",",")," mm",""))-($B$5-$B$7/2))*$B$3/$B$7</f>
        <v>180.39358683843466</v>
      </c>
      <c r="I142" t="s">
        <v>6</v>
      </c>
      <c r="K142" s="2"/>
      <c r="M142"/>
    </row>
    <row r="144" spans="1:17" x14ac:dyDescent="0.25">
      <c r="A144" s="1" t="s">
        <v>289</v>
      </c>
      <c r="B144" s="7" t="str">
        <f>"new PointF[4] { new PointF (" &amp;
SUBSTITUTE(TEXT(C149, "0,00"), ",", ".") &amp; "f, " &amp;
SUBSTITUTE(TEXT(C150, "0,00"), ",", ".") &amp; "f), new PointF(" &amp;
SUBSTITUTE(TEXT(C151, "0,00"), ",", ".") &amp; "f, " &amp;
SUBSTITUTE(TEXT(C152, "0,00"), ",", ".") &amp; "f), new PointF(" &amp;
SUBSTITUTE(TEXT(C153, "0,00"), ",", ".") &amp; "f, " &amp;
SUBSTITUTE(TEXT(C154, "0,00"), ",", ".") &amp; "f), new PointF(" &amp;
SUBSTITUTE(TEXT(C155, "0,00"), ",", ".") &amp; "f, " &amp;
SUBSTITUTE(TEXT(C156, "0,00"), ",", ".") &amp; "f) },"</f>
        <v>new PointF[4] { new PointF (92.00f, 111.85f), new PointF(72.65f, 125.87f), new PointF(64.69f, 117.36f), new PointF(87.98f, 102.65f) },</v>
      </c>
      <c r="C144" s="7"/>
      <c r="D144" s="7"/>
      <c r="F144" s="1" t="s">
        <v>289</v>
      </c>
      <c r="G144" s="7" t="str">
        <f>"new PointF[4] { new PointF (" &amp;
SUBSTITUTE(TEXT(H149, "0,00"), ",", ".") &amp; "f, " &amp;
SUBSTITUTE(TEXT(H150, "0,00"), ",", ".") &amp; "f), new PointF(" &amp;
SUBSTITUTE(TEXT(H151, "0,00"), ",", ".") &amp; "f, " &amp;
SUBSTITUTE(TEXT(H152, "0,00"), ",", ".") &amp; "f), new PointF(" &amp;
SUBSTITUTE(TEXT(H153, "0,00"), ",", ".") &amp; "f, " &amp;
SUBSTITUTE(TEXT(H154, "0,00"), ",", ".") &amp; "f), new PointF(" &amp;
SUBSTITUTE(TEXT(H155, "0,00"), ",", ".") &amp; "f, " &amp;
SUBSTITUTE(TEXT(H156, "0,00"), ",", ".") &amp; "f) },"</f>
        <v>new PointF[4] { new PointF (655.93f, 71.53f), new PointF(640.17f, 86.63f), new PointF(629.79f, 80.02f), new PointF(649.91f, 63.27f) },</v>
      </c>
      <c r="H144" s="7"/>
      <c r="I144" s="7"/>
      <c r="K144" s="2"/>
      <c r="M144"/>
      <c r="Q144" s="2"/>
    </row>
    <row r="145" spans="1:13" x14ac:dyDescent="0.25">
      <c r="A145" t="s">
        <v>10</v>
      </c>
      <c r="B145" s="3" t="s">
        <v>297</v>
      </c>
      <c r="F145" t="s">
        <v>10</v>
      </c>
      <c r="G145" s="3" t="s">
        <v>290</v>
      </c>
      <c r="K145" s="2"/>
      <c r="M145"/>
    </row>
    <row r="146" spans="1:13" x14ac:dyDescent="0.25">
      <c r="A146" t="s">
        <v>11</v>
      </c>
      <c r="B146" s="3" t="s">
        <v>298</v>
      </c>
      <c r="F146" t="s">
        <v>11</v>
      </c>
      <c r="G146" s="3" t="s">
        <v>291</v>
      </c>
      <c r="K146" s="2"/>
      <c r="M146"/>
    </row>
    <row r="147" spans="1:13" x14ac:dyDescent="0.25">
      <c r="A147" t="s">
        <v>4</v>
      </c>
      <c r="B147" s="3" t="s">
        <v>299</v>
      </c>
      <c r="F147" t="s">
        <v>4</v>
      </c>
      <c r="G147" s="3" t="s">
        <v>292</v>
      </c>
      <c r="K147" s="2"/>
      <c r="M147"/>
    </row>
    <row r="148" spans="1:13" x14ac:dyDescent="0.25">
      <c r="A148" t="s">
        <v>5</v>
      </c>
      <c r="B148" s="3" t="s">
        <v>300</v>
      </c>
      <c r="F148" t="s">
        <v>5</v>
      </c>
      <c r="G148" s="3" t="s">
        <v>293</v>
      </c>
      <c r="K148" s="2"/>
      <c r="M148"/>
    </row>
    <row r="149" spans="1:13" x14ac:dyDescent="0.25">
      <c r="A149" t="s">
        <v>14</v>
      </c>
      <c r="B149" s="3" t="s">
        <v>299</v>
      </c>
      <c r="C149">
        <f>(VALUE(SUBSTITUTE(SUBSTITUTE(B145,".",",")," mm",""))-VALUE(SUBSTITUTE(SUBSTITUTE(B147,".",",")," mm",""))/2+VALUE(SUBSTITUTE(SUBSTITUTE(B149,".",",")," mm",""))-($B$4-$B$6/2))*$B$2/$B$6</f>
        <v>92.001274740606789</v>
      </c>
      <c r="D149" t="s">
        <v>6</v>
      </c>
      <c r="F149" t="s">
        <v>14</v>
      </c>
      <c r="G149" s="3" t="s">
        <v>292</v>
      </c>
      <c r="H149">
        <f>(VALUE(SUBSTITUTE(SUBSTITUTE(G145,".",",")," mm",""))-VALUE(SUBSTITUTE(SUBSTITUTE(G147,".",",")," mm",""))/2+VALUE(SUBSTITUTE(SUBSTITUTE(G149,".",",")," mm",""))-($B$4-$B$6/2))*$B$2/$B$6</f>
        <v>655.93371251684516</v>
      </c>
      <c r="I149" t="s">
        <v>6</v>
      </c>
      <c r="K149" s="2"/>
      <c r="M149"/>
    </row>
    <row r="150" spans="1:13" x14ac:dyDescent="0.25">
      <c r="A150" t="s">
        <v>15</v>
      </c>
      <c r="B150" s="3" t="s">
        <v>301</v>
      </c>
      <c r="C150">
        <f>$B$3-(VALUE(SUBSTITUTE(SUBSTITUTE(B146,".",",")," mm",""))-VALUE(SUBSTITUTE(SUBSTITUTE(B148,".",",")," mm",""))/2+VALUE(SUBSTITUTE(SUBSTITUTE(B150,".",",")," mm",""))-($B$5-$B$7/2))*$B$3/$B$7</f>
        <v>111.8450707686676</v>
      </c>
      <c r="D150" t="s">
        <v>6</v>
      </c>
      <c r="F150" t="s">
        <v>15</v>
      </c>
      <c r="G150" s="3" t="s">
        <v>305</v>
      </c>
      <c r="H150">
        <f>$B$3-(VALUE(SUBSTITUTE(SUBSTITUTE(G146,".",",")," mm",""))-VALUE(SUBSTITUTE(SUBSTITUTE(G148,".",",")," mm",""))/2+VALUE(SUBSTITUTE(SUBSTITUTE(G150,".",",")," mm",""))-($B$5-$B$7/2))*$B$3/$B$7</f>
        <v>71.531696329452757</v>
      </c>
      <c r="I150" t="s">
        <v>6</v>
      </c>
      <c r="K150" s="2"/>
      <c r="M150"/>
    </row>
    <row r="151" spans="1:13" x14ac:dyDescent="0.25">
      <c r="A151" t="s">
        <v>16</v>
      </c>
      <c r="B151" s="3" t="s">
        <v>302</v>
      </c>
      <c r="C151">
        <f>(VALUE(SUBSTITUTE(SUBSTITUTE(B145,".",",")," mm",""))-VALUE(SUBSTITUTE(SUBSTITUTE(B147,".",",")," mm",""))/2+VALUE(SUBSTITUTE(SUBSTITUTE(B151,".",",")," mm",""))-($B$4-$B$6/2))*$B$2/$B$6</f>
        <v>72.653114127176735</v>
      </c>
      <c r="D151" t="s">
        <v>6</v>
      </c>
      <c r="F151" t="s">
        <v>16</v>
      </c>
      <c r="G151" s="3" t="s">
        <v>294</v>
      </c>
      <c r="H151">
        <f>(VALUE(SUBSTITUTE(SUBSTITUTE(G145,".",",")," mm",""))-VALUE(SUBSTITUTE(SUBSTITUTE(G147,".",",")," mm",""))/2+VALUE(SUBSTITUTE(SUBSTITUTE(G151,".",",")," mm",""))-($B$4-$B$6/2))*$B$2/$B$6</f>
        <v>640.17496980749661</v>
      </c>
      <c r="I151" t="s">
        <v>6</v>
      </c>
      <c r="K151" s="2"/>
      <c r="M151"/>
    </row>
    <row r="152" spans="1:13" x14ac:dyDescent="0.25">
      <c r="A152" t="s">
        <v>17</v>
      </c>
      <c r="B152" s="3" t="s">
        <v>22</v>
      </c>
      <c r="C152">
        <f>$B$3-(VALUE(SUBSTITUTE(SUBSTITUTE(B146,".",",")," mm",""))-VALUE(SUBSTITUTE(SUBSTITUTE(B148,".",",")," mm",""))/2+VALUE(SUBSTITUTE(SUBSTITUTE(B152,".",",")," mm",""))-($B$5-$B$7/2))*$B$3/$B$7</f>
        <v>125.86786995717102</v>
      </c>
      <c r="D152" t="s">
        <v>6</v>
      </c>
      <c r="F152" t="s">
        <v>17</v>
      </c>
      <c r="G152" s="3" t="s">
        <v>22</v>
      </c>
      <c r="H152">
        <f>$B$3-(VALUE(SUBSTITUTE(SUBSTITUTE(G146,".",",")," mm",""))-VALUE(SUBSTITUTE(SUBSTITUTE(G148,".",",")," mm",""))/2+VALUE(SUBSTITUTE(SUBSTITUTE(G152,".",",")," mm",""))-($B$5-$B$7/2))*$B$3/$B$7</f>
        <v>86.630904662715466</v>
      </c>
      <c r="I152" t="s">
        <v>6</v>
      </c>
      <c r="K152" s="2"/>
      <c r="M152"/>
    </row>
    <row r="153" spans="1:13" x14ac:dyDescent="0.25">
      <c r="A153" t="s">
        <v>18</v>
      </c>
      <c r="B153" s="3" t="s">
        <v>22</v>
      </c>
      <c r="C153">
        <f>(VALUE(SUBSTITUTE(SUBSTITUTE(B145,".",",")," mm",""))-VALUE(SUBSTITUTE(SUBSTITUTE(B147,".",",")," mm",""))/2+VALUE(SUBSTITUTE(SUBSTITUTE(B153,".",",")," mm",""))-($B$4-$B$6/2))*$B$2/$B$6</f>
        <v>64.692671893232685</v>
      </c>
      <c r="D153" t="s">
        <v>6</v>
      </c>
      <c r="F153" t="s">
        <v>18</v>
      </c>
      <c r="G153" s="3" t="s">
        <v>22</v>
      </c>
      <c r="H153">
        <f>(VALUE(SUBSTITUTE(SUBSTITUTE(G145,".",",")," mm",""))-VALUE(SUBSTITUTE(SUBSTITUTE(G147,".",",")," mm",""))/2+VALUE(SUBSTITUTE(SUBSTITUTE(G153,".",",")," mm",""))-($B$4-$B$6/2))*$B$2/$B$6</f>
        <v>629.78844844053174</v>
      </c>
      <c r="I153" t="s">
        <v>6</v>
      </c>
      <c r="K153" s="2"/>
      <c r="M153"/>
    </row>
    <row r="154" spans="1:13" x14ac:dyDescent="0.25">
      <c r="A154" t="s">
        <v>19</v>
      </c>
      <c r="B154" s="3" t="s">
        <v>303</v>
      </c>
      <c r="C154">
        <f>$B$3-(VALUE(SUBSTITUTE(SUBSTITUTE(B146,".",",")," mm",""))-VALUE(SUBSTITUTE(SUBSTITUTE(B148,".",",")," mm",""))/2+VALUE(SUBSTITUTE(SUBSTITUTE(B154,".",",")," mm",""))-($B$5-$B$7/2))*$B$3/$B$7</f>
        <v>117.36355739880435</v>
      </c>
      <c r="D154" t="s">
        <v>6</v>
      </c>
      <c r="F154" t="s">
        <v>19</v>
      </c>
      <c r="G154" s="3" t="s">
        <v>295</v>
      </c>
      <c r="H154">
        <f>$B$3-(VALUE(SUBSTITUTE(SUBSTITUTE(G146,".",",")," mm",""))-VALUE(SUBSTITUTE(SUBSTITUTE(G148,".",",")," mm",""))/2+VALUE(SUBSTITUTE(SUBSTITUTE(G154,".",",")," mm",""))-($B$5-$B$7/2))*$B$3/$B$7</f>
        <v>80.021268734502769</v>
      </c>
      <c r="I154" t="s">
        <v>6</v>
      </c>
      <c r="K154" s="2"/>
      <c r="M154"/>
    </row>
    <row r="155" spans="1:13" x14ac:dyDescent="0.25">
      <c r="A155" t="s">
        <v>20</v>
      </c>
      <c r="B155" s="3" t="s">
        <v>304</v>
      </c>
      <c r="C155">
        <f>(VALUE(SUBSTITUTE(SUBSTITUTE(B145,".",",")," mm",""))-VALUE(SUBSTITUTE(SUBSTITUTE(B147,".",",")," mm",""))/2+VALUE(SUBSTITUTE(SUBSTITUTE(B155,".",",")," mm",""))-($B$4-$B$6/2))*$B$2/$B$6</f>
        <v>87.984392200375211</v>
      </c>
      <c r="D155" t="s">
        <v>6</v>
      </c>
      <c r="F155" t="s">
        <v>20</v>
      </c>
      <c r="G155" s="3" t="s">
        <v>296</v>
      </c>
      <c r="H155">
        <f>(VALUE(SUBSTITUTE(SUBSTITUTE(G145,".",",")," mm",""))-VALUE(SUBSTITUTE(SUBSTITUTE(G147,".",",")," mm",""))/2+VALUE(SUBSTITUTE(SUBSTITUTE(G155,".",",")," mm",""))-($B$4-$B$6/2))*$B$2/$B$6</f>
        <v>649.90725484804659</v>
      </c>
      <c r="I155" t="s">
        <v>6</v>
      </c>
      <c r="K155" s="2"/>
      <c r="M155"/>
    </row>
    <row r="156" spans="1:13" x14ac:dyDescent="0.25">
      <c r="A156" t="s">
        <v>21</v>
      </c>
      <c r="B156" s="3" t="s">
        <v>300</v>
      </c>
      <c r="C156">
        <f>$B$3-(VALUE(SUBSTITUTE(SUBSTITUTE(B146,".",",")," mm",""))-VALUE(SUBSTITUTE(SUBSTITUTE(B148,".",",")," mm",""))/2+VALUE(SUBSTITUTE(SUBSTITUTE(B156,".",",")," mm",""))-($B$5-$B$7/2))*$B$3/$B$7</f>
        <v>102.65477415210648</v>
      </c>
      <c r="D156" t="s">
        <v>6</v>
      </c>
      <c r="F156" t="s">
        <v>21</v>
      </c>
      <c r="G156" s="3" t="s">
        <v>293</v>
      </c>
      <c r="H156">
        <f>$B$3-(VALUE(SUBSTITUTE(SUBSTITUTE(G146,".",",")," mm",""))-VALUE(SUBSTITUTE(SUBSTITUTE(G148,".",",")," mm",""))/2+VALUE(SUBSTITUTE(SUBSTITUTE(G156,".",",")," mm",""))-($B$5-$B$7/2))*$B$3/$B$7</f>
        <v>63.274564803625708</v>
      </c>
      <c r="I156" t="s">
        <v>6</v>
      </c>
      <c r="K156" s="2"/>
      <c r="M156"/>
    </row>
    <row r="159" spans="1:13" x14ac:dyDescent="0.25">
      <c r="A159" s="1" t="s">
        <v>174</v>
      </c>
      <c r="F159" s="1" t="s">
        <v>175</v>
      </c>
      <c r="K159" s="1" t="s">
        <v>176</v>
      </c>
      <c r="M159"/>
    </row>
    <row r="160" spans="1:13" x14ac:dyDescent="0.25">
      <c r="M160"/>
    </row>
    <row r="161" spans="1:14" x14ac:dyDescent="0.25">
      <c r="A161" s="1" t="s">
        <v>140</v>
      </c>
      <c r="B161" s="7" t="str">
        <f>"new Light.Spot { PixelCenter = new PointF(" &amp; SUBSTITUTE(C162,",",".") &amp; "f, " &amp; SUBSTITUTE(C163,",",".") &amp; "f), PixelSize1 = new SizeF(" &amp; SUBSTITUTE(C164,",",".") &amp; "f, " &amp; SUBSTITUTE(C165,",",".") &amp; "f), PixelSize2 = new SizeF(" &amp; SUBSTITUTE(C166,",",".") &amp; "f, " &amp; SUBSTITUTE(C167,",",".") &amp; "f), Degrees = " &amp; SUBSTITUTE(C168,",",".") &amp; "f },"</f>
        <v>new Light.Spot { PixelCenter = new PointF(78.7676348023617f, 197.045802607026f), PixelSize1 = new SizeF(3.75987462459764f, 5.14884893927504f), PixelSize2 = new SizeF(6.62400107264758f, 9.12188718706622f), Degrees = 40f },</v>
      </c>
      <c r="C161" s="7"/>
      <c r="D161" s="7"/>
      <c r="F161" s="1" t="s">
        <v>140</v>
      </c>
      <c r="G161" s="7" t="str">
        <f>"new Light.Spot { PixelCenter = new PointF(" &amp; SUBSTITUTE(H162,",",".") &amp; "f, " &amp; SUBSTITUTE(H163,",",".") &amp; "f), PixelSize1 = new SizeF(" &amp; SUBSTITUTE(H164,",",".") &amp; "f, " &amp; SUBSTITUTE(H165,",",".") &amp; "f), PixelSize2 = new SizeF(" &amp; SUBSTITUTE(H166,",",".") &amp; "f, " &amp; SUBSTITUTE(H167,",",".") &amp; "f), Degrees = " &amp; SUBSTITUTE(H168,",",".") &amp; "f },"</f>
        <v>new Light.Spot { PixelCenter = new PointF(645.372198995559f, 151.289343091178f), PixelSize1 = new SizeF(4.38803220663234f, 5.85486448787416f), PixelSize2 = new SizeF(6.98456806016931f, 8.64037551205804f), Degrees = 60f },</v>
      </c>
      <c r="H161" s="7"/>
      <c r="I161" s="7"/>
      <c r="K161" s="1" t="s">
        <v>140</v>
      </c>
      <c r="L161" s="7" t="str">
        <f>"new Light.Spot { PixelCenter = new PointF(" &amp; SUBSTITUTE(M162,",",".") &amp; "f, " &amp; SUBSTITUTE(M163,",",".") &amp; "f), PixelSize1 = new SizeF(" &amp; SUBSTITUTE(M164,",",".") &amp; "f, " &amp; SUBSTITUTE(M165,",",".") &amp; "f), PixelSize2 = new SizeF(" &amp; SUBSTITUTE(M166,",",".") &amp; "f, " &amp; SUBSTITUTE(M167,",",".") &amp; "f), Degrees = " &amp; SUBSTITUTE(M168,",",".") &amp; "f },"</f>
        <v>new Light.Spot { PixelCenter = new PointF(262.575160629947f, 583.607457192202f), PixelSize1 = new SizeF(5.80724503487562f, 11.4602802273139f), PixelSize2 = new SizeF(6.62400107264758f, 9.12188718706622f), Degrees = 70f },</v>
      </c>
      <c r="M161" s="7"/>
      <c r="N161" s="7"/>
    </row>
    <row r="162" spans="1:14" x14ac:dyDescent="0.25">
      <c r="A162" t="s">
        <v>10</v>
      </c>
      <c r="B162" s="3" t="s">
        <v>247</v>
      </c>
      <c r="C162">
        <f>(VALUE(SUBSTITUTE(SUBSTITUTE(B162,".",",")," mm",""))-($B$4-$B$6/2))*$B$2/$B$6</f>
        <v>78.767634802361741</v>
      </c>
      <c r="D162" t="s">
        <v>6</v>
      </c>
      <c r="F162" t="s">
        <v>10</v>
      </c>
      <c r="G162" s="3" t="s">
        <v>271</v>
      </c>
      <c r="H162">
        <f>(VALUE(SUBSTITUTE(SUBSTITUTE(G162,".",",")," mm",""))-($B$4-$B$6/2))*$B$2/$B$6</f>
        <v>645.37219899555885</v>
      </c>
      <c r="I162" t="s">
        <v>6</v>
      </c>
      <c r="K162" t="s">
        <v>10</v>
      </c>
      <c r="L162" s="3" t="s">
        <v>148</v>
      </c>
      <c r="M162">
        <f>(VALUE(SUBSTITUTE(SUBSTITUTE(L162,".",",")," mm",""))-($B$4-$B$6/2))*$B$2/$B$6</f>
        <v>262.57516062994728</v>
      </c>
      <c r="N162" t="s">
        <v>6</v>
      </c>
    </row>
    <row r="163" spans="1:14" x14ac:dyDescent="0.25">
      <c r="A163" t="s">
        <v>11</v>
      </c>
      <c r="B163" s="3" t="s">
        <v>248</v>
      </c>
      <c r="C163">
        <f>$B$3-(VALUE(SUBSTITUTE(SUBSTITUTE(B163,".",",")," mm",""))-($B$5-$B$7/2))*$B$3/$B$7</f>
        <v>197.04580260702585</v>
      </c>
      <c r="D163" t="s">
        <v>6</v>
      </c>
      <c r="F163" t="s">
        <v>11</v>
      </c>
      <c r="G163" s="3" t="s">
        <v>272</v>
      </c>
      <c r="H163">
        <f>$B$3-(VALUE(SUBSTITUTE(SUBSTITUTE(G163,".",",")," mm",""))-($B$5-$B$7/2))*$B$3/$B$7</f>
        <v>151.28934309117813</v>
      </c>
      <c r="I163" t="s">
        <v>6</v>
      </c>
      <c r="K163" t="s">
        <v>11</v>
      </c>
      <c r="L163" s="3" t="s">
        <v>149</v>
      </c>
      <c r="M163">
        <f>$B$3-(VALUE(SUBSTITUTE(SUBSTITUTE(L163,".",",")," mm",""))-($B$5-$B$7/2))*$B$3/$B$7</f>
        <v>583.60745719220165</v>
      </c>
      <c r="N163" t="s">
        <v>6</v>
      </c>
    </row>
    <row r="164" spans="1:14" x14ac:dyDescent="0.25">
      <c r="A164" t="s">
        <v>249</v>
      </c>
      <c r="B164" s="3" t="s">
        <v>253</v>
      </c>
      <c r="C164">
        <f>VALUE(SUBSTITUTE(SUBSTITUTE(B164,".",",")," mm",""))*$B$2/$B$6</f>
        <v>3.7598746245976358</v>
      </c>
      <c r="D164" t="s">
        <v>6</v>
      </c>
      <c r="F164" t="s">
        <v>249</v>
      </c>
      <c r="G164" s="3" t="s">
        <v>275</v>
      </c>
      <c r="H164">
        <f>VALUE(SUBSTITUTE(SUBSTITUTE(G164,".",",")," mm",""))*$B$2/$B$6</f>
        <v>4.3880322066323432</v>
      </c>
      <c r="I164" t="s">
        <v>6</v>
      </c>
      <c r="K164" t="s">
        <v>249</v>
      </c>
      <c r="L164" s="3" t="s">
        <v>150</v>
      </c>
      <c r="M164">
        <f>VALUE(SUBSTITUTE(SUBSTITUTE(L164,".",",")," mm",""))*$B$2/$B$6</f>
        <v>5.8072450348756206</v>
      </c>
      <c r="N164" t="s">
        <v>6</v>
      </c>
    </row>
    <row r="165" spans="1:14" x14ac:dyDescent="0.25">
      <c r="A165" t="s">
        <v>250</v>
      </c>
      <c r="B165" s="3" t="s">
        <v>254</v>
      </c>
      <c r="C165">
        <f>VALUE(SUBSTITUTE(SUBSTITUTE(B165,".",",")," mm",""))*$B$3/$B$7</f>
        <v>5.1488489392750427</v>
      </c>
      <c r="D165" t="s">
        <v>6</v>
      </c>
      <c r="F165" t="s">
        <v>250</v>
      </c>
      <c r="G165" s="3" t="s">
        <v>276</v>
      </c>
      <c r="H165">
        <f>VALUE(SUBSTITUTE(SUBSTITUTE(G165,".",",")," mm",""))*$B$3/$B$7</f>
        <v>5.8548644878741598</v>
      </c>
      <c r="I165" t="s">
        <v>6</v>
      </c>
      <c r="K165" t="s">
        <v>250</v>
      </c>
      <c r="L165" s="3" t="s">
        <v>151</v>
      </c>
      <c r="M165">
        <f>VALUE(SUBSTITUTE(SUBSTITUTE(L165,".",",")," mm",""))*$B$3/$B$7</f>
        <v>11.460280227313943</v>
      </c>
      <c r="N165" t="s">
        <v>6</v>
      </c>
    </row>
    <row r="166" spans="1:14" x14ac:dyDescent="0.25">
      <c r="A166" t="s">
        <v>251</v>
      </c>
      <c r="B166" s="3" t="s">
        <v>255</v>
      </c>
      <c r="C166">
        <f>VALUE(SUBSTITUTE(SUBSTITUTE(B166,".",",")," mm",""))*$B$2/$B$6</f>
        <v>6.6240010726475838</v>
      </c>
      <c r="D166" t="s">
        <v>6</v>
      </c>
      <c r="F166" t="s">
        <v>251</v>
      </c>
      <c r="G166" s="3" t="s">
        <v>273</v>
      </c>
      <c r="H166">
        <f>VALUE(SUBSTITUTE(SUBSTITUTE(G166,".",",")," mm",""))*$B$2/$B$6</f>
        <v>6.9845680601693116</v>
      </c>
      <c r="I166" t="s">
        <v>6</v>
      </c>
      <c r="K166" t="s">
        <v>251</v>
      </c>
      <c r="L166" s="3" t="s">
        <v>255</v>
      </c>
      <c r="M166">
        <f>VALUE(SUBSTITUTE(SUBSTITUTE(L166,".",",")," mm",""))*$B$2/$B$6</f>
        <v>6.6240010726475838</v>
      </c>
      <c r="N166" t="s">
        <v>6</v>
      </c>
    </row>
    <row r="167" spans="1:14" x14ac:dyDescent="0.25">
      <c r="A167" t="s">
        <v>252</v>
      </c>
      <c r="B167" s="3" t="s">
        <v>256</v>
      </c>
      <c r="C167">
        <f>VALUE(SUBSTITUTE(SUBSTITUTE(B167,".",",")," mm",""))*$B$3/$B$7</f>
        <v>9.121887187066223</v>
      </c>
      <c r="D167" t="s">
        <v>6</v>
      </c>
      <c r="F167" t="s">
        <v>252</v>
      </c>
      <c r="G167" s="3" t="s">
        <v>274</v>
      </c>
      <c r="H167">
        <f>VALUE(SUBSTITUTE(SUBSTITUTE(G167,".",",")," mm",""))*$B$3/$B$7</f>
        <v>8.6403755120580445</v>
      </c>
      <c r="I167" t="s">
        <v>6</v>
      </c>
      <c r="K167" t="s">
        <v>252</v>
      </c>
      <c r="L167" s="3" t="s">
        <v>256</v>
      </c>
      <c r="M167">
        <f>VALUE(SUBSTITUTE(SUBSTITUTE(L167,".",",")," mm",""))*$B$3/$B$7</f>
        <v>9.121887187066223</v>
      </c>
      <c r="N167" t="s">
        <v>6</v>
      </c>
    </row>
    <row r="168" spans="1:14" x14ac:dyDescent="0.25">
      <c r="A168" t="s">
        <v>141</v>
      </c>
      <c r="B168" s="3" t="s">
        <v>257</v>
      </c>
      <c r="C168">
        <f>VALUE(SUBSTITUTE(SUBSTITUTE(B168,".",",")," deg",""))</f>
        <v>40</v>
      </c>
      <c r="D168" t="s">
        <v>161</v>
      </c>
      <c r="F168" t="s">
        <v>141</v>
      </c>
      <c r="G168" s="3" t="s">
        <v>146</v>
      </c>
      <c r="H168">
        <f>VALUE(SUBSTITUTE(SUBSTITUTE(G168,".",",")," deg",""))</f>
        <v>60</v>
      </c>
      <c r="I168" t="s">
        <v>161</v>
      </c>
      <c r="K168" t="s">
        <v>141</v>
      </c>
      <c r="L168" s="3" t="s">
        <v>152</v>
      </c>
      <c r="M168">
        <f>VALUE(SUBSTITUTE(SUBSTITUTE(L168,".",",")," deg",""))</f>
        <v>70</v>
      </c>
      <c r="N168" t="s">
        <v>161</v>
      </c>
    </row>
    <row r="169" spans="1:14" x14ac:dyDescent="0.25">
      <c r="G169" s="3"/>
      <c r="L169" s="3"/>
      <c r="M169"/>
    </row>
    <row r="170" spans="1:14" x14ac:dyDescent="0.25">
      <c r="A170" s="1" t="s">
        <v>142</v>
      </c>
      <c r="B170" s="7" t="str">
        <f>"new Light.Spot { PixelCenter = new PointF(" &amp; SUBSTITUTE(C171,",",".") &amp; "f, " &amp; SUBSTITUTE(C172,",",".") &amp; "f), PixelSize1 = new SizeF(" &amp; SUBSTITUTE(C173,",",".") &amp; "f, " &amp; SUBSTITUTE(C174,",",".") &amp; "f), PixelSize2 = new SizeF(" &amp; SUBSTITUTE(C175,",",".") &amp; "f, " &amp; SUBSTITUTE(C176,",",".") &amp; "f), Degrees = " &amp; SUBSTITUTE(C177,",",".") &amp; "f },"</f>
        <v>new Light.Spot { PixelCenter = new PointF(89.3994475476303f, 168.448015409621f), PixelSize1 = new SizeF(11.1730411793682f, 10.7433040518897f), PixelSize2 = new SizeF(13.9683802147044f, 13.8644370285125f), Degrees = 60f },</v>
      </c>
      <c r="C170" s="7"/>
      <c r="D170" s="7"/>
      <c r="F170" s="1" t="s">
        <v>142</v>
      </c>
      <c r="G170" s="7" t="str">
        <f>"new Light.Spot { PixelCenter = new PointF(" &amp; SUBSTITUTE(H171,",",".") &amp; "f, " &amp; SUBSTITUTE(H172,",",".") &amp; "f), PixelSize1 = new SizeF(" &amp; SUBSTITUTE(H173,",",".") &amp; "f, " &amp; SUBSTITUTE(H174,",",".") &amp; "f), PixelSize2 = new SizeF(" &amp; SUBSTITUTE(H175,",",".") &amp; "f, " &amp; SUBSTITUTE(H176,",",".") &amp; "f), Degrees = " &amp; SUBSTITUTE(H177,",",".") &amp; "f },"</f>
        <v>new Light.Spot { PixelCenter = new PointF(655.591287264545f, 125.473287391466f), PixelSize1 = new SizeF(10.0267102850775f, 9.31539894342744f), PixelSize2 = new SizeF(12.8326319992927f, 12.1194296474193f), Degrees = 62.1f },</v>
      </c>
      <c r="H170" s="7"/>
      <c r="I170" s="7"/>
      <c r="K170" s="1" t="s">
        <v>142</v>
      </c>
      <c r="L170" s="7" t="str">
        <f>"new Light.Spot { PixelCenter = new PointF(" &amp; SUBSTITUTE(M171,",",".") &amp; "f, " &amp; SUBSTITUTE(M172,",",".") &amp; "f), PixelSize1 = new SizeF(" &amp; SUBSTITUTE(M173,",",".") &amp; "f, " &amp; SUBSTITUTE(M174,",",".") &amp; "f), PixelSize2 = new SizeF(" &amp; SUBSTITUTE(M175,",",".") &amp; "f, " &amp; SUBSTITUTE(M176,",",".") &amp; "f), Degrees = " &amp; SUBSTITUTE(M177,",",".") &amp; "f },"</f>
        <v>new Light.Spot { PixelCenter = new PointF(274.061146741882f, 554.067056087834f), PixelSize1 = new SizeF(11.9108050783645f, 13.9702637702726f), PixelSize2 = new SizeF(6.62400107264758f, 9.12188718706622f), Degrees = 59.9f },</v>
      </c>
      <c r="M170" s="7"/>
      <c r="N170" s="7"/>
    </row>
    <row r="171" spans="1:14" x14ac:dyDescent="0.25">
      <c r="A171" t="s">
        <v>10</v>
      </c>
      <c r="B171" s="3" t="s">
        <v>258</v>
      </c>
      <c r="C171">
        <f>(VALUE(SUBSTITUTE(SUBSTITUTE(B171,".",",")," mm",""))-($B$4-$B$6/2))*$B$2/$B$6</f>
        <v>89.399447547630302</v>
      </c>
      <c r="D171" t="s">
        <v>6</v>
      </c>
      <c r="F171" t="s">
        <v>10</v>
      </c>
      <c r="G171" s="3" t="s">
        <v>277</v>
      </c>
      <c r="H171">
        <f>(VALUE(SUBSTITUTE(SUBSTITUTE(G171,".",",")," mm",""))-($B$4-$B$6/2))*$B$2/$B$6</f>
        <v>655.59128726454469</v>
      </c>
      <c r="I171" t="s">
        <v>6</v>
      </c>
      <c r="K171" t="s">
        <v>10</v>
      </c>
      <c r="L171" s="3" t="s">
        <v>153</v>
      </c>
      <c r="M171">
        <f>(VALUE(SUBSTITUTE(SUBSTITUTE(L171,".",",")," mm",""))-($B$4-$B$6/2))*$B$2/$B$6</f>
        <v>274.06114674188154</v>
      </c>
      <c r="N171" t="s">
        <v>6</v>
      </c>
    </row>
    <row r="172" spans="1:14" x14ac:dyDescent="0.25">
      <c r="A172" t="s">
        <v>11</v>
      </c>
      <c r="B172" s="3" t="s">
        <v>259</v>
      </c>
      <c r="C172">
        <f>$B$3-(VALUE(SUBSTITUTE(SUBSTITUTE(B172,".",",")," mm",""))-($B$5-$B$7/2))*$B$3/$B$7</f>
        <v>168.44801540962106</v>
      </c>
      <c r="D172" t="s">
        <v>6</v>
      </c>
      <c r="F172" t="s">
        <v>11</v>
      </c>
      <c r="G172" s="3" t="s">
        <v>278</v>
      </c>
      <c r="H172">
        <f>$B$3-(VALUE(SUBSTITUTE(SUBSTITUTE(G172,".",",")," mm",""))-($B$5-$B$7/2))*$B$3/$B$7</f>
        <v>125.47328739146576</v>
      </c>
      <c r="I172" t="s">
        <v>6</v>
      </c>
      <c r="K172" t="s">
        <v>11</v>
      </c>
      <c r="L172" s="3" t="s">
        <v>154</v>
      </c>
      <c r="M172">
        <f>$B$3-(VALUE(SUBSTITUTE(SUBSTITUTE(L172,".",",")," mm",""))-($B$5-$B$7/2))*$B$3/$B$7</f>
        <v>554.06705608783409</v>
      </c>
      <c r="N172" t="s">
        <v>6</v>
      </c>
    </row>
    <row r="173" spans="1:14" x14ac:dyDescent="0.25">
      <c r="A173" t="s">
        <v>249</v>
      </c>
      <c r="B173" s="3" t="s">
        <v>262</v>
      </c>
      <c r="C173">
        <f>VALUE(SUBSTITUTE(SUBSTITUTE(B173,".",",")," mm",""))*$B$2/$B$6</f>
        <v>11.173041179368246</v>
      </c>
      <c r="D173" t="s">
        <v>6</v>
      </c>
      <c r="F173" t="s">
        <v>249</v>
      </c>
      <c r="G173" s="3" t="s">
        <v>281</v>
      </c>
      <c r="H173">
        <f>VALUE(SUBSTITUTE(SUBSTITUTE(G173,".",",")," mm",""))*$B$2/$B$6</f>
        <v>10.026710285077471</v>
      </c>
      <c r="I173" t="s">
        <v>6</v>
      </c>
      <c r="K173" t="s">
        <v>249</v>
      </c>
      <c r="L173" s="3" t="s">
        <v>144</v>
      </c>
      <c r="M173">
        <f>VALUE(SUBSTITUTE(SUBSTITUTE(L173,".",",")," mm",""))*$B$2/$B$6</f>
        <v>11.910805078364486</v>
      </c>
      <c r="N173" t="s">
        <v>6</v>
      </c>
    </row>
    <row r="174" spans="1:14" x14ac:dyDescent="0.25">
      <c r="A174" t="s">
        <v>250</v>
      </c>
      <c r="B174" s="3" t="s">
        <v>263</v>
      </c>
      <c r="C174">
        <f>VALUE(SUBSTITUTE(SUBSTITUTE(B174,".",",")," mm",""))*$B$3/$B$7</f>
        <v>10.743304051889677</v>
      </c>
      <c r="D174" t="s">
        <v>6</v>
      </c>
      <c r="F174" t="s">
        <v>250</v>
      </c>
      <c r="G174" s="3" t="s">
        <v>282</v>
      </c>
      <c r="H174">
        <f>VALUE(SUBSTITUTE(SUBSTITUTE(G174,".",",")," mm",""))*$B$3/$B$7</f>
        <v>9.3153989434274376</v>
      </c>
      <c r="I174" t="s">
        <v>6</v>
      </c>
      <c r="K174" t="s">
        <v>250</v>
      </c>
      <c r="L174" s="3" t="s">
        <v>155</v>
      </c>
      <c r="M174">
        <f>VALUE(SUBSTITUTE(SUBSTITUTE(L174,".",",")," mm",""))*$B$3/$B$7</f>
        <v>13.970263770272583</v>
      </c>
      <c r="N174" t="s">
        <v>6</v>
      </c>
    </row>
    <row r="175" spans="1:14" x14ac:dyDescent="0.25">
      <c r="A175" t="s">
        <v>251</v>
      </c>
      <c r="B175" s="3" t="s">
        <v>260</v>
      </c>
      <c r="C175">
        <f>VALUE(SUBSTITUTE(SUBSTITUTE(B175,".",",")," mm",""))*$B$2/$B$6</f>
        <v>13.968380214704407</v>
      </c>
      <c r="D175" t="s">
        <v>6</v>
      </c>
      <c r="F175" t="s">
        <v>251</v>
      </c>
      <c r="G175" s="3" t="s">
        <v>279</v>
      </c>
      <c r="H175">
        <f>VALUE(SUBSTITUTE(SUBSTITUTE(G175,".",",")," mm",""))*$B$2/$B$6</f>
        <v>12.832631999292675</v>
      </c>
      <c r="I175" t="s">
        <v>6</v>
      </c>
      <c r="K175" t="s">
        <v>251</v>
      </c>
      <c r="L175" s="3" t="s">
        <v>255</v>
      </c>
      <c r="M175">
        <f>VALUE(SUBSTITUTE(SUBSTITUTE(L175,".",",")," mm",""))*$B$2/$B$6</f>
        <v>6.6240010726475838</v>
      </c>
      <c r="N175" t="s">
        <v>6</v>
      </c>
    </row>
    <row r="176" spans="1:14" x14ac:dyDescent="0.25">
      <c r="A176" t="s">
        <v>252</v>
      </c>
      <c r="B176" s="3" t="s">
        <v>261</v>
      </c>
      <c r="C176">
        <f>VALUE(SUBSTITUTE(SUBSTITUTE(B176,".",",")," mm",""))*$B$3/$B$7</f>
        <v>13.864437028512544</v>
      </c>
      <c r="D176" t="s">
        <v>6</v>
      </c>
      <c r="F176" t="s">
        <v>252</v>
      </c>
      <c r="G176" s="3" t="s">
        <v>280</v>
      </c>
      <c r="H176">
        <f>VALUE(SUBSTITUTE(SUBSTITUTE(G176,".",",")," mm",""))*$B$3/$B$7</f>
        <v>12.119429647419329</v>
      </c>
      <c r="I176" t="s">
        <v>6</v>
      </c>
      <c r="K176" t="s">
        <v>252</v>
      </c>
      <c r="L176" s="3" t="s">
        <v>256</v>
      </c>
      <c r="M176">
        <f>VALUE(SUBSTITUTE(SUBSTITUTE(L176,".",",")," mm",""))*$B$3/$B$7</f>
        <v>9.121887187066223</v>
      </c>
      <c r="N176" t="s">
        <v>6</v>
      </c>
    </row>
    <row r="177" spans="1:19" x14ac:dyDescent="0.25">
      <c r="A177" t="s">
        <v>141</v>
      </c>
      <c r="B177" s="3" t="s">
        <v>264</v>
      </c>
      <c r="C177">
        <f>VALUE(SUBSTITUTE(SUBSTITUTE(B177,".",",")," deg",""))</f>
        <v>60</v>
      </c>
      <c r="D177" t="s">
        <v>161</v>
      </c>
      <c r="F177" t="s">
        <v>141</v>
      </c>
      <c r="G177" s="3" t="s">
        <v>147</v>
      </c>
      <c r="H177">
        <f>VALUE(SUBSTITUTE(SUBSTITUTE(G177,".",",")," deg",""))</f>
        <v>62.1</v>
      </c>
      <c r="I177" t="s">
        <v>161</v>
      </c>
      <c r="K177" t="s">
        <v>141</v>
      </c>
      <c r="L177" s="3" t="s">
        <v>156</v>
      </c>
      <c r="M177">
        <f>VALUE(SUBSTITUTE(SUBSTITUTE(L177,".",",")," deg",""))</f>
        <v>59.9</v>
      </c>
      <c r="N177" t="s">
        <v>161</v>
      </c>
    </row>
    <row r="178" spans="1:19" x14ac:dyDescent="0.25">
      <c r="G178" s="3"/>
      <c r="L178" s="3"/>
      <c r="M178"/>
    </row>
    <row r="179" spans="1:19" x14ac:dyDescent="0.25">
      <c r="A179" s="1" t="s">
        <v>143</v>
      </c>
      <c r="B179" s="7" t="str">
        <f>"new Light.Spot { PixelCenter = new PointF(" &amp; SUBSTITUTE(C180,",",".") &amp; "f, " &amp; SUBSTITUTE(C181,",",".") &amp; "f), PixelSize1 = new SizeF(" &amp; SUBSTITUTE(C182,",",".") &amp; "f, " &amp; SUBSTITUTE(C183,",",".") &amp; "f), PixelSize2 = new SizeF(" &amp; SUBSTITUTE(C184,",",".") &amp; "f, " &amp; SUBSTITUTE(C185,",",".") &amp; "f), Degrees = " &amp; SUBSTITUTE(C186,",",".") &amp; "f },"</f>
        <v>new Light.Spot { PixelCenter = new PointF(120.313342317405f, 129.814829472171f), PixelSize1 = new SizeF(7.31716653922499f, 8.84106836875298f), PixelSize2 = new SizeF(9.9715291737796f, 11.56346130053f), Degrees = 75f },</v>
      </c>
      <c r="C179" s="7"/>
      <c r="D179" s="7"/>
      <c r="F179" s="1" t="s">
        <v>143</v>
      </c>
      <c r="G179" s="7" t="str">
        <f>"new Light.Spot { PixelCenter = new PointF(" &amp; SUBSTITUTE(H180,",",".") &amp; "f, " &amp; SUBSTITUTE(H181,",",".") &amp; "f), PixelSize1 = new SizeF(" &amp; SUBSTITUTE(H182,",",".") &amp; "f, " &amp; SUBSTITUTE(H183,",",".") &amp; "f), PixelSize2 = new SizeF(" &amp; SUBSTITUTE(H184,",",".") &amp; "f, " &amp; SUBSTITUTE(H185,",",".") &amp; "f), Degrees = " &amp; SUBSTITUTE(H186,",",".") &amp; "f },"</f>
        <v>new Light.Spot { PixelCenter = new PointF(683.08659880357f, 85.4726687694167f), PixelSize1 = new SizeF(8.2223635362004f, 10.2194616801775f), PixelSize2 = new SizeF(10.3714032542806f, 12.3594295796251f), Degrees = 80f },</v>
      </c>
      <c r="H179" s="7"/>
      <c r="I179" s="7"/>
      <c r="K179" s="1" t="s">
        <v>143</v>
      </c>
      <c r="L179" s="7" t="str">
        <f>"new Light.Spot { PixelCenter = new PointF(" &amp; SUBSTITUTE(M180,",",".") &amp; "f, " &amp; SUBSTITUTE(M181,",",".") &amp; "f), PixelSize1 = new SizeF(" &amp; SUBSTITUTE(M182,",",".") &amp; "f, " &amp; SUBSTITUTE(M183,",",".") &amp; "f), PixelSize2 = new SizeF(" &amp; SUBSTITUTE(M184,",",".") &amp; "f, " &amp; SUBSTITUTE(M185,",",".") &amp; "f), Degrees = " &amp; SUBSTITUTE(M186,",",".") &amp; "f },"</f>
        <v>new Light.Spot { PixelCenter = new PointF(303.938694887144f, 517.110846054632f), PixelSize1 = new SizeF(7.20302478845816f, 12.9161538318128f), PixelSize2 = new SizeF(6.62400107264758f, 9.12188718706622f), Degrees = 70f },</v>
      </c>
      <c r="M179" s="7"/>
      <c r="N179" s="7"/>
    </row>
    <row r="180" spans="1:19" x14ac:dyDescent="0.25">
      <c r="A180" t="s">
        <v>10</v>
      </c>
      <c r="B180" s="3" t="s">
        <v>265</v>
      </c>
      <c r="C180">
        <f>(VALUE(SUBSTITUTE(SUBSTITUTE(B180,".",",")," mm",""))-($B$4-$B$6/2))*$B$2/$B$6</f>
        <v>120.31334231740458</v>
      </c>
      <c r="D180" t="s">
        <v>6</v>
      </c>
      <c r="F180" t="s">
        <v>10</v>
      </c>
      <c r="G180" s="3" t="s">
        <v>286</v>
      </c>
      <c r="H180">
        <f>(VALUE(SUBSTITUTE(SUBSTITUTE(G180,".",",")," mm",""))-($B$4-$B$6/2))*$B$2/$B$6</f>
        <v>683.0865988035705</v>
      </c>
      <c r="I180" t="s">
        <v>6</v>
      </c>
      <c r="K180" t="s">
        <v>10</v>
      </c>
      <c r="L180" s="3" t="s">
        <v>157</v>
      </c>
      <c r="M180">
        <f>(VALUE(SUBSTITUTE(SUBSTITUTE(L180,".",",")," mm",""))-($B$4-$B$6/2))*$B$2/$B$6</f>
        <v>303.93869488714364</v>
      </c>
      <c r="N180" t="s">
        <v>6</v>
      </c>
    </row>
    <row r="181" spans="1:19" x14ac:dyDescent="0.25">
      <c r="A181" t="s">
        <v>11</v>
      </c>
      <c r="B181" s="3" t="s">
        <v>266</v>
      </c>
      <c r="C181">
        <f>$B$3-(VALUE(SUBSTITUTE(SUBSTITUTE(B181,".",",")," mm",""))-($B$5-$B$7/2))*$B$3/$B$7</f>
        <v>129.81482947217137</v>
      </c>
      <c r="D181" t="s">
        <v>6</v>
      </c>
      <c r="F181" t="s">
        <v>11</v>
      </c>
      <c r="G181" s="3" t="s">
        <v>285</v>
      </c>
      <c r="H181">
        <f>$B$3-(VALUE(SUBSTITUTE(SUBSTITUTE(G181,".",",")," mm",""))-($B$5-$B$7/2))*$B$3/$B$7</f>
        <v>85.472668769416714</v>
      </c>
      <c r="I181" t="s">
        <v>6</v>
      </c>
      <c r="K181" t="s">
        <v>11</v>
      </c>
      <c r="L181" s="3" t="s">
        <v>158</v>
      </c>
      <c r="M181">
        <f>$B$3-(VALUE(SUBSTITUTE(SUBSTITUTE(L181,".",",")," mm",""))-($B$5-$B$7/2))*$B$3/$B$7</f>
        <v>517.11084605463202</v>
      </c>
      <c r="N181" t="s">
        <v>6</v>
      </c>
    </row>
    <row r="182" spans="1:19" x14ac:dyDescent="0.25">
      <c r="A182" t="s">
        <v>249</v>
      </c>
      <c r="B182" s="3" t="s">
        <v>269</v>
      </c>
      <c r="C182">
        <f>VALUE(SUBSTITUTE(SUBSTITUTE(B182,".",",")," mm",""))*$B$2/$B$6</f>
        <v>7.3171665392249921</v>
      </c>
      <c r="D182" t="s">
        <v>6</v>
      </c>
      <c r="F182" t="s">
        <v>249</v>
      </c>
      <c r="G182" s="3" t="s">
        <v>283</v>
      </c>
      <c r="H182">
        <f>VALUE(SUBSTITUTE(SUBSTITUTE(G182,".",",")," mm",""))*$B$2/$B$6</f>
        <v>8.2223635362003993</v>
      </c>
      <c r="I182" t="s">
        <v>6</v>
      </c>
      <c r="K182" t="s">
        <v>249</v>
      </c>
      <c r="L182" s="3" t="s">
        <v>159</v>
      </c>
      <c r="M182">
        <f>VALUE(SUBSTITUTE(SUBSTITUTE(L182,".",",")," mm",""))*$B$2/$B$6</f>
        <v>7.2030247884581557</v>
      </c>
      <c r="N182" t="s">
        <v>6</v>
      </c>
    </row>
    <row r="183" spans="1:19" x14ac:dyDescent="0.25">
      <c r="A183" t="s">
        <v>250</v>
      </c>
      <c r="B183" s="3" t="s">
        <v>270</v>
      </c>
      <c r="C183">
        <f>VALUE(SUBSTITUTE(SUBSTITUTE(B183,".",",")," mm",""))*$B$3/$B$7</f>
        <v>8.8410683687529765</v>
      </c>
      <c r="D183" t="s">
        <v>6</v>
      </c>
      <c r="F183" t="s">
        <v>250</v>
      </c>
      <c r="G183" s="3" t="s">
        <v>284</v>
      </c>
      <c r="H183">
        <f>VALUE(SUBSTITUTE(SUBSTITUTE(G183,".",",")," mm",""))*$B$3/$B$7</f>
        <v>10.219461680177485</v>
      </c>
      <c r="I183" t="s">
        <v>6</v>
      </c>
      <c r="K183" t="s">
        <v>5</v>
      </c>
      <c r="L183" s="3" t="s">
        <v>160</v>
      </c>
      <c r="M183">
        <f>VALUE(SUBSTITUTE(SUBSTITUTE(L183,".",",")," mm",""))*$B$3/$B$7</f>
        <v>12.916153831812766</v>
      </c>
      <c r="N183" t="s">
        <v>6</v>
      </c>
    </row>
    <row r="184" spans="1:19" x14ac:dyDescent="0.25">
      <c r="A184" t="s">
        <v>251</v>
      </c>
      <c r="B184" s="3" t="s">
        <v>267</v>
      </c>
      <c r="C184">
        <f>VALUE(SUBSTITUTE(SUBSTITUTE(B184,".",",")," mm",""))*$B$2/$B$6</f>
        <v>9.9715291737795972</v>
      </c>
      <c r="D184" t="s">
        <v>6</v>
      </c>
      <c r="F184" t="s">
        <v>251</v>
      </c>
      <c r="G184" s="3" t="s">
        <v>287</v>
      </c>
      <c r="H184">
        <f>VALUE(SUBSTITUTE(SUBSTITUTE(G184,".",",")," mm",""))*$B$2/$B$6</f>
        <v>10.371403254280631</v>
      </c>
      <c r="I184" t="s">
        <v>6</v>
      </c>
      <c r="K184" t="s">
        <v>251</v>
      </c>
      <c r="L184" s="3" t="s">
        <v>255</v>
      </c>
      <c r="M184">
        <f>VALUE(SUBSTITUTE(SUBSTITUTE(L184,".",",")," mm",""))*$B$2/$B$6</f>
        <v>6.6240010726475838</v>
      </c>
      <c r="N184" t="s">
        <v>6</v>
      </c>
    </row>
    <row r="185" spans="1:19" x14ac:dyDescent="0.25">
      <c r="A185" t="s">
        <v>252</v>
      </c>
      <c r="B185" s="3" t="s">
        <v>268</v>
      </c>
      <c r="C185">
        <f>VALUE(SUBSTITUTE(SUBSTITUTE(B185,".",",")," mm",""))*$B$3/$B$7</f>
        <v>11.56346130052998</v>
      </c>
      <c r="D185" t="s">
        <v>6</v>
      </c>
      <c r="F185" t="s">
        <v>252</v>
      </c>
      <c r="G185" s="3" t="s">
        <v>288</v>
      </c>
      <c r="H185">
        <f>VALUE(SUBSTITUTE(SUBSTITUTE(G185,".",",")," mm",""))*$B$3/$B$7</f>
        <v>12.359429579625131</v>
      </c>
      <c r="I185" t="s">
        <v>6</v>
      </c>
      <c r="K185" t="s">
        <v>252</v>
      </c>
      <c r="L185" s="3" t="s">
        <v>256</v>
      </c>
      <c r="M185">
        <f>VALUE(SUBSTITUTE(SUBSTITUTE(L185,".",",")," mm",""))*$B$3/$B$7</f>
        <v>9.121887187066223</v>
      </c>
      <c r="N185" t="s">
        <v>6</v>
      </c>
    </row>
    <row r="186" spans="1:19" x14ac:dyDescent="0.25">
      <c r="A186" t="s">
        <v>141</v>
      </c>
      <c r="B186" s="3" t="s">
        <v>145</v>
      </c>
      <c r="C186">
        <f>VALUE(SUBSTITUTE(SUBSTITUTE(B186,".",",")," deg",""))</f>
        <v>75</v>
      </c>
      <c r="D186" t="s">
        <v>161</v>
      </c>
      <c r="F186" t="s">
        <v>141</v>
      </c>
      <c r="G186" s="3">
        <v>80</v>
      </c>
      <c r="H186">
        <f>VALUE(SUBSTITUTE(SUBSTITUTE(G186,".",",")," deg",""))</f>
        <v>80</v>
      </c>
      <c r="I186" t="s">
        <v>161</v>
      </c>
      <c r="K186" t="s">
        <v>141</v>
      </c>
      <c r="L186" s="3" t="s">
        <v>152</v>
      </c>
      <c r="M186">
        <f>VALUE(SUBSTITUTE(SUBSTITUTE(L186,".",",")," deg",""))</f>
        <v>70</v>
      </c>
      <c r="N186" t="s">
        <v>161</v>
      </c>
    </row>
    <row r="187" spans="1:19" x14ac:dyDescent="0.25">
      <c r="K187" s="2"/>
      <c r="M187"/>
    </row>
    <row r="188" spans="1:19" x14ac:dyDescent="0.25">
      <c r="A188" s="1" t="s">
        <v>178</v>
      </c>
      <c r="F188" s="1" t="s">
        <v>185</v>
      </c>
      <c r="K188" s="1" t="s">
        <v>212</v>
      </c>
      <c r="M188"/>
      <c r="P188" s="1" t="s">
        <v>213</v>
      </c>
    </row>
    <row r="189" spans="1:19" x14ac:dyDescent="0.25">
      <c r="M189"/>
    </row>
    <row r="190" spans="1:19" x14ac:dyDescent="0.25">
      <c r="A190" s="1" t="s">
        <v>184</v>
      </c>
      <c r="B190" s="7" t="str">
        <f>"new Number { PixelCenter = new PointF("&amp;SUBSTITUTE(C191,",",".")&amp;"f, "&amp;SUBSTITUTE(C192,",",".")&amp;"f), PixelSize = new SizeF("&amp;SUBSTITUTE(C193,",",".")&amp;"f, "&amp;SUBSTITUTE(C194,",",".")&amp;"f), Degrees = "&amp;SUBSTITUTE(C195,",",".")&amp;"f, OrientStart = new PointF("&amp;SUBSTITUTE(C196,",",".")&amp;"f, "&amp;SUBSTITUTE(C197,",",".")&amp;"f), OrientEnd = new PointF("&amp;SUBSTITUTE(C198,",",".")&amp;"f, "&amp;SUBSTITUTE(C199,",",".")&amp;"f) },"</f>
        <v>new Number { PixelCenter = new PointF(124.723673740246f, 175.531981912508f), PixelSize = new SizeF(90.681085550446f, 95.4390911509929f), Degrees = -24f, OrientStart = new PointF(138.7196445106f, 156.106349604506f), OrientEnd = new PointF(127.381059997338f, 201.460667501665f) },</v>
      </c>
      <c r="C190" s="7"/>
      <c r="D190" s="7"/>
      <c r="F190" s="1" t="s">
        <v>184</v>
      </c>
      <c r="G190" s="7" t="str">
        <f>"new Number { PixelCenter = new PointF("&amp;SUBSTITUTE(H191,",",".")&amp;"f, "&amp;SUBSTITUTE(H192,",",".")&amp;"f), PixelSize = new SizeF("&amp;SUBSTITUTE(H193,",",".")&amp;"f, "&amp;SUBSTITUTE(H194,",",".")&amp;"f), Degrees = "&amp;SUBSTITUTE(H195,",",".")&amp;"f, OrientStart = new PointF("&amp;SUBSTITUTE(H196,",",".")&amp;"f, "&amp;SUBSTITUTE(H197,",",".")&amp;"f), OrientEnd = new PointF("&amp;SUBSTITUTE(H198,",",".")&amp;"f, "&amp;SUBSTITUTE(H199,",",".")&amp;"f) },"</f>
        <v>new Number { PixelCenter = new PointF(641.059001446714f, 154.743074399047f), PixelSize = new SizeF(74.1679490181485f, 93.615469618878f), Degrees = 41.3f, OrientStart = new PointF(644.949647746031f, 184.830750939373f), OrientEnd = new PointF(653.944924793219f, 144.578793805644f) },</v>
      </c>
      <c r="H190" s="7"/>
      <c r="I190" s="7"/>
      <c r="K190" s="1" t="s">
        <v>184</v>
      </c>
      <c r="L190" s="7" t="str">
        <f>"new Number { PixelCenter = new PointF("&amp;SUBSTITUTE(M191,",",".")&amp;"f, "&amp;SUBSTITUTE(M192,",",".")&amp;"f), PixelSize = new SizeF("&amp;SUBSTITUTE(M193,",",".")&amp;"f, "&amp;SUBSTITUTE(M194,",",".")&amp;"f), Degrees = "&amp;SUBSTITUTE(M195,",",".")&amp;"f, OrientStart = new PointF("&amp;SUBSTITUTE(M196,",",".")&amp;"f, "&amp;SUBSTITUTE(M197,",",".")&amp;"f), OrientEnd = new PointF("&amp;SUBSTITUTE(M198,",",".")&amp;"f, "&amp;SUBSTITUTE(M199,",",".")&amp;"f) },"</f>
        <v>new Number { PixelCenter = new PointF(520.968651291404f, 181.078059086033f), PixelSize = new SizeF(98.2144411010572f, 93.1022099213418f), Degrees = 96f, OrientStart = new PointF(510.133877883348f, 199.192951606807f), OrientEnd = new PointF(534.889787403969f, 163.287449938223f) },</v>
      </c>
      <c r="M190" s="7"/>
      <c r="N190" s="7"/>
      <c r="P190" s="1" t="s">
        <v>184</v>
      </c>
      <c r="Q190" s="7" t="str">
        <f>"new Number { PixelCenter = new PointF("&amp;SUBSTITUTE(R191,",",".")&amp;"f, "&amp;SUBSTITUTE(R192,",",".")&amp;"f), PixelSize = new SizeF("&amp;SUBSTITUTE(R193,",",".")&amp;"f, "&amp;SUBSTITUTE(R194,",",".")&amp;"f), Degrees = "&amp;SUBSTITUTE(R195,",",".")&amp;"f, OrientStart = new PointF("&amp;SUBSTITUTE(R196,",",".")&amp;"f, "&amp;SUBSTITUTE(R197,",",".")&amp;"f), OrientEnd = new PointF("&amp;SUBSTITUTE(R198,",",".")&amp;"f, "&amp;SUBSTITUTE(R199,",",".")&amp;"f) },"</f>
        <v>new Number { PixelCenter = new PointF(486.888267819892f, 205.256068004359f), PixelSize = new SizeF(92.5296527789248f, 94.4443197784486f), Degrees = -4.8f, OrientStart = new PointF(473.283478215247f, 225.271684397674f), OrientEnd = new PointF(498.228364144423f, 189.744135378232f) },</v>
      </c>
      <c r="R190" s="7"/>
      <c r="S190" s="7"/>
    </row>
    <row r="191" spans="1:19" x14ac:dyDescent="0.25">
      <c r="A191" t="s">
        <v>10</v>
      </c>
      <c r="B191" s="3" t="s">
        <v>179</v>
      </c>
      <c r="C191">
        <f>(VALUE(SUBSTITUTE(SUBSTITUTE(B191,".",",")," mm",""))-($B$4-$B$6/2))*$B$2/$B$6</f>
        <v>124.72367374024631</v>
      </c>
      <c r="D191" t="s">
        <v>6</v>
      </c>
      <c r="F191" t="s">
        <v>10</v>
      </c>
      <c r="G191" s="3" t="s">
        <v>188</v>
      </c>
      <c r="H191">
        <f>(VALUE(SUBSTITUTE(SUBSTITUTE(G191,".",",")," mm",""))-($B$4-$B$6/2))*$B$2/$B$6</f>
        <v>641.05900144671398</v>
      </c>
      <c r="I191" t="s">
        <v>6</v>
      </c>
      <c r="K191" t="s">
        <v>10</v>
      </c>
      <c r="L191" s="3" t="s">
        <v>218</v>
      </c>
      <c r="M191">
        <f>(VALUE(SUBSTITUTE(SUBSTITUTE(L191,".",",")," mm",""))-($B$4-$B$6/2))*$B$2/$B$6</f>
        <v>520.9686512914036</v>
      </c>
      <c r="N191" t="s">
        <v>6</v>
      </c>
      <c r="P191" t="s">
        <v>10</v>
      </c>
      <c r="Q191" s="3" t="s">
        <v>203</v>
      </c>
      <c r="R191">
        <f>(VALUE(SUBSTITUTE(SUBSTITUTE(Q191,".",",")," mm",""))-($B$4-$B$6/2))*$B$2/$B$6</f>
        <v>486.88826781989235</v>
      </c>
      <c r="S191" t="s">
        <v>6</v>
      </c>
    </row>
    <row r="192" spans="1:19" x14ac:dyDescent="0.25">
      <c r="A192" t="s">
        <v>11</v>
      </c>
      <c r="B192" s="3" t="s">
        <v>180</v>
      </c>
      <c r="C192">
        <f>$B$3-(VALUE(SUBSTITUTE(SUBSTITUTE(B192,".",",")," mm",""))-($B$5-$B$7/2))*$B$3/$B$7</f>
        <v>175.53198191250829</v>
      </c>
      <c r="D192" t="s">
        <v>6</v>
      </c>
      <c r="F192" t="s">
        <v>11</v>
      </c>
      <c r="G192" s="3" t="s">
        <v>189</v>
      </c>
      <c r="H192">
        <f>$B$3-(VALUE(SUBSTITUTE(SUBSTITUTE(G192,".",",")," mm",""))-($B$5-$B$7/2))*$B$3/$B$7</f>
        <v>154.7430743990468</v>
      </c>
      <c r="I192" t="s">
        <v>6</v>
      </c>
      <c r="K192" t="s">
        <v>11</v>
      </c>
      <c r="L192" s="3" t="s">
        <v>222</v>
      </c>
      <c r="M192">
        <f>$B$3-(VALUE(SUBSTITUTE(SUBSTITUTE(L192,".",",")," mm",""))-($B$5-$B$7/2))*$B$3/$B$7</f>
        <v>181.07805908603262</v>
      </c>
      <c r="N192" t="s">
        <v>6</v>
      </c>
      <c r="P192" t="s">
        <v>11</v>
      </c>
      <c r="Q192" s="3" t="s">
        <v>204</v>
      </c>
      <c r="R192">
        <f>$B$3-(VALUE(SUBSTITUTE(SUBSTITUTE(Q192,".",",")," mm",""))-($B$5-$B$7/2))*$B$3/$B$7</f>
        <v>205.25606800435924</v>
      </c>
      <c r="S192" t="s">
        <v>6</v>
      </c>
    </row>
    <row r="193" spans="1:19" x14ac:dyDescent="0.25">
      <c r="A193" t="s">
        <v>4</v>
      </c>
      <c r="B193" s="3" t="s">
        <v>181</v>
      </c>
      <c r="C193">
        <f>VALUE(SUBSTITUTE(SUBSTITUTE(B193,".",",")," mm",""))*$B$2/$B$6</f>
        <v>90.681085550446014</v>
      </c>
      <c r="D193" t="s">
        <v>6</v>
      </c>
      <c r="F193" t="s">
        <v>4</v>
      </c>
      <c r="G193" s="3" t="s">
        <v>186</v>
      </c>
      <c r="H193">
        <f>VALUE(SUBSTITUTE(SUBSTITUTE(G193,".",",")," mm",""))*$B$2/$B$6</f>
        <v>74.167949018148533</v>
      </c>
      <c r="I193" t="s">
        <v>6</v>
      </c>
      <c r="K193" t="s">
        <v>4</v>
      </c>
      <c r="L193" s="3" t="s">
        <v>219</v>
      </c>
      <c r="M193">
        <f>VALUE(SUBSTITUTE(SUBSTITUTE(L193,".",",")," mm",""))*$B$2/$B$6</f>
        <v>98.214441101057204</v>
      </c>
      <c r="N193" t="s">
        <v>6</v>
      </c>
      <c r="P193" t="s">
        <v>4</v>
      </c>
      <c r="Q193" s="3" t="s">
        <v>205</v>
      </c>
      <c r="R193">
        <f>VALUE(SUBSTITUTE(SUBSTITUTE(Q193,".",",")," mm",""))*$B$2/$B$6</f>
        <v>92.529652778924813</v>
      </c>
      <c r="S193" t="s">
        <v>6</v>
      </c>
    </row>
    <row r="194" spans="1:19" x14ac:dyDescent="0.25">
      <c r="A194" t="s">
        <v>5</v>
      </c>
      <c r="B194" s="3" t="s">
        <v>182</v>
      </c>
      <c r="C194">
        <f>VALUE(SUBSTITUTE(SUBSTITUTE(B194,".",",")," mm",""))*$B$3/$B$7</f>
        <v>95.439091150992923</v>
      </c>
      <c r="D194" t="s">
        <v>6</v>
      </c>
      <c r="F194" t="s">
        <v>5</v>
      </c>
      <c r="G194" s="3" t="s">
        <v>190</v>
      </c>
      <c r="H194">
        <f>VALUE(SUBSTITUTE(SUBSTITUTE(G194,".",",")," mm",""))*$B$3/$B$7</f>
        <v>93.615469618877967</v>
      </c>
      <c r="I194" t="s">
        <v>6</v>
      </c>
      <c r="K194" t="s">
        <v>5</v>
      </c>
      <c r="L194" s="3" t="s">
        <v>220</v>
      </c>
      <c r="M194">
        <f>VALUE(SUBSTITUTE(SUBSTITUTE(L194,".",",")," mm",""))*$B$3/$B$7</f>
        <v>93.102209921341782</v>
      </c>
      <c r="N194" t="s">
        <v>6</v>
      </c>
      <c r="P194" t="s">
        <v>5</v>
      </c>
      <c r="Q194" s="3" t="s">
        <v>206</v>
      </c>
      <c r="R194">
        <f>VALUE(SUBSTITUTE(SUBSTITUTE(Q194,".",",")," mm",""))*$B$3/$B$7</f>
        <v>94.444319778448559</v>
      </c>
      <c r="S194" t="s">
        <v>6</v>
      </c>
    </row>
    <row r="195" spans="1:19" x14ac:dyDescent="0.25">
      <c r="A195" t="s">
        <v>141</v>
      </c>
      <c r="B195" s="3" t="s">
        <v>183</v>
      </c>
      <c r="C195">
        <f>VALUE(SUBSTITUTE(SUBSTITUTE(B195,".",",")," deg",""))</f>
        <v>-24</v>
      </c>
      <c r="D195" t="s">
        <v>161</v>
      </c>
      <c r="F195" t="s">
        <v>141</v>
      </c>
      <c r="G195" s="3" t="s">
        <v>187</v>
      </c>
      <c r="H195">
        <f>VALUE(SUBSTITUTE(SUBSTITUTE(G195,".",",")," deg",""))</f>
        <v>41.3</v>
      </c>
      <c r="I195" t="s">
        <v>161</v>
      </c>
      <c r="K195" t="s">
        <v>141</v>
      </c>
      <c r="L195" s="3" t="s">
        <v>221</v>
      </c>
      <c r="M195">
        <f>VALUE(SUBSTITUTE(SUBSTITUTE(L195,".",",")," deg",""))</f>
        <v>96</v>
      </c>
      <c r="N195" t="s">
        <v>161</v>
      </c>
      <c r="P195" t="s">
        <v>141</v>
      </c>
      <c r="Q195" s="3" t="s">
        <v>207</v>
      </c>
      <c r="R195">
        <f>VALUE(SUBSTITUTE(SUBSTITUTE(Q195,".",",")," deg",""))</f>
        <v>-4.8</v>
      </c>
      <c r="S195" t="s">
        <v>161</v>
      </c>
    </row>
    <row r="196" spans="1:19" x14ac:dyDescent="0.25">
      <c r="A196" t="s">
        <v>195</v>
      </c>
      <c r="B196" s="3" t="s">
        <v>191</v>
      </c>
      <c r="C196">
        <f>(VALUE(SUBSTITUTE(SUBSTITUTE(B196,".",",")," mm",""))-($B$4-$B$6/2))*$B$2/$B$6</f>
        <v>138.71964451059966</v>
      </c>
      <c r="D196" t="s">
        <v>6</v>
      </c>
      <c r="F196" t="s">
        <v>195</v>
      </c>
      <c r="G196" s="3" t="s">
        <v>199</v>
      </c>
      <c r="H196">
        <f>(VALUE(SUBSTITUTE(SUBSTITUTE(G196,".",",")," mm",""))-($B$4-$B$6/2))*$B$2/$B$6</f>
        <v>644.94964774603125</v>
      </c>
      <c r="I196" t="s">
        <v>6</v>
      </c>
      <c r="K196" t="s">
        <v>195</v>
      </c>
      <c r="L196" s="3" t="s">
        <v>214</v>
      </c>
      <c r="M196">
        <f>(VALUE(SUBSTITUTE(SUBSTITUTE(L196,".",",")," mm",""))-($B$4-$B$6/2))*$B$2/$B$6</f>
        <v>510.13387788334762</v>
      </c>
      <c r="N196" t="s">
        <v>6</v>
      </c>
      <c r="P196" t="s">
        <v>195</v>
      </c>
      <c r="Q196" s="3" t="s">
        <v>208</v>
      </c>
      <c r="R196">
        <f>(VALUE(SUBSTITUTE(SUBSTITUTE(Q196,".",",")," mm",""))-($B$4-$B$6/2))*$B$2/$B$6</f>
        <v>473.28347821524653</v>
      </c>
      <c r="S196" t="s">
        <v>6</v>
      </c>
    </row>
    <row r="197" spans="1:19" x14ac:dyDescent="0.25">
      <c r="A197" t="s">
        <v>196</v>
      </c>
      <c r="B197" s="3" t="s">
        <v>192</v>
      </c>
      <c r="C197">
        <f>$B$3-(VALUE(SUBSTITUTE(SUBSTITUTE(B197,".",",")," mm",""))-($B$5-$B$7/2))*$B$3/$B$7</f>
        <v>156.10634960450568</v>
      </c>
      <c r="D197" t="s">
        <v>6</v>
      </c>
      <c r="F197" t="s">
        <v>196</v>
      </c>
      <c r="G197" s="3" t="s">
        <v>200</v>
      </c>
      <c r="H197">
        <f>$B$3-(VALUE(SUBSTITUTE(SUBSTITUTE(G197,".",",")," mm",""))-($B$5-$B$7/2))*$B$3/$B$7</f>
        <v>184.83075093937339</v>
      </c>
      <c r="I197" t="s">
        <v>6</v>
      </c>
      <c r="K197" t="s">
        <v>196</v>
      </c>
      <c r="L197" s="3" t="s">
        <v>215</v>
      </c>
      <c r="M197">
        <f>$B$3-(VALUE(SUBSTITUTE(SUBSTITUTE(L197,".",",")," mm",""))-($B$5-$B$7/2))*$B$3/$B$7</f>
        <v>199.1929516068073</v>
      </c>
      <c r="N197" t="s">
        <v>6</v>
      </c>
      <c r="P197" t="s">
        <v>196</v>
      </c>
      <c r="Q197" s="3" t="s">
        <v>209</v>
      </c>
      <c r="R197">
        <f>$B$3-(VALUE(SUBSTITUTE(SUBSTITUTE(Q197,".",",")," mm",""))-($B$5-$B$7/2))*$B$3/$B$7</f>
        <v>225.27168439767394</v>
      </c>
      <c r="S197" t="s">
        <v>6</v>
      </c>
    </row>
    <row r="198" spans="1:19" x14ac:dyDescent="0.25">
      <c r="A198" t="s">
        <v>197</v>
      </c>
      <c r="B198" s="3" t="s">
        <v>193</v>
      </c>
      <c r="C198">
        <f>(VALUE(SUBSTITUTE(SUBSTITUTE(B198,".",",")," mm",""))-($B$4-$B$6/2))*$B$2/$B$6</f>
        <v>127.38105999733779</v>
      </c>
      <c r="D198" t="s">
        <v>6</v>
      </c>
      <c r="F198" t="s">
        <v>197</v>
      </c>
      <c r="G198" s="3" t="s">
        <v>201</v>
      </c>
      <c r="H198">
        <f>(VALUE(SUBSTITUTE(SUBSTITUTE(G198,".",",")," mm",""))-($B$4-$B$6/2))*$B$2/$B$6</f>
        <v>653.944924793219</v>
      </c>
      <c r="I198" t="s">
        <v>6</v>
      </c>
      <c r="K198" t="s">
        <v>197</v>
      </c>
      <c r="L198" s="3" t="s">
        <v>216</v>
      </c>
      <c r="M198">
        <f>(VALUE(SUBSTITUTE(SUBSTITUTE(L198,".",",")," mm",""))-($B$4-$B$6/2))*$B$2/$B$6</f>
        <v>534.88978740396942</v>
      </c>
      <c r="N198" t="s">
        <v>6</v>
      </c>
      <c r="P198" t="s">
        <v>197</v>
      </c>
      <c r="Q198" s="3" t="s">
        <v>210</v>
      </c>
      <c r="R198">
        <f>(VALUE(SUBSTITUTE(SUBSTITUTE(Q198,".",",")," mm",""))-($B$4-$B$6/2))*$B$2/$B$6</f>
        <v>498.2283641444227</v>
      </c>
      <c r="S198" t="s">
        <v>6</v>
      </c>
    </row>
    <row r="199" spans="1:19" x14ac:dyDescent="0.25">
      <c r="A199" t="s">
        <v>198</v>
      </c>
      <c r="B199" s="3" t="s">
        <v>194</v>
      </c>
      <c r="C199">
        <f>$B$3-(VALUE(SUBSTITUTE(SUBSTITUTE(B199,".",",")," mm",""))-($B$5-$B$7/2))*$B$3/$B$7</f>
        <v>201.46066750166523</v>
      </c>
      <c r="D199" t="s">
        <v>6</v>
      </c>
      <c r="F199" t="s">
        <v>198</v>
      </c>
      <c r="G199" s="3" t="s">
        <v>202</v>
      </c>
      <c r="H199">
        <f>$B$3-(VALUE(SUBSTITUTE(SUBSTITUTE(G199,".",",")," mm",""))-($B$5-$B$7/2))*$B$3/$B$7</f>
        <v>144.57879380564418</v>
      </c>
      <c r="I199" t="s">
        <v>6</v>
      </c>
      <c r="K199" t="s">
        <v>198</v>
      </c>
      <c r="L199" s="3" t="s">
        <v>217</v>
      </c>
      <c r="M199">
        <f>$B$3-(VALUE(SUBSTITUTE(SUBSTITUTE(L199,".",",")," mm",""))-($B$5-$B$7/2))*$B$3/$B$7</f>
        <v>163.28744993822261</v>
      </c>
      <c r="N199" t="s">
        <v>6</v>
      </c>
      <c r="P199" t="s">
        <v>198</v>
      </c>
      <c r="Q199" s="3" t="s">
        <v>211</v>
      </c>
      <c r="R199">
        <f>$B$3-(VALUE(SUBSTITUTE(SUBSTITUTE(Q199,".",",")," mm",""))-($B$5-$B$7/2))*$B$3/$B$7</f>
        <v>189.74413537823239</v>
      </c>
      <c r="S199" t="s">
        <v>6</v>
      </c>
    </row>
    <row r="201" spans="1:19" x14ac:dyDescent="0.25">
      <c r="A201" s="1" t="s">
        <v>349</v>
      </c>
      <c r="B201"/>
      <c r="F201" s="1" t="s">
        <v>350</v>
      </c>
      <c r="K201" s="1" t="s">
        <v>351</v>
      </c>
      <c r="M201"/>
    </row>
    <row r="202" spans="1:19" x14ac:dyDescent="0.25">
      <c r="B202"/>
      <c r="M202"/>
    </row>
    <row r="203" spans="1:19" x14ac:dyDescent="0.25">
      <c r="A203" s="1" t="s">
        <v>184</v>
      </c>
      <c r="B203" s="7" t="str">
        <f>"new Number { PixelCenter = new PointF("&amp;SUBSTITUTE(C204,",",".")&amp;"f, "&amp;SUBSTITUTE(C205,",",".")&amp;"f), PixelSize = new SizeF("&amp;SUBSTITUTE(C206,",",".")&amp;"f, "&amp;SUBSTITUTE(C207,",",".")&amp;"f), Degrees = "&amp;SUBSTITUTE(C208,",",".")&amp;"f, OrientStart = new PointF("&amp;SUBSTITUTE(C209,",",".")&amp;"f, "&amp;SUBSTITUTE(C210,",",".")&amp;"f), OrientEnd = new PointF("&amp;SUBSTITUTE(C211,",",".")&amp;"f, "&amp;SUBSTITUTE(C212,",",".")&amp;"f) },"</f>
        <v>new Number { PixelCenter = new PointF(288.97025151837f, 209.327373940928f), PixelSize = new SizeF(90.708676106095f, 57.5992278240944f), Degrees = 41f, OrientStart = new PointF(302.259828473547f, 220.736252607958f), OrientEnd = new PointF(282.606281983893f, 189.366182729089f) },</v>
      </c>
      <c r="C203" s="7"/>
      <c r="D203" s="7"/>
      <c r="F203" s="1" t="s">
        <v>184</v>
      </c>
      <c r="G203" s="7" t="str">
        <f>"new Number { PixelCenter = new PointF("&amp;SUBSTITUTE(H204,",",".")&amp;"f, "&amp;SUBSTITUTE(H205,",",".")&amp;"f), PixelSize = new SizeF("&amp;SUBSTITUTE(H206,",",".")&amp;"f, "&amp;SUBSTITUTE(H207,",",".")&amp;"f), Degrees = "&amp;SUBSTITUTE(H208,",",".")&amp;"f, OrientStart = new PointF("&amp;SUBSTITUTE(H209,",",".")&amp;"f, "&amp;SUBSTITUTE(H210,",",".")&amp;"f), OrientEnd = new PointF("&amp;SUBSTITUTE(H211,",",".")&amp;"f, "&amp;SUBSTITUTE(H212,",",".")&amp;"f) },"</f>
        <v>new Number { PixelCenter = new PointF(324.389721820897f, 264.19778363821f), PixelSize = new SizeF(90.708676106095f, 90.7086357943192f), Degrees = 30f, OrientStart = new PointF(340.527551205805f, 259.948839956544f), OrientEnd = new PointF(320.212587286211f, 224.515779099388f) },</v>
      </c>
      <c r="H203" s="7"/>
      <c r="I203" s="7"/>
      <c r="K203" s="1" t="s">
        <v>184</v>
      </c>
      <c r="L203" s="7" t="str">
        <f>"new Number { PixelCenter = new PointF("&amp;SUBSTITUTE(M204,",",".")&amp;"f, "&amp;SUBSTITUTE(M205,",",".")&amp;"f), PixelSize = new SizeF("&amp;SUBSTITUTE(M206,",",".")&amp;"f, "&amp;SUBSTITUTE(M207,",",".")&amp;"f), Degrees = "&amp;SUBSTITUTE(M208,",",".")&amp;"f, OrientStart = new PointF("&amp;SUBSTITUTE(M209,",",".")&amp;"f, "&amp;SUBSTITUTE(M210,",",".")&amp;"f), OrientEnd = new PointF("&amp;SUBSTITUTE(M211,",",".")&amp;"f, "&amp;SUBSTITUTE(M212,",",".")&amp;"f) },"</f>
        <v>new Number { PixelCenter = new PointF(332.014164000431f, 279.4833226275f), PixelSize = new SizeF(90.708676106095f, 90.7086357943192f), Degrees = 41f, OrientStart = new PointF(324.93699750007f, 301.996072173702f), OrientEnd = new PointF(334.291329723511f, 262.783484825116f) },</v>
      </c>
      <c r="M203" s="7"/>
      <c r="N203" s="7"/>
    </row>
    <row r="204" spans="1:19" x14ac:dyDescent="0.25">
      <c r="A204" t="s">
        <v>10</v>
      </c>
      <c r="B204" s="3" t="s">
        <v>352</v>
      </c>
      <c r="C204">
        <f>(VALUE(SUBSTITUTE(SUBSTITUTE(B204,".",",")," mm",""))-($B$4-$B$6/2))*$B$2/$B$6</f>
        <v>288.97025151836959</v>
      </c>
      <c r="D204" t="s">
        <v>6</v>
      </c>
      <c r="F204" t="s">
        <v>10</v>
      </c>
      <c r="G204" s="3" t="s">
        <v>361</v>
      </c>
      <c r="H204">
        <f>(VALUE(SUBSTITUTE(SUBSTITUTE(G204,".",",")," mm",""))-($B$4-$B$6/2))*$B$2/$B$6</f>
        <v>324.38972182089697</v>
      </c>
      <c r="I204" t="s">
        <v>6</v>
      </c>
      <c r="K204" t="s">
        <v>10</v>
      </c>
      <c r="L204" s="3" t="s">
        <v>368</v>
      </c>
      <c r="M204">
        <f>(VALUE(SUBSTITUTE(SUBSTITUTE(L204,".",",")," mm",""))-($B$4-$B$6/2))*$B$2/$B$6</f>
        <v>332.01416400043138</v>
      </c>
      <c r="N204" t="s">
        <v>6</v>
      </c>
    </row>
    <row r="205" spans="1:19" x14ac:dyDescent="0.25">
      <c r="A205" t="s">
        <v>11</v>
      </c>
      <c r="B205" s="3" t="s">
        <v>353</v>
      </c>
      <c r="C205">
        <f>$B$3-(VALUE(SUBSTITUTE(SUBSTITUTE(B205,".",",")," mm",""))-($B$5-$B$7/2))*$B$3/$B$7</f>
        <v>209.3273739409276</v>
      </c>
      <c r="D205" t="s">
        <v>6</v>
      </c>
      <c r="F205" t="s">
        <v>11</v>
      </c>
      <c r="G205" s="3" t="s">
        <v>362</v>
      </c>
      <c r="H205">
        <f>$B$3-(VALUE(SUBSTITUTE(SUBSTITUTE(G205,".",",")," mm",""))-($B$5-$B$7/2))*$B$3/$B$7</f>
        <v>264.1977836382095</v>
      </c>
      <c r="I205" t="s">
        <v>6</v>
      </c>
      <c r="K205" t="s">
        <v>11</v>
      </c>
      <c r="L205" s="3" t="s">
        <v>369</v>
      </c>
      <c r="M205">
        <f>$B$3-(VALUE(SUBSTITUTE(SUBSTITUTE(L205,".",",")," mm",""))-($B$5-$B$7/2))*$B$3/$B$7</f>
        <v>279.48332262749966</v>
      </c>
      <c r="N205" t="s">
        <v>6</v>
      </c>
    </row>
    <row r="206" spans="1:19" x14ac:dyDescent="0.25">
      <c r="A206" t="s">
        <v>4</v>
      </c>
      <c r="B206" s="3" t="s">
        <v>354</v>
      </c>
      <c r="C206">
        <f>VALUE(SUBSTITUTE(SUBSTITUTE(B206,".",",")," mm",""))*$B$2/$B$6</f>
        <v>90.708676106094956</v>
      </c>
      <c r="D206" t="s">
        <v>6</v>
      </c>
      <c r="F206" t="s">
        <v>4</v>
      </c>
      <c r="G206" s="3" t="s">
        <v>354</v>
      </c>
      <c r="H206">
        <f>VALUE(SUBSTITUTE(SUBSTITUTE(G206,".",",")," mm",""))*$B$2/$B$6</f>
        <v>90.708676106094956</v>
      </c>
      <c r="I206" t="s">
        <v>6</v>
      </c>
      <c r="K206" t="s">
        <v>4</v>
      </c>
      <c r="L206" s="3" t="s">
        <v>354</v>
      </c>
      <c r="M206">
        <f>VALUE(SUBSTITUTE(SUBSTITUTE(L206,".",",")," mm",""))*$B$2/$B$6</f>
        <v>90.708676106094956</v>
      </c>
      <c r="N206" t="s">
        <v>6</v>
      </c>
    </row>
    <row r="207" spans="1:19" x14ac:dyDescent="0.25">
      <c r="A207" t="s">
        <v>5</v>
      </c>
      <c r="B207" s="3" t="s">
        <v>355</v>
      </c>
      <c r="C207">
        <f>VALUE(SUBSTITUTE(SUBSTITUTE(B207,".",",")," mm",""))*$B$3/$B$7</f>
        <v>57.599227824094392</v>
      </c>
      <c r="D207" t="s">
        <v>6</v>
      </c>
      <c r="F207" t="s">
        <v>5</v>
      </c>
      <c r="G207" s="3" t="s">
        <v>354</v>
      </c>
      <c r="H207">
        <f>VALUE(SUBSTITUTE(SUBSTITUTE(G207,".",",")," mm",""))*$B$3/$B$7</f>
        <v>90.708635794319179</v>
      </c>
      <c r="I207" t="s">
        <v>6</v>
      </c>
      <c r="K207" t="s">
        <v>5</v>
      </c>
      <c r="L207" s="3" t="s">
        <v>354</v>
      </c>
      <c r="M207">
        <f>VALUE(SUBSTITUTE(SUBSTITUTE(L207,".",",")," mm",""))*$B$3/$B$7</f>
        <v>90.708635794319179</v>
      </c>
      <c r="N207" t="s">
        <v>6</v>
      </c>
    </row>
    <row r="208" spans="1:19" x14ac:dyDescent="0.25">
      <c r="A208" t="s">
        <v>141</v>
      </c>
      <c r="B208" s="3" t="s">
        <v>356</v>
      </c>
      <c r="C208">
        <f>VALUE(SUBSTITUTE(SUBSTITUTE(B208,".",",")," deg",""))</f>
        <v>41</v>
      </c>
      <c r="D208" t="s">
        <v>161</v>
      </c>
      <c r="F208" t="s">
        <v>141</v>
      </c>
      <c r="G208" s="3" t="s">
        <v>363</v>
      </c>
      <c r="H208">
        <f>VALUE(SUBSTITUTE(SUBSTITUTE(G208,".",",")," deg",""))</f>
        <v>30</v>
      </c>
      <c r="I208" t="s">
        <v>161</v>
      </c>
      <c r="K208" t="s">
        <v>141</v>
      </c>
      <c r="L208" s="3" t="s">
        <v>356</v>
      </c>
      <c r="M208">
        <f>VALUE(SUBSTITUTE(SUBSTITUTE(L208,".",",")," deg",""))</f>
        <v>41</v>
      </c>
      <c r="N208" t="s">
        <v>161</v>
      </c>
    </row>
    <row r="209" spans="1:14" x14ac:dyDescent="0.25">
      <c r="A209" t="s">
        <v>195</v>
      </c>
      <c r="B209" s="3" t="s">
        <v>357</v>
      </c>
      <c r="C209">
        <f>(VALUE(SUBSTITUTE(SUBSTITUTE(B209,".",",")," mm",""))-($B$4-$B$6/2))*$B$2/$B$6</f>
        <v>302.25982847354669</v>
      </c>
      <c r="D209" t="s">
        <v>6</v>
      </c>
      <c r="F209" t="s">
        <v>195</v>
      </c>
      <c r="G209" s="3" t="s">
        <v>364</v>
      </c>
      <c r="H209">
        <f>(VALUE(SUBSTITUTE(SUBSTITUTE(G209,".",",")," mm",""))-($B$4-$B$6/2))*$B$2/$B$6</f>
        <v>340.52755120580548</v>
      </c>
      <c r="I209" t="s">
        <v>6</v>
      </c>
      <c r="K209" t="s">
        <v>195</v>
      </c>
      <c r="L209" s="3" t="s">
        <v>370</v>
      </c>
      <c r="M209">
        <f>(VALUE(SUBSTITUTE(SUBSTITUTE(L209,".",",")," mm",""))-($B$4-$B$6/2))*$B$2/$B$6</f>
        <v>324.93699750007039</v>
      </c>
      <c r="N209" t="s">
        <v>6</v>
      </c>
    </row>
    <row r="210" spans="1:14" x14ac:dyDescent="0.25">
      <c r="A210" t="s">
        <v>196</v>
      </c>
      <c r="B210" s="3" t="s">
        <v>358</v>
      </c>
      <c r="C210">
        <f>$B$3-(VALUE(SUBSTITUTE(SUBSTITUTE(B210,".",",")," mm",""))-($B$5-$B$7/2))*$B$3/$B$7</f>
        <v>220.73625260795802</v>
      </c>
      <c r="D210" t="s">
        <v>6</v>
      </c>
      <c r="F210" t="s">
        <v>196</v>
      </c>
      <c r="G210" s="3" t="s">
        <v>365</v>
      </c>
      <c r="H210">
        <f>$B$3-(VALUE(SUBSTITUTE(SUBSTITUTE(G210,".",",")," mm",""))-($B$5-$B$7/2))*$B$3/$B$7</f>
        <v>259.94883995654396</v>
      </c>
      <c r="I210" t="s">
        <v>6</v>
      </c>
      <c r="K210" t="s">
        <v>196</v>
      </c>
      <c r="L210" s="3" t="s">
        <v>371</v>
      </c>
      <c r="M210">
        <f>$B$3-(VALUE(SUBSTITUTE(SUBSTITUTE(L210,".",",")," mm",""))-($B$5-$B$7/2))*$B$3/$B$7</f>
        <v>301.99607217370232</v>
      </c>
      <c r="N210" t="s">
        <v>6</v>
      </c>
    </row>
    <row r="211" spans="1:14" x14ac:dyDescent="0.25">
      <c r="A211" t="s">
        <v>197</v>
      </c>
      <c r="B211" s="3" t="s">
        <v>359</v>
      </c>
      <c r="C211">
        <f>(VALUE(SUBSTITUTE(SUBSTITUTE(B211,".",",")," mm",""))-($B$4-$B$6/2))*$B$2/$B$6</f>
        <v>282.60628198389276</v>
      </c>
      <c r="D211" t="s">
        <v>6</v>
      </c>
      <c r="F211" t="s">
        <v>197</v>
      </c>
      <c r="G211" s="3" t="s">
        <v>366</v>
      </c>
      <c r="H211">
        <f>(VALUE(SUBSTITUTE(SUBSTITUTE(G211,".",",")," mm",""))-($B$4-$B$6/2))*$B$2/$B$6</f>
        <v>320.21258728621132</v>
      </c>
      <c r="I211" t="s">
        <v>6</v>
      </c>
      <c r="K211" t="s">
        <v>197</v>
      </c>
      <c r="L211" s="3" t="s">
        <v>372</v>
      </c>
      <c r="M211">
        <f>(VALUE(SUBSTITUTE(SUBSTITUTE(L211,".",",")," mm",""))-($B$4-$B$6/2))*$B$2/$B$6</f>
        <v>334.29132972351147</v>
      </c>
      <c r="N211" t="s">
        <v>6</v>
      </c>
    </row>
    <row r="212" spans="1:14" x14ac:dyDescent="0.25">
      <c r="A212" t="s">
        <v>198</v>
      </c>
      <c r="B212" s="3" t="s">
        <v>360</v>
      </c>
      <c r="C212">
        <f>$B$3-(VALUE(SUBSTITUTE(SUBSTITUTE(B212,".",",")," mm",""))-($B$5-$B$7/2))*$B$3/$B$7</f>
        <v>189.36618272908925</v>
      </c>
      <c r="D212" t="s">
        <v>6</v>
      </c>
      <c r="F212" t="s">
        <v>198</v>
      </c>
      <c r="G212" s="3" t="s">
        <v>367</v>
      </c>
      <c r="H212">
        <f>$B$3-(VALUE(SUBSTITUTE(SUBSTITUTE(G212,".",",")," mm",""))-($B$5-$B$7/2))*$B$3/$B$7</f>
        <v>224.515779099388</v>
      </c>
      <c r="I212" t="s">
        <v>6</v>
      </c>
      <c r="K212" t="s">
        <v>198</v>
      </c>
      <c r="L212" s="3" t="s">
        <v>373</v>
      </c>
      <c r="M212">
        <f>$B$3-(VALUE(SUBSTITUTE(SUBSTITUTE(L212,".",",")," mm",""))-($B$5-$B$7/2))*$B$3/$B$7</f>
        <v>262.78348482511643</v>
      </c>
      <c r="N212" t="s">
        <v>6</v>
      </c>
    </row>
  </sheetData>
  <mergeCells count="49">
    <mergeCell ref="B203:D203"/>
    <mergeCell ref="G203:I203"/>
    <mergeCell ref="L203:N203"/>
    <mergeCell ref="I7:L7"/>
    <mergeCell ref="I8:L8"/>
    <mergeCell ref="I10:L10"/>
    <mergeCell ref="I11:L11"/>
    <mergeCell ref="I2:L2"/>
    <mergeCell ref="I3:L3"/>
    <mergeCell ref="I4:L4"/>
    <mergeCell ref="I5:L5"/>
    <mergeCell ref="I6:L6"/>
    <mergeCell ref="B88:D88"/>
    <mergeCell ref="J16:L16"/>
    <mergeCell ref="B161:D161"/>
    <mergeCell ref="B170:D170"/>
    <mergeCell ref="B179:D179"/>
    <mergeCell ref="G161:I161"/>
    <mergeCell ref="G170:I170"/>
    <mergeCell ref="G179:I179"/>
    <mergeCell ref="B37:D37"/>
    <mergeCell ref="B30:D30"/>
    <mergeCell ref="B23:D23"/>
    <mergeCell ref="B16:D16"/>
    <mergeCell ref="F23:H23"/>
    <mergeCell ref="B116:D116"/>
    <mergeCell ref="G116:I116"/>
    <mergeCell ref="G102:I102"/>
    <mergeCell ref="B74:D74"/>
    <mergeCell ref="G60:I60"/>
    <mergeCell ref="B60:D60"/>
    <mergeCell ref="G46:I46"/>
    <mergeCell ref="B46:D46"/>
    <mergeCell ref="B9:D9"/>
    <mergeCell ref="B144:D144"/>
    <mergeCell ref="G144:I144"/>
    <mergeCell ref="L190:N190"/>
    <mergeCell ref="Q190:S190"/>
    <mergeCell ref="B190:D190"/>
    <mergeCell ref="G190:I190"/>
    <mergeCell ref="B130:D130"/>
    <mergeCell ref="G130:I130"/>
    <mergeCell ref="L161:N161"/>
    <mergeCell ref="L170:N170"/>
    <mergeCell ref="L179:N179"/>
    <mergeCell ref="B102:D102"/>
    <mergeCell ref="F16:H16"/>
    <mergeCell ref="G88:I88"/>
    <mergeCell ref="G74:I7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Vader</dc:creator>
  <cp:lastModifiedBy>Bram Vader</cp:lastModifiedBy>
  <dcterms:created xsi:type="dcterms:W3CDTF">2017-09-16T10:26:27Z</dcterms:created>
  <dcterms:modified xsi:type="dcterms:W3CDTF">2017-10-03T18:45:17Z</dcterms:modified>
</cp:coreProperties>
</file>