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35" yWindow="300" windowWidth="15555" windowHeight="7980"/>
  </bookViews>
  <sheets>
    <sheet name="Лист1" sheetId="1" r:id="rId1"/>
    <sheet name="Лист2" sheetId="2" r:id="rId2"/>
    <sheet name="Лист3" sheetId="3" r:id="rId3"/>
  </sheets>
  <calcPr calcId="144525"/>
  <fileRecoveryPr autoRecover="0"/>
</workbook>
</file>

<file path=xl/calcChain.xml><?xml version="1.0" encoding="utf-8"?>
<calcChain xmlns="http://schemas.openxmlformats.org/spreadsheetml/2006/main">
  <c r="F10" i="1" l="1"/>
  <c r="F8" i="1" l="1"/>
  <c r="E8" i="1"/>
  <c r="H3" i="1" l="1"/>
  <c r="K3" i="1" s="1"/>
  <c r="G8" i="1" l="1"/>
  <c r="H8" i="1" s="1"/>
  <c r="K10" i="1"/>
  <c r="L10" i="1" s="1"/>
  <c r="M10" i="1" s="1"/>
  <c r="D18" i="1" l="1"/>
  <c r="F18" i="1" s="1"/>
  <c r="G18" i="1" s="1"/>
  <c r="J18" i="1" l="1"/>
  <c r="D19" i="1" s="1"/>
  <c r="D20" i="1" l="1"/>
  <c r="F19" i="1"/>
  <c r="G19" i="1" s="1"/>
  <c r="D17" i="1"/>
  <c r="D16" i="1" l="1"/>
  <c r="F17" i="1"/>
  <c r="G17" i="1" s="1"/>
  <c r="D21" i="1"/>
  <c r="F20" i="1"/>
  <c r="G20" i="1" s="1"/>
  <c r="D22" i="1" l="1"/>
  <c r="F21" i="1"/>
  <c r="G21" i="1" s="1"/>
  <c r="D15" i="1"/>
  <c r="F16" i="1"/>
  <c r="G16" i="1" s="1"/>
  <c r="D14" i="1" l="1"/>
  <c r="F14" i="1" s="1"/>
  <c r="G14" i="1" s="1"/>
  <c r="F15" i="1"/>
  <c r="G15" i="1" s="1"/>
  <c r="D23" i="1"/>
  <c r="F23" i="1" s="1"/>
  <c r="F22" i="1"/>
  <c r="G22" i="1" s="1"/>
  <c r="J23" i="1" l="1"/>
  <c r="I23" i="1"/>
</calcChain>
</file>

<file path=xl/sharedStrings.xml><?xml version="1.0" encoding="utf-8"?>
<sst xmlns="http://schemas.openxmlformats.org/spreadsheetml/2006/main" count="43" uniqueCount="38">
  <si>
    <t>V1</t>
  </si>
  <si>
    <t>V2</t>
  </si>
  <si>
    <t>R1</t>
  </si>
  <si>
    <t>R2</t>
  </si>
  <si>
    <t>Kom</t>
  </si>
  <si>
    <t>teor</t>
  </si>
  <si>
    <t>Spice</t>
  </si>
  <si>
    <t>life</t>
  </si>
  <si>
    <t>Voltage, V</t>
  </si>
  <si>
    <t>delta</t>
  </si>
  <si>
    <t>%</t>
  </si>
  <si>
    <t>RC</t>
  </si>
  <si>
    <t>R</t>
  </si>
  <si>
    <t>C</t>
  </si>
  <si>
    <t>nF</t>
  </si>
  <si>
    <t>sec</t>
  </si>
  <si>
    <t>Tau=5RC</t>
  </si>
  <si>
    <t>T=5Tau</t>
  </si>
  <si>
    <t>Hz</t>
  </si>
  <si>
    <t>Freq=1/T</t>
  </si>
  <si>
    <t>Перевірка відповідності RC</t>
  </si>
  <si>
    <t>Ku</t>
  </si>
  <si>
    <t>№</t>
  </si>
  <si>
    <t>f = 1/2Pi*R*C</t>
  </si>
  <si>
    <t>більше ніж на f_зрізу</t>
  </si>
  <si>
    <t>Ku в корінь квадратний</t>
  </si>
  <si>
    <t>Ku_teor</t>
  </si>
  <si>
    <t>частота зрізу</t>
  </si>
  <si>
    <t>f, Hz</t>
  </si>
  <si>
    <t>-</t>
  </si>
  <si>
    <t>prakt</t>
  </si>
  <si>
    <t>часу</t>
  </si>
  <si>
    <t>теоретично</t>
  </si>
  <si>
    <t>практично</t>
  </si>
  <si>
    <t>різниця</t>
  </si>
  <si>
    <t>крок</t>
  </si>
  <si>
    <t>похибка, %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</si>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</sst>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"/>
    <numFmt numFmtId="166" formatCode="0.0000000"/>
    <numFmt numFmtId="167" formatCode="0.00000000"/>
    <numFmt numFmtId="168" formatCode="0.0000000000"/>
    <numFmt numFmtId="169" formatCode="0.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Fon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9" fontId="0" fillId="0" borderId="0" xfId="0" applyNumberFormat="1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4"/>
  <sheetViews>
    <sheetView tabSelected="1" topLeftCell="A4" zoomScale="130" zoomScaleNormal="130" workbookViewId="0">
      <selection activeCell="F10" sqref="F10"/>
    </sheetView>
  </sheetViews>
  <sheetFormatPr defaultColWidth="5.28515625" defaultRowHeight="15" x14ac:dyDescent="0.25"/>
  <cols>
    <col min="1" max="1" width="2.140625" style="4" bestFit="1" customWidth="1"/>
    <col min="2" max="2" width="5.28515625" style="1"/>
    <col min="3" max="3" width="5" style="1" bestFit="1" customWidth="1"/>
    <col min="4" max="4" width="6.5703125" style="1" bestFit="1" customWidth="1"/>
    <col min="5" max="5" width="13.7109375" style="1" bestFit="1" customWidth="1"/>
    <col min="6" max="6" width="11.42578125" style="1" bestFit="1" customWidth="1"/>
    <col min="7" max="7" width="11.140625" style="1" bestFit="1" customWidth="1"/>
    <col min="8" max="8" width="8.85546875" style="1" bestFit="1" customWidth="1"/>
    <col min="9" max="9" width="9.28515625" style="1" bestFit="1" customWidth="1"/>
    <col min="10" max="10" width="11.7109375" style="1" bestFit="1" customWidth="1"/>
    <col min="11" max="11" width="26.42578125" style="1" bestFit="1" customWidth="1"/>
    <col min="12" max="12" width="9.85546875" style="1" bestFit="1" customWidth="1"/>
    <col min="13" max="13" width="7.7109375" style="1" bestFit="1" customWidth="1"/>
    <col min="14" max="16384" width="5.28515625" style="1"/>
  </cols>
  <sheetData>
    <row r="1" spans="1:13" x14ac:dyDescent="0.25">
      <c r="C1" s="12" t="s">
        <v>8</v>
      </c>
      <c r="D1" s="12"/>
      <c r="E1" s="12" t="s">
        <v>4</v>
      </c>
      <c r="F1" s="12"/>
      <c r="H1" s="12" t="s">
        <v>8</v>
      </c>
      <c r="I1" s="12"/>
      <c r="J1" s="12"/>
      <c r="K1" s="10" t="s">
        <v>10</v>
      </c>
    </row>
    <row r="2" spans="1:13" x14ac:dyDescent="0.25">
      <c r="A2" s="4">
        <v>1</v>
      </c>
      <c r="C2" s="10" t="s">
        <v>0</v>
      </c>
      <c r="D2" s="10" t="s">
        <v>1</v>
      </c>
      <c r="E2" s="10" t="s">
        <v>2</v>
      </c>
      <c r="F2" s="10" t="s">
        <v>3</v>
      </c>
      <c r="H2" s="10" t="s">
        <v>5</v>
      </c>
      <c r="I2" s="10" t="s">
        <v>6</v>
      </c>
      <c r="J2" s="10" t="s">
        <v>7</v>
      </c>
      <c r="K2" s="10" t="s">
        <v>9</v>
      </c>
    </row>
    <row r="3" spans="1:13" x14ac:dyDescent="0.25">
      <c r="C3" s="10">
        <v>2</v>
      </c>
      <c r="D3" s="10">
        <v>4</v>
      </c>
      <c r="E3" s="10">
        <v>47.7</v>
      </c>
      <c r="F3" s="10">
        <v>47.7</v>
      </c>
      <c r="H3" s="10">
        <f>AVERAGE(C3:D3)</f>
        <v>3</v>
      </c>
      <c r="I3" s="10">
        <v>3</v>
      </c>
      <c r="J3" s="10">
        <v>2.98</v>
      </c>
      <c r="K3" s="10">
        <f>ABS(J3-H3)/H3*100</f>
        <v>0.66666666666666718</v>
      </c>
    </row>
    <row r="6" spans="1:13" x14ac:dyDescent="0.25">
      <c r="C6" s="10" t="s">
        <v>4</v>
      </c>
      <c r="D6" s="10" t="s">
        <v>14</v>
      </c>
      <c r="E6" s="13" t="s">
        <v>15</v>
      </c>
      <c r="F6" s="14"/>
      <c r="G6" s="15"/>
      <c r="H6" s="10" t="s">
        <v>18</v>
      </c>
      <c r="L6" s="1" t="s">
        <v>31</v>
      </c>
    </row>
    <row r="7" spans="1:13" x14ac:dyDescent="0.25">
      <c r="A7" s="4">
        <v>2</v>
      </c>
      <c r="C7" s="10" t="s">
        <v>12</v>
      </c>
      <c r="D7" s="10" t="s">
        <v>13</v>
      </c>
      <c r="E7" s="10" t="s">
        <v>11</v>
      </c>
      <c r="F7" s="10" t="s">
        <v>16</v>
      </c>
      <c r="G7" s="10" t="s">
        <v>17</v>
      </c>
      <c r="H7" s="10" t="s">
        <v>19</v>
      </c>
    </row>
    <row r="8" spans="1:13" x14ac:dyDescent="0.25">
      <c r="C8" s="10">
        <v>3.9</v>
      </c>
      <c r="D8" s="10">
        <v>3.22</v>
      </c>
      <c r="E8" s="7">
        <f>C8*1000*D8*10^(-9)</f>
        <v>1.2558000000000001E-5</v>
      </c>
      <c r="F8" s="8">
        <f>E8*5</f>
        <v>6.279E-5</v>
      </c>
      <c r="G8" s="6">
        <f>F8*5</f>
        <v>3.1395000000000001E-4</v>
      </c>
      <c r="H8" s="10">
        <f>1/G8</f>
        <v>3185.2205765249241</v>
      </c>
      <c r="I8" s="11"/>
      <c r="K8" s="1" t="s">
        <v>27</v>
      </c>
    </row>
    <row r="9" spans="1:13" x14ac:dyDescent="0.25">
      <c r="F9" s="1" t="s">
        <v>20</v>
      </c>
      <c r="K9" s="1" t="s">
        <v>23</v>
      </c>
      <c r="L9" s="1" t="s">
        <v>34</v>
      </c>
      <c r="M9" s="1" t="s">
        <v>10</v>
      </c>
    </row>
    <row r="10" spans="1:13" x14ac:dyDescent="0.25">
      <c r="E10" s="1" t="s">
        <v>37</v>
      </c>
      <c r="F10" s="16">
        <f>-LN(1-990/1000)*(C8*10^3*D8*10^(-9))</f>
        <v>5.7831727195638452E-5</v>
      </c>
      <c r="J10" s="1" t="s">
        <v>32</v>
      </c>
      <c r="K10" s="1">
        <f>1/(2*PI()*E8)</f>
        <v>12673.589989798958</v>
      </c>
      <c r="L10" s="1">
        <f>K10-K11</f>
        <v>1173.5899897989584</v>
      </c>
      <c r="M10" s="1">
        <f>L10/K10*100</f>
        <v>9.260122749304557</v>
      </c>
    </row>
    <row r="11" spans="1:13" x14ac:dyDescent="0.25">
      <c r="J11" s="1" t="s">
        <v>33</v>
      </c>
      <c r="K11" s="1">
        <v>11500</v>
      </c>
    </row>
    <row r="12" spans="1:13" x14ac:dyDescent="0.25">
      <c r="A12" s="4">
        <v>3</v>
      </c>
    </row>
    <row r="13" spans="1:13" x14ac:dyDescent="0.25">
      <c r="C13" s="10" t="s">
        <v>22</v>
      </c>
      <c r="D13" s="3" t="s">
        <v>28</v>
      </c>
      <c r="E13" s="10" t="s">
        <v>21</v>
      </c>
      <c r="F13" s="10" t="s">
        <v>26</v>
      </c>
      <c r="G13" s="10" t="s">
        <v>36</v>
      </c>
    </row>
    <row r="14" spans="1:13" x14ac:dyDescent="0.25">
      <c r="C14" s="3">
        <v>1</v>
      </c>
      <c r="D14" s="3">
        <f>D15+$J$18</f>
        <v>22812.461981638127</v>
      </c>
      <c r="E14" s="2">
        <v>0.45700000000000002</v>
      </c>
      <c r="F14" s="2">
        <f>1/(SQRT(1+($C$8*1000)^2*($D$8*10^-9)^2*(2*PI()*D14)^2))</f>
        <v>0.48564293117863211</v>
      </c>
      <c r="G14" s="10">
        <f>(F14-E14)/F14*100</f>
        <v>5.8979405113788168</v>
      </c>
    </row>
    <row r="15" spans="1:13" x14ac:dyDescent="0.25">
      <c r="C15" s="3">
        <v>2</v>
      </c>
      <c r="D15" s="3">
        <f>D16+$J$18</f>
        <v>20277.743983678334</v>
      </c>
      <c r="E15" s="2">
        <v>0.5</v>
      </c>
      <c r="F15" s="2">
        <f t="shared" ref="F15:F23" si="0">1/(SQRT(1+($C$8*1000)^2*($D$8*10^-9)^2*(2*PI()*D15)^2))</f>
        <v>0.52999894000318004</v>
      </c>
      <c r="G15" s="10">
        <f t="shared" ref="G15:G22" si="1">(F15-E15)/F15*100</f>
        <v>5.6601886794339711</v>
      </c>
    </row>
    <row r="16" spans="1:13" x14ac:dyDescent="0.25">
      <c r="C16" s="3">
        <v>3</v>
      </c>
      <c r="D16" s="3">
        <f>D17+$J$18</f>
        <v>17743.025985718541</v>
      </c>
      <c r="E16" s="2">
        <v>0.55000000000000004</v>
      </c>
      <c r="F16" s="2">
        <f t="shared" si="0"/>
        <v>0.58123819371909646</v>
      </c>
      <c r="G16" s="10">
        <f t="shared" si="1"/>
        <v>5.3744220625311074</v>
      </c>
    </row>
    <row r="17" spans="3:11" x14ac:dyDescent="0.25">
      <c r="C17" s="3">
        <v>4</v>
      </c>
      <c r="D17" s="3">
        <f>D18+$J$18</f>
        <v>15208.30798775875</v>
      </c>
      <c r="E17" s="2">
        <v>0.60699999999999998</v>
      </c>
      <c r="F17" s="2">
        <f t="shared" si="0"/>
        <v>0.64018439966447993</v>
      </c>
      <c r="G17" s="10">
        <f t="shared" si="1"/>
        <v>5.1835689344932279</v>
      </c>
      <c r="J17" s="1" t="s">
        <v>35</v>
      </c>
    </row>
    <row r="18" spans="3:11" x14ac:dyDescent="0.25">
      <c r="C18" s="3">
        <v>5</v>
      </c>
      <c r="D18" s="5">
        <f>K10</f>
        <v>12673.589989798958</v>
      </c>
      <c r="E18" s="2">
        <v>0.67400000000000004</v>
      </c>
      <c r="F18" s="2">
        <f t="shared" si="0"/>
        <v>0.70710678118654757</v>
      </c>
      <c r="G18" s="10">
        <f t="shared" si="1"/>
        <v>4.6820058960533943</v>
      </c>
      <c r="J18" s="1">
        <f>D18*0.2</f>
        <v>2534.7179979597918</v>
      </c>
    </row>
    <row r="19" spans="3:11" x14ac:dyDescent="0.25">
      <c r="C19" s="3">
        <v>6</v>
      </c>
      <c r="D19" s="3">
        <f>D18-$J$18</f>
        <v>10138.871991839167</v>
      </c>
      <c r="E19" s="2">
        <v>0.75</v>
      </c>
      <c r="F19" s="2">
        <f t="shared" si="0"/>
        <v>0.78086880944303028</v>
      </c>
      <c r="G19" s="10">
        <f t="shared" si="1"/>
        <v>3.9531364385072632</v>
      </c>
    </row>
    <row r="20" spans="3:11" x14ac:dyDescent="0.25">
      <c r="C20" s="3">
        <v>7</v>
      </c>
      <c r="D20" s="3">
        <f>D19-$J$18</f>
        <v>7604.1539938793758</v>
      </c>
      <c r="E20" s="2">
        <v>0.83199999999999996</v>
      </c>
      <c r="F20" s="2">
        <f t="shared" si="0"/>
        <v>0.8574929257125441</v>
      </c>
      <c r="G20" s="10">
        <f t="shared" si="1"/>
        <v>2.9729604697741943</v>
      </c>
    </row>
    <row r="21" spans="3:11" x14ac:dyDescent="0.25">
      <c r="C21" s="3">
        <v>8</v>
      </c>
      <c r="D21" s="3">
        <f>D20-$J$18</f>
        <v>5069.4359959195845</v>
      </c>
      <c r="E21" s="2">
        <v>0.91100000000000003</v>
      </c>
      <c r="F21" s="2">
        <f t="shared" si="0"/>
        <v>0.92847669088525919</v>
      </c>
      <c r="G21" s="10">
        <f t="shared" si="1"/>
        <v>1.8822972140093202</v>
      </c>
    </row>
    <row r="22" spans="3:11" x14ac:dyDescent="0.25">
      <c r="C22" s="3">
        <v>9</v>
      </c>
      <c r="D22" s="3">
        <f>D21-$J$18</f>
        <v>2534.7179979597927</v>
      </c>
      <c r="E22" s="2">
        <v>0.97199999999999998</v>
      </c>
      <c r="F22" s="2">
        <f t="shared" si="0"/>
        <v>0.98058067569092011</v>
      </c>
      <c r="G22" s="10">
        <f t="shared" si="1"/>
        <v>0.87506065575626069</v>
      </c>
      <c r="I22" s="2" t="s">
        <v>5</v>
      </c>
      <c r="J22" s="10" t="s">
        <v>30</v>
      </c>
      <c r="K22" s="1" t="s">
        <v>25</v>
      </c>
    </row>
    <row r="23" spans="3:11" x14ac:dyDescent="0.25">
      <c r="C23" s="3">
        <v>10</v>
      </c>
      <c r="D23" s="3">
        <f>D22-$J$18</f>
        <v>0</v>
      </c>
      <c r="E23" s="10" t="s">
        <v>29</v>
      </c>
      <c r="F23" s="2">
        <f t="shared" si="0"/>
        <v>1</v>
      </c>
      <c r="G23" s="10" t="s">
        <v>29</v>
      </c>
      <c r="I23" s="2">
        <f>F18/F23</f>
        <v>0.70710678118654757</v>
      </c>
      <c r="J23" s="2">
        <f>E18/F23</f>
        <v>0.67400000000000004</v>
      </c>
      <c r="K23" s="1" t="s">
        <v>24</v>
      </c>
    </row>
    <row r="1048574" spans="8:8" x14ac:dyDescent="0.25">
      <c r="H1048574" s="9"/>
    </row>
  </sheetData>
  <mergeCells count="4">
    <mergeCell ref="C1:D1"/>
    <mergeCell ref="E1:F1"/>
    <mergeCell ref="E6:G6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MnemoniK</dc:creator>
  <cp:lastModifiedBy>Bramory</cp:lastModifiedBy>
  <dcterms:created xsi:type="dcterms:W3CDTF">2018-02-12T18:55:26Z</dcterms:created>
  <dcterms:modified xsi:type="dcterms:W3CDTF">2018-02-22T19:27:17Z</dcterms:modified>
</cp:coreProperties>
</file>