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20" windowWidth="14355" windowHeight="4680"/>
  </bookViews>
  <sheets>
    <sheet name="Лист1" sheetId="1" r:id="rId1"/>
    <sheet name="Лист2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I7" i="1" l="1"/>
  <c r="H7" i="1"/>
  <c r="C11" i="1"/>
  <c r="J3" i="1"/>
  <c r="H3" i="1"/>
  <c r="E4" i="1"/>
  <c r="E5" i="1"/>
  <c r="E6" i="1"/>
  <c r="E7" i="1"/>
  <c r="E8" i="1"/>
  <c r="E9" i="1"/>
  <c r="E10" i="1"/>
  <c r="E11" i="1"/>
  <c r="E12" i="1"/>
  <c r="E13" i="1"/>
  <c r="E3" i="1"/>
  <c r="C19" i="1"/>
  <c r="C20" i="1" s="1"/>
  <c r="C17" i="1"/>
  <c r="C16" i="1"/>
  <c r="C13" i="1"/>
  <c r="C12" i="1"/>
  <c r="C10" i="1"/>
  <c r="C9" i="1"/>
  <c r="C8" i="1"/>
  <c r="C7" i="1"/>
  <c r="C6" i="1"/>
  <c r="C5" i="1"/>
  <c r="C4" i="1"/>
  <c r="C3" i="1"/>
  <c r="J7" i="1" l="1"/>
  <c r="C21" i="1"/>
</calcChain>
</file>

<file path=xl/sharedStrings.xml><?xml version="1.0" encoding="utf-8"?>
<sst xmlns="http://schemas.openxmlformats.org/spreadsheetml/2006/main" count="19" uniqueCount="17">
  <si>
    <t>Spice</t>
  </si>
  <si>
    <t>Waveform</t>
  </si>
  <si>
    <t>I, A</t>
  </si>
  <si>
    <t>№</t>
  </si>
  <si>
    <t>Ic, A</t>
  </si>
  <si>
    <t xml:space="preserve">Uп = </t>
  </si>
  <si>
    <t xml:space="preserve">b = </t>
  </si>
  <si>
    <t>Перевірка</t>
  </si>
  <si>
    <t>Uзв, V</t>
  </si>
  <si>
    <t>off V1</t>
  </si>
  <si>
    <t>Uзв (R2)</t>
  </si>
  <si>
    <t>Uвс0</t>
  </si>
  <si>
    <t>Iвс0</t>
  </si>
  <si>
    <t>вих</t>
  </si>
  <si>
    <t>вх</t>
  </si>
  <si>
    <t>коев підсил</t>
  </si>
  <si>
    <t>где мерять?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</si>
</sst>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abSelected="1" workbookViewId="0">
      <selection activeCell="E16" sqref="E16"/>
    </sheetView>
  </sheetViews>
  <sheetFormatPr defaultRowHeight="15" x14ac:dyDescent="0.25"/>
  <cols>
    <col min="1" max="1" width="3.140625" bestFit="1" customWidth="1"/>
    <col min="2" max="2" width="6" bestFit="1" customWidth="1"/>
    <col min="3" max="3" width="12" bestFit="1" customWidth="1"/>
    <col min="4" max="4" width="10.28515625" bestFit="1" customWidth="1"/>
    <col min="5" max="5" width="12" bestFit="1" customWidth="1"/>
    <col min="8" max="8" width="12" bestFit="1" customWidth="1"/>
    <col min="10" max="10" width="12" bestFit="1" customWidth="1"/>
  </cols>
  <sheetData>
    <row r="1" spans="1:11" x14ac:dyDescent="0.25">
      <c r="A1" s="1"/>
      <c r="B1" s="1"/>
      <c r="C1" s="3" t="s">
        <v>0</v>
      </c>
      <c r="D1" s="3" t="s">
        <v>1</v>
      </c>
      <c r="E1" s="3" t="s">
        <v>7</v>
      </c>
      <c r="H1" s="2" t="s">
        <v>9</v>
      </c>
    </row>
    <row r="2" spans="1:11" x14ac:dyDescent="0.25">
      <c r="A2" s="3" t="s">
        <v>3</v>
      </c>
      <c r="B2" s="3" t="s">
        <v>8</v>
      </c>
      <c r="C2" s="6" t="s">
        <v>2</v>
      </c>
      <c r="D2" s="8"/>
      <c r="E2" s="7"/>
      <c r="H2" s="2" t="s">
        <v>10</v>
      </c>
      <c r="I2" s="2" t="s">
        <v>11</v>
      </c>
      <c r="J2" s="2" t="s">
        <v>12</v>
      </c>
    </row>
    <row r="3" spans="1:11" x14ac:dyDescent="0.25">
      <c r="A3" s="3">
        <v>1</v>
      </c>
      <c r="B3" s="3">
        <v>0.2</v>
      </c>
      <c r="C3" s="3">
        <f>241*10^-15</f>
        <v>2.4100000000000003E-13</v>
      </c>
      <c r="D3" s="3"/>
      <c r="E3" s="3">
        <f>$C$20/2 * (B3 - $C$19)^2</f>
        <v>6.3024486000000008</v>
      </c>
      <c r="H3" s="3">
        <f xml:space="preserve"> 833.33*10^-3</f>
        <v>0.83333000000000002</v>
      </c>
      <c r="I3">
        <v>5</v>
      </c>
      <c r="J3">
        <f>5.0308963*10^-12</f>
        <v>5.0308962999999998E-12</v>
      </c>
      <c r="K3" t="s">
        <v>16</v>
      </c>
    </row>
    <row r="4" spans="1:11" x14ac:dyDescent="0.25">
      <c r="A4" s="3">
        <v>2</v>
      </c>
      <c r="B4" s="3">
        <v>0.4</v>
      </c>
      <c r="C4" s="3">
        <f>440*10^-15</f>
        <v>4.4000000000000004E-13</v>
      </c>
      <c r="D4" s="3"/>
      <c r="E4" s="3">
        <f t="shared" ref="E4:E13" si="0">$C$20/2 * (B4 - $C$19)^2</f>
        <v>4.6181552666666681</v>
      </c>
      <c r="H4" s="9"/>
    </row>
    <row r="5" spans="1:11" x14ac:dyDescent="0.25">
      <c r="A5" s="3">
        <v>3</v>
      </c>
      <c r="B5" s="3">
        <v>0.6</v>
      </c>
      <c r="C5" s="3">
        <f xml:space="preserve"> 639*10^-15</f>
        <v>6.39E-13</v>
      </c>
      <c r="D5" s="3"/>
      <c r="E5" s="3">
        <f t="shared" si="0"/>
        <v>3.195195266666667</v>
      </c>
    </row>
    <row r="6" spans="1:11" x14ac:dyDescent="0.25">
      <c r="A6" s="3">
        <v>4</v>
      </c>
      <c r="B6" s="3">
        <v>0.8</v>
      </c>
      <c r="C6" s="3">
        <f xml:space="preserve"> 839*10^-15</f>
        <v>8.3900000000000006E-13</v>
      </c>
      <c r="D6" s="3"/>
      <c r="E6" s="3">
        <f t="shared" si="0"/>
        <v>2.0335685999999997</v>
      </c>
      <c r="H6" t="s">
        <v>13</v>
      </c>
      <c r="I6" t="s">
        <v>14</v>
      </c>
      <c r="J6" t="s">
        <v>15</v>
      </c>
    </row>
    <row r="7" spans="1:11" x14ac:dyDescent="0.25">
      <c r="A7" s="3">
        <v>5</v>
      </c>
      <c r="B7" s="3">
        <v>1</v>
      </c>
      <c r="C7" s="3">
        <f>1.04*10^-12</f>
        <v>1.04E-12</v>
      </c>
      <c r="D7" s="3"/>
      <c r="E7" s="3">
        <f t="shared" si="0"/>
        <v>1.1332752666666668</v>
      </c>
      <c r="H7">
        <f>4.7683716 *10^-6</f>
        <v>4.7683715999999994E-6</v>
      </c>
      <c r="I7">
        <f>20*10^-3</f>
        <v>0.02</v>
      </c>
      <c r="J7">
        <f>H7/I7</f>
        <v>2.3841857999999997E-4</v>
      </c>
    </row>
    <row r="8" spans="1:11" x14ac:dyDescent="0.25">
      <c r="A8" s="3">
        <v>6</v>
      </c>
      <c r="B8" s="3">
        <v>1.2</v>
      </c>
      <c r="C8" s="3">
        <f>1.242*10^-12</f>
        <v>1.242E-12</v>
      </c>
      <c r="D8" s="3"/>
      <c r="E8" s="3">
        <f t="shared" si="0"/>
        <v>0.49431526666666675</v>
      </c>
    </row>
    <row r="9" spans="1:11" x14ac:dyDescent="0.25">
      <c r="A9" s="3">
        <v>7</v>
      </c>
      <c r="B9" s="3">
        <v>1.4</v>
      </c>
      <c r="C9" s="3">
        <f>1.439*10^-12</f>
        <v>1.439E-12</v>
      </c>
      <c r="D9" s="3"/>
      <c r="E9" s="3">
        <f t="shared" si="0"/>
        <v>0.11668860000000009</v>
      </c>
    </row>
    <row r="10" spans="1:11" x14ac:dyDescent="0.25">
      <c r="A10" s="3">
        <v>8</v>
      </c>
      <c r="B10" s="3">
        <v>1.6</v>
      </c>
      <c r="C10" s="3">
        <f>5.193*10^-6</f>
        <v>5.1929999999999992E-6</v>
      </c>
      <c r="D10" s="3"/>
      <c r="E10" s="3">
        <f t="shared" si="0"/>
        <v>3.9526666666667539E-4</v>
      </c>
    </row>
    <row r="11" spans="1:11" x14ac:dyDescent="0.25">
      <c r="A11" s="3">
        <v>9</v>
      </c>
      <c r="B11" s="3">
        <v>1.8</v>
      </c>
      <c r="C11" s="3">
        <f xml:space="preserve"> 3.309*10^-3</f>
        <v>3.3090000000000003E-3</v>
      </c>
      <c r="D11" s="3"/>
      <c r="E11" s="3">
        <f t="shared" si="0"/>
        <v>0.14543526666666678</v>
      </c>
    </row>
    <row r="12" spans="1:11" x14ac:dyDescent="0.25">
      <c r="A12" s="3">
        <v>10</v>
      </c>
      <c r="B12" s="3">
        <v>2</v>
      </c>
      <c r="C12" s="3">
        <f xml:space="preserve"> 13.05*10^-3</f>
        <v>1.3050000000000001E-2</v>
      </c>
      <c r="D12" s="3"/>
      <c r="E12" s="3">
        <f t="shared" si="0"/>
        <v>0.55180860000000009</v>
      </c>
    </row>
    <row r="13" spans="1:11" x14ac:dyDescent="0.25">
      <c r="A13" s="3">
        <v>11</v>
      </c>
      <c r="B13" s="3">
        <v>2.2000000000000002</v>
      </c>
      <c r="C13" s="3">
        <f xml:space="preserve"> 28.461*10^-3</f>
        <v>2.8461E-2</v>
      </c>
      <c r="D13" s="3"/>
      <c r="E13" s="3">
        <f t="shared" si="0"/>
        <v>1.2195152666666675</v>
      </c>
    </row>
    <row r="15" spans="1:11" x14ac:dyDescent="0.25">
      <c r="B15" s="2" t="s">
        <v>8</v>
      </c>
      <c r="C15" s="2" t="s">
        <v>4</v>
      </c>
    </row>
    <row r="16" spans="1:11" x14ac:dyDescent="0.25">
      <c r="A16" s="4"/>
      <c r="B16" s="5">
        <v>1.869</v>
      </c>
      <c r="C16" s="3">
        <f xml:space="preserve"> 6*10^-3</f>
        <v>6.0000000000000001E-3</v>
      </c>
    </row>
    <row r="17" spans="1:3" x14ac:dyDescent="0.25">
      <c r="A17" s="4"/>
      <c r="B17" s="5">
        <v>2.149</v>
      </c>
      <c r="C17" s="3">
        <f xml:space="preserve"> 24*10^-3</f>
        <v>2.4E-2</v>
      </c>
    </row>
    <row r="19" spans="1:3" x14ac:dyDescent="0.25">
      <c r="B19" t="s">
        <v>5</v>
      </c>
      <c r="C19">
        <f>2*B16-B17</f>
        <v>1.589</v>
      </c>
    </row>
    <row r="20" spans="1:3" x14ac:dyDescent="0.25">
      <c r="B20" t="s">
        <v>6</v>
      </c>
      <c r="C20">
        <f>(B16-C19)^2 / 2 /C16</f>
        <v>6.5333333333333341</v>
      </c>
    </row>
    <row r="21" spans="1:3" x14ac:dyDescent="0.25">
      <c r="B21" t="s">
        <v>6</v>
      </c>
      <c r="C21">
        <f>(B17-C19)^2 / 2 /C17</f>
        <v>6.5333333333333341</v>
      </c>
    </row>
  </sheetData>
  <mergeCells count="1">
    <mergeCell ref="C2:E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Bramory</dc:creator>
  <cp:lastModifiedBy>Bramory</cp:lastModifiedBy>
  <dcterms:created xsi:type="dcterms:W3CDTF">2018-03-21T08:36:58Z</dcterms:created>
  <dcterms:modified xsi:type="dcterms:W3CDTF">2018-03-21T19:33:51Z</dcterms:modified>
</cp:coreProperties>
</file>