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1_period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Q12" i="3" l="1"/>
  <c r="P12" i="3"/>
  <c r="R12" i="3" s="1"/>
  <c r="O12" i="3" s="1"/>
  <c r="N12" i="3"/>
  <c r="Q11" i="3"/>
  <c r="P11" i="3"/>
  <c r="N11" i="3"/>
  <c r="Q9" i="3"/>
  <c r="P9" i="3"/>
  <c r="N9" i="3"/>
  <c r="Q8" i="3"/>
  <c r="P8" i="3"/>
  <c r="N8" i="3"/>
  <c r="G12" i="3"/>
  <c r="H12" i="3"/>
  <c r="H11" i="3"/>
  <c r="G11" i="3"/>
  <c r="G9" i="3"/>
  <c r="H9" i="3"/>
  <c r="H8" i="3"/>
  <c r="G8" i="3"/>
  <c r="D19" i="2"/>
  <c r="C19" i="2"/>
  <c r="E12" i="3"/>
  <c r="E11" i="3"/>
  <c r="E9" i="3"/>
  <c r="E8" i="3"/>
  <c r="C2" i="3"/>
  <c r="C2" i="2"/>
  <c r="C15" i="2"/>
  <c r="C28" i="2"/>
  <c r="C40" i="2"/>
  <c r="C52" i="2"/>
  <c r="J56" i="2"/>
  <c r="I56" i="2"/>
  <c r="K56" i="2" s="1"/>
  <c r="I59" i="2" s="1"/>
  <c r="D56" i="2"/>
  <c r="C56" i="2"/>
  <c r="E56" i="2" s="1"/>
  <c r="K54" i="2"/>
  <c r="E54" i="2"/>
  <c r="I52" i="2"/>
  <c r="J44" i="2"/>
  <c r="I44" i="2"/>
  <c r="K44" i="2" s="1"/>
  <c r="I47" i="2" s="1"/>
  <c r="D44" i="2"/>
  <c r="C44" i="2"/>
  <c r="K42" i="2"/>
  <c r="E42" i="2"/>
  <c r="I40" i="2"/>
  <c r="K32" i="2"/>
  <c r="I35" i="2" s="1"/>
  <c r="J32" i="2"/>
  <c r="I32" i="2"/>
  <c r="D32" i="2"/>
  <c r="C32" i="2"/>
  <c r="K30" i="2"/>
  <c r="E30" i="2"/>
  <c r="I28" i="2"/>
  <c r="C9" i="2"/>
  <c r="J19" i="2"/>
  <c r="I19" i="2"/>
  <c r="K19" i="2" s="1"/>
  <c r="I22" i="2" s="1"/>
  <c r="K17" i="2"/>
  <c r="E17" i="2"/>
  <c r="I15" i="2"/>
  <c r="I2" i="2"/>
  <c r="R9" i="3" l="1"/>
  <c r="O9" i="3" s="1"/>
  <c r="R8" i="3"/>
  <c r="O8" i="3" s="1"/>
  <c r="R11" i="3"/>
  <c r="O11" i="3" s="1"/>
  <c r="E19" i="2"/>
  <c r="C22" i="2"/>
  <c r="I12" i="3"/>
  <c r="F12" i="3" s="1"/>
  <c r="I11" i="3"/>
  <c r="F11" i="3" s="1"/>
  <c r="I9" i="3"/>
  <c r="F9" i="3" s="1"/>
  <c r="I8" i="3"/>
  <c r="F8" i="3" s="1"/>
  <c r="C59" i="2"/>
  <c r="E44" i="2"/>
  <c r="C47" i="2" s="1"/>
  <c r="E32" i="2"/>
  <c r="C35" i="2" s="1"/>
  <c r="J6" i="2"/>
  <c r="I6" i="2"/>
  <c r="K6" i="2" s="1"/>
  <c r="I9" i="2" s="1"/>
  <c r="K4" i="2"/>
  <c r="D6" i="2"/>
  <c r="C6" i="2"/>
  <c r="E4" i="2"/>
  <c r="E6" i="2" l="1"/>
  <c r="H26" i="1"/>
  <c r="H17" i="1"/>
  <c r="E24" i="1"/>
  <c r="E21" i="1"/>
  <c r="I21" i="1"/>
  <c r="H21" i="1"/>
  <c r="J24" i="1"/>
  <c r="E12" i="1"/>
  <c r="I12" i="1"/>
  <c r="H12" i="1"/>
  <c r="J15" i="1"/>
  <c r="E15" i="1"/>
  <c r="J21" i="1" l="1"/>
  <c r="J12" i="1"/>
  <c r="C2" i="1"/>
  <c r="D17" i="1" s="1"/>
  <c r="D26" i="1" l="1"/>
</calcChain>
</file>

<file path=xl/sharedStrings.xml><?xml version="1.0" encoding="utf-8"?>
<sst xmlns="http://schemas.openxmlformats.org/spreadsheetml/2006/main" count="139" uniqueCount="36">
  <si>
    <t>Диод</t>
  </si>
  <si>
    <t>Кондер</t>
  </si>
  <si>
    <t>кремний</t>
  </si>
  <si>
    <t xml:space="preserve">Резистор </t>
  </si>
  <si>
    <t>freq</t>
  </si>
  <si>
    <t>V</t>
  </si>
  <si>
    <t>spice</t>
  </si>
  <si>
    <t>microA</t>
  </si>
  <si>
    <t>waveform</t>
  </si>
  <si>
    <t>average</t>
  </si>
  <si>
    <t>du</t>
  </si>
  <si>
    <t>wave</t>
  </si>
  <si>
    <t>R</t>
  </si>
  <si>
    <t>C</t>
  </si>
  <si>
    <t>Hz</t>
  </si>
  <si>
    <t>A</t>
  </si>
  <si>
    <t>обмежувач</t>
  </si>
  <si>
    <t>2_период</t>
  </si>
  <si>
    <t>f, Hz</t>
  </si>
  <si>
    <t>C, F</t>
  </si>
  <si>
    <t>R, Om</t>
  </si>
  <si>
    <t>Ucc, V</t>
  </si>
  <si>
    <t>1 напівперіодний</t>
  </si>
  <si>
    <t>2 напівперіодний</t>
  </si>
  <si>
    <t>du, V</t>
  </si>
  <si>
    <t>3 Подвоювач</t>
  </si>
  <si>
    <t>4 Обмежувач</t>
  </si>
  <si>
    <t>1kHz, 5 V</t>
  </si>
  <si>
    <t>Spice</t>
  </si>
  <si>
    <t>Ampl</t>
  </si>
  <si>
    <t>середній струм, A</t>
  </si>
  <si>
    <t>sin</t>
  </si>
  <si>
    <t>50Hz, 900 Om</t>
  </si>
  <si>
    <t>WaveForm</t>
  </si>
  <si>
    <t>0,3 V</t>
  </si>
  <si>
    <t>1,5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</si>
</sst>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00000E+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opLeftCell="A7" workbookViewId="0">
      <selection activeCell="C2" sqref="C2"/>
    </sheetView>
  </sheetViews>
  <sheetFormatPr defaultRowHeight="15" x14ac:dyDescent="0.25"/>
  <cols>
    <col min="2" max="2" width="9.7109375" bestFit="1" customWidth="1"/>
    <col min="3" max="3" width="9.140625" bestFit="1" customWidth="1"/>
    <col min="4" max="4" width="8" bestFit="1" customWidth="1"/>
    <col min="5" max="5" width="6" bestFit="1" customWidth="1"/>
    <col min="6" max="6" width="12" bestFit="1" customWidth="1"/>
    <col min="7" max="7" width="10" bestFit="1" customWidth="1"/>
    <col min="8" max="8" width="12" bestFit="1" customWidth="1"/>
    <col min="9" max="10" width="12.5703125" bestFit="1" customWidth="1"/>
  </cols>
  <sheetData>
    <row r="1" spans="2:10" x14ac:dyDescent="0.25">
      <c r="B1" t="s">
        <v>0</v>
      </c>
      <c r="C1" t="s">
        <v>2</v>
      </c>
    </row>
    <row r="2" spans="2:10" x14ac:dyDescent="0.25">
      <c r="B2" t="s">
        <v>1</v>
      </c>
      <c r="C2">
        <f>10*10^-6</f>
        <v>9.9999999999999991E-6</v>
      </c>
    </row>
    <row r="3" spans="2:10" x14ac:dyDescent="0.25">
      <c r="B3" t="s">
        <v>3</v>
      </c>
      <c r="C3">
        <v>4700</v>
      </c>
      <c r="E3">
        <v>28000</v>
      </c>
    </row>
    <row r="4" spans="2:10" x14ac:dyDescent="0.25">
      <c r="B4" t="s">
        <v>4</v>
      </c>
      <c r="C4">
        <v>50</v>
      </c>
    </row>
    <row r="7" spans="2:10" x14ac:dyDescent="0.25">
      <c r="C7" s="17"/>
      <c r="D7" s="17"/>
    </row>
    <row r="11" spans="2:10" x14ac:dyDescent="0.25">
      <c r="C11" s="1" t="s">
        <v>7</v>
      </c>
      <c r="D11" s="1"/>
      <c r="E11" s="1" t="s">
        <v>9</v>
      </c>
      <c r="H11" s="1" t="s">
        <v>7</v>
      </c>
      <c r="I11" s="1"/>
      <c r="J11" s="1" t="s">
        <v>9</v>
      </c>
    </row>
    <row r="12" spans="2:10" x14ac:dyDescent="0.25">
      <c r="B12" t="s">
        <v>6</v>
      </c>
      <c r="C12">
        <v>629</v>
      </c>
      <c r="D12">
        <v>491</v>
      </c>
      <c r="E12">
        <f>(C12+D12)/2</f>
        <v>560</v>
      </c>
      <c r="G12" t="s">
        <v>8</v>
      </c>
      <c r="H12" s="2">
        <f>H15/C3*10^6</f>
        <v>740.42553191489355</v>
      </c>
      <c r="I12" s="2">
        <f>I15/C3*10^6</f>
        <v>534.04255319148933</v>
      </c>
      <c r="J12" s="3">
        <f>(H12+I12)/2</f>
        <v>637.23404255319144</v>
      </c>
    </row>
    <row r="13" spans="2:10" x14ac:dyDescent="0.25">
      <c r="H13" s="3"/>
      <c r="I13" s="3"/>
      <c r="J13" s="3"/>
    </row>
    <row r="14" spans="2:10" x14ac:dyDescent="0.25">
      <c r="C14" t="s">
        <v>5</v>
      </c>
      <c r="H14" t="s">
        <v>5</v>
      </c>
      <c r="J14" s="2"/>
    </row>
    <row r="15" spans="2:10" x14ac:dyDescent="0.25">
      <c r="B15" t="s">
        <v>6</v>
      </c>
      <c r="C15">
        <v>4.4000000000000004</v>
      </c>
      <c r="D15">
        <v>3.44</v>
      </c>
      <c r="E15">
        <f>C15-D15</f>
        <v>0.96000000000000041</v>
      </c>
      <c r="G15" t="s">
        <v>8</v>
      </c>
      <c r="H15">
        <v>3.48</v>
      </c>
      <c r="I15">
        <v>2.5099999999999998</v>
      </c>
      <c r="J15" s="2">
        <f>H15-I15</f>
        <v>0.9700000000000002</v>
      </c>
    </row>
    <row r="16" spans="2:10" x14ac:dyDescent="0.25">
      <c r="J16" s="2"/>
    </row>
    <row r="17" spans="2:10" x14ac:dyDescent="0.25">
      <c r="C17" t="s">
        <v>10</v>
      </c>
      <c r="D17">
        <f>E12*10^-6/(C4*C2)</f>
        <v>1.1199999999999999</v>
      </c>
      <c r="E17" t="s">
        <v>5</v>
      </c>
      <c r="G17" t="s">
        <v>10</v>
      </c>
      <c r="H17">
        <f>J12*10^-6/(C2*C4)</f>
        <v>1.2744680851063828</v>
      </c>
    </row>
    <row r="20" spans="2:10" x14ac:dyDescent="0.25">
      <c r="C20" s="1" t="s">
        <v>7</v>
      </c>
      <c r="D20" s="1"/>
      <c r="E20" s="1" t="s">
        <v>9</v>
      </c>
      <c r="H20" s="1" t="s">
        <v>7</v>
      </c>
      <c r="I20" s="1"/>
      <c r="J20" s="1" t="s">
        <v>9</v>
      </c>
    </row>
    <row r="21" spans="2:10" x14ac:dyDescent="0.25">
      <c r="B21" t="s">
        <v>6</v>
      </c>
      <c r="C21">
        <v>158</v>
      </c>
      <c r="D21">
        <v>148</v>
      </c>
      <c r="E21">
        <f>(C21+D21)/2</f>
        <v>153</v>
      </c>
      <c r="G21" t="s">
        <v>8</v>
      </c>
      <c r="H21" s="2">
        <f>H24/E3*10^6</f>
        <v>144.67857142857142</v>
      </c>
      <c r="I21" s="2">
        <f>I24/E3*10^6</f>
        <v>136.32142857142858</v>
      </c>
      <c r="J21" s="3">
        <f>(H21+I21)/2</f>
        <v>140.5</v>
      </c>
    </row>
    <row r="22" spans="2:10" x14ac:dyDescent="0.25">
      <c r="H22" s="3"/>
      <c r="I22" s="3"/>
      <c r="J22" s="3"/>
    </row>
    <row r="23" spans="2:10" x14ac:dyDescent="0.25">
      <c r="C23" t="s">
        <v>5</v>
      </c>
      <c r="H23" t="s">
        <v>5</v>
      </c>
      <c r="J23" s="2"/>
    </row>
    <row r="24" spans="2:10" x14ac:dyDescent="0.25">
      <c r="B24" t="s">
        <v>6</v>
      </c>
      <c r="C24">
        <v>4.4269999999999996</v>
      </c>
      <c r="D24">
        <v>4.1539999999999999</v>
      </c>
      <c r="E24">
        <f>C24-D24</f>
        <v>0.27299999999999969</v>
      </c>
      <c r="G24" t="s">
        <v>8</v>
      </c>
      <c r="H24">
        <v>4.0510000000000002</v>
      </c>
      <c r="I24">
        <v>3.8170000000000002</v>
      </c>
      <c r="J24" s="2">
        <f>H24-I24</f>
        <v>0.23399999999999999</v>
      </c>
    </row>
    <row r="26" spans="2:10" x14ac:dyDescent="0.25">
      <c r="C26" t="s">
        <v>10</v>
      </c>
      <c r="D26">
        <f>E21*10^-6/(C2*C4)</f>
        <v>0.30599999999999999</v>
      </c>
      <c r="E26" t="s">
        <v>5</v>
      </c>
      <c r="G26" t="s">
        <v>10</v>
      </c>
      <c r="H26">
        <f>J21*10^-6/(C2*C4)</f>
        <v>0.28099999999999997</v>
      </c>
      <c r="J26" s="2"/>
    </row>
  </sheetData>
  <mergeCells count="1">
    <mergeCell ref="C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40" workbookViewId="0">
      <selection activeCell="E4" sqref="E4"/>
    </sheetView>
  </sheetViews>
  <sheetFormatPr defaultRowHeight="15" x14ac:dyDescent="0.25"/>
  <cols>
    <col min="3" max="3" width="12.28515625" bestFit="1" customWidth="1"/>
  </cols>
  <sheetData>
    <row r="1" spans="1:12" x14ac:dyDescent="0.25">
      <c r="A1">
        <v>1</v>
      </c>
      <c r="B1" t="s">
        <v>12</v>
      </c>
      <c r="C1">
        <v>12000</v>
      </c>
      <c r="D1">
        <v>62000</v>
      </c>
      <c r="H1" t="s">
        <v>12</v>
      </c>
      <c r="I1">
        <v>4680</v>
      </c>
    </row>
    <row r="2" spans="1:12" x14ac:dyDescent="0.25">
      <c r="B2" t="s">
        <v>13</v>
      </c>
      <c r="C2">
        <f>10*10^-6</f>
        <v>9.9999999999999991E-6</v>
      </c>
      <c r="E2">
        <v>50</v>
      </c>
      <c r="F2" t="s">
        <v>14</v>
      </c>
      <c r="H2" t="s">
        <v>13</v>
      </c>
      <c r="I2">
        <f>10*10^-6</f>
        <v>9.9999999999999991E-6</v>
      </c>
      <c r="K2">
        <v>50</v>
      </c>
      <c r="L2" t="s">
        <v>14</v>
      </c>
    </row>
    <row r="3" spans="1:12" x14ac:dyDescent="0.25">
      <c r="C3" s="17" t="s">
        <v>5</v>
      </c>
      <c r="D3" s="17"/>
      <c r="E3" s="17"/>
      <c r="I3" s="17" t="s">
        <v>5</v>
      </c>
      <c r="J3" s="17"/>
      <c r="K3" s="17"/>
    </row>
    <row r="4" spans="1:12" x14ac:dyDescent="0.25">
      <c r="B4" t="s">
        <v>11</v>
      </c>
      <c r="C4">
        <v>3.88</v>
      </c>
      <c r="D4">
        <v>3.38</v>
      </c>
      <c r="E4" s="2">
        <f>C4-D4</f>
        <v>0.5</v>
      </c>
      <c r="H4" t="s">
        <v>6</v>
      </c>
      <c r="I4">
        <v>4.4000000000000004</v>
      </c>
      <c r="J4">
        <v>3.05</v>
      </c>
      <c r="K4">
        <f>I4-J4</f>
        <v>1.3500000000000005</v>
      </c>
    </row>
    <row r="5" spans="1:12" x14ac:dyDescent="0.25">
      <c r="C5" s="17" t="s">
        <v>15</v>
      </c>
      <c r="D5" s="17"/>
      <c r="E5" s="17"/>
      <c r="I5" s="17" t="s">
        <v>15</v>
      </c>
      <c r="J5" s="17"/>
      <c r="K5" s="17"/>
    </row>
    <row r="6" spans="1:12" x14ac:dyDescent="0.25">
      <c r="C6">
        <f>C4/$C$1</f>
        <v>3.2333333333333335E-4</v>
      </c>
      <c r="D6">
        <f>D4/$C$1</f>
        <v>2.8166666666666666E-4</v>
      </c>
      <c r="E6">
        <f>(C6+D6)/2</f>
        <v>3.0250000000000003E-4</v>
      </c>
      <c r="I6">
        <f>I4/$C$1</f>
        <v>3.6666666666666667E-4</v>
      </c>
      <c r="J6">
        <f>J4/$C$1</f>
        <v>2.5416666666666665E-4</v>
      </c>
      <c r="K6">
        <f>(I6+J6)/2</f>
        <v>3.1041666666666663E-4</v>
      </c>
    </row>
    <row r="7" spans="1:12" x14ac:dyDescent="0.25">
      <c r="E7" t="s">
        <v>9</v>
      </c>
      <c r="K7" t="s">
        <v>9</v>
      </c>
    </row>
    <row r="9" spans="1:12" x14ac:dyDescent="0.25">
      <c r="B9" t="s">
        <v>10</v>
      </c>
      <c r="C9" s="4">
        <f>E6/(C2*E2)</f>
        <v>0.60500000000000009</v>
      </c>
      <c r="H9" t="s">
        <v>10</v>
      </c>
      <c r="I9" s="4">
        <f>K6/(2*I2*K2)</f>
        <v>0.31041666666666662</v>
      </c>
    </row>
    <row r="14" spans="1:12" x14ac:dyDescent="0.25">
      <c r="A14">
        <v>2</v>
      </c>
      <c r="B14" t="s">
        <v>12</v>
      </c>
      <c r="C14">
        <v>62000</v>
      </c>
      <c r="H14" t="s">
        <v>12</v>
      </c>
      <c r="I14">
        <v>4680</v>
      </c>
    </row>
    <row r="15" spans="1:12" x14ac:dyDescent="0.25">
      <c r="B15" t="s">
        <v>13</v>
      </c>
      <c r="C15">
        <f>10*10^-6</f>
        <v>9.9999999999999991E-6</v>
      </c>
      <c r="E15">
        <v>50</v>
      </c>
      <c r="F15" t="s">
        <v>14</v>
      </c>
      <c r="H15" t="s">
        <v>13</v>
      </c>
      <c r="I15">
        <f>10*10^-6</f>
        <v>9.9999999999999991E-6</v>
      </c>
      <c r="K15">
        <v>50</v>
      </c>
      <c r="L15" t="s">
        <v>14</v>
      </c>
    </row>
    <row r="16" spans="1:12" x14ac:dyDescent="0.25">
      <c r="C16" s="17" t="s">
        <v>5</v>
      </c>
      <c r="D16" s="17"/>
      <c r="E16" s="17"/>
      <c r="I16" s="17" t="s">
        <v>5</v>
      </c>
      <c r="J16" s="17"/>
      <c r="K16" s="17"/>
    </row>
    <row r="17" spans="1:12" x14ac:dyDescent="0.25">
      <c r="B17" t="s">
        <v>11</v>
      </c>
      <c r="C17">
        <v>4.22</v>
      </c>
      <c r="D17">
        <v>4.09</v>
      </c>
      <c r="E17" s="2">
        <f>C17-D17</f>
        <v>0.12999999999999989</v>
      </c>
      <c r="H17" t="s">
        <v>6</v>
      </c>
      <c r="I17">
        <v>4.4000000000000004</v>
      </c>
      <c r="J17">
        <v>3.05</v>
      </c>
      <c r="K17">
        <f>I17-J17</f>
        <v>1.3500000000000005</v>
      </c>
    </row>
    <row r="18" spans="1:12" x14ac:dyDescent="0.25">
      <c r="C18" s="17" t="s">
        <v>15</v>
      </c>
      <c r="D18" s="17"/>
      <c r="E18" s="17"/>
      <c r="I18" s="17" t="s">
        <v>15</v>
      </c>
      <c r="J18" s="17"/>
      <c r="K18" s="17"/>
    </row>
    <row r="19" spans="1:12" x14ac:dyDescent="0.25">
      <c r="C19" s="9">
        <f>C17/$D$1</f>
        <v>6.8064516129032258E-5</v>
      </c>
      <c r="D19">
        <f>D17/$D$1</f>
        <v>6.5967741935483862E-5</v>
      </c>
      <c r="E19">
        <f>(C19+D19)/2</f>
        <v>6.701612903225806E-5</v>
      </c>
      <c r="I19">
        <f>I17/$C$1</f>
        <v>3.6666666666666667E-4</v>
      </c>
      <c r="J19">
        <f>J17/$C$1</f>
        <v>2.5416666666666665E-4</v>
      </c>
      <c r="K19">
        <f>(I19+J19)/2</f>
        <v>3.1041666666666663E-4</v>
      </c>
    </row>
    <row r="20" spans="1:12" x14ac:dyDescent="0.25">
      <c r="E20" t="s">
        <v>9</v>
      </c>
      <c r="K20" t="s">
        <v>9</v>
      </c>
    </row>
    <row r="22" spans="1:12" x14ac:dyDescent="0.25">
      <c r="B22" t="s">
        <v>10</v>
      </c>
      <c r="C22" s="4">
        <f>E19/(C15*E15)</f>
        <v>0.13403225806451613</v>
      </c>
      <c r="H22" t="s">
        <v>10</v>
      </c>
      <c r="I22" s="4">
        <f>K19/(2*I15*K15)</f>
        <v>0.31041666666666662</v>
      </c>
    </row>
    <row r="26" spans="1:12" x14ac:dyDescent="0.25">
      <c r="A26" t="s">
        <v>17</v>
      </c>
    </row>
    <row r="27" spans="1:12" x14ac:dyDescent="0.25">
      <c r="A27">
        <v>3</v>
      </c>
      <c r="B27" t="s">
        <v>12</v>
      </c>
      <c r="C27">
        <v>12000</v>
      </c>
      <c r="H27" t="s">
        <v>12</v>
      </c>
      <c r="I27">
        <v>4680</v>
      </c>
    </row>
    <row r="28" spans="1:12" x14ac:dyDescent="0.25">
      <c r="B28" t="s">
        <v>13</v>
      </c>
      <c r="C28">
        <f>10*10^-6</f>
        <v>9.9999999999999991E-6</v>
      </c>
      <c r="E28">
        <v>50</v>
      </c>
      <c r="F28" t="s">
        <v>14</v>
      </c>
      <c r="H28" t="s">
        <v>13</v>
      </c>
      <c r="I28">
        <f>10*10^-6</f>
        <v>9.9999999999999991E-6</v>
      </c>
      <c r="K28">
        <v>50</v>
      </c>
      <c r="L28" t="s">
        <v>14</v>
      </c>
    </row>
    <row r="29" spans="1:12" x14ac:dyDescent="0.25">
      <c r="C29" s="17" t="s">
        <v>5</v>
      </c>
      <c r="D29" s="17"/>
      <c r="E29" s="17"/>
      <c r="I29" s="17" t="s">
        <v>5</v>
      </c>
      <c r="J29" s="17"/>
      <c r="K29" s="17"/>
    </row>
    <row r="30" spans="1:12" x14ac:dyDescent="0.25">
      <c r="B30" t="s">
        <v>11</v>
      </c>
      <c r="C30">
        <v>3.16</v>
      </c>
      <c r="D30">
        <v>2.78</v>
      </c>
      <c r="E30" s="2">
        <f>C30-D30</f>
        <v>0.38000000000000034</v>
      </c>
      <c r="H30" t="s">
        <v>6</v>
      </c>
      <c r="I30">
        <v>4.4000000000000004</v>
      </c>
      <c r="J30">
        <v>3.05</v>
      </c>
      <c r="K30">
        <f>I30-J30</f>
        <v>1.3500000000000005</v>
      </c>
    </row>
    <row r="31" spans="1:12" x14ac:dyDescent="0.25">
      <c r="C31" s="17" t="s">
        <v>15</v>
      </c>
      <c r="D31" s="17"/>
      <c r="E31" s="17"/>
      <c r="I31" s="17" t="s">
        <v>15</v>
      </c>
      <c r="J31" s="17"/>
      <c r="K31" s="17"/>
    </row>
    <row r="32" spans="1:12" x14ac:dyDescent="0.25">
      <c r="C32">
        <f>C30/$C$1</f>
        <v>2.6333333333333336E-4</v>
      </c>
      <c r="D32">
        <f>D30/$C$1</f>
        <v>2.3166666666666664E-4</v>
      </c>
      <c r="E32">
        <f>(C32+D32)/2</f>
        <v>2.475E-4</v>
      </c>
      <c r="I32">
        <f>I30/$C$1</f>
        <v>3.6666666666666667E-4</v>
      </c>
      <c r="J32">
        <f>J30/$C$1</f>
        <v>2.5416666666666665E-4</v>
      </c>
      <c r="K32">
        <f>(I32+J32)/2</f>
        <v>3.1041666666666663E-4</v>
      </c>
    </row>
    <row r="33" spans="1:12" x14ac:dyDescent="0.25">
      <c r="E33" t="s">
        <v>9</v>
      </c>
      <c r="K33" t="s">
        <v>9</v>
      </c>
    </row>
    <row r="35" spans="1:12" x14ac:dyDescent="0.25">
      <c r="B35" t="s">
        <v>10</v>
      </c>
      <c r="C35" s="4">
        <f>E32/(2*C28*E28)</f>
        <v>0.2475</v>
      </c>
      <c r="H35" t="s">
        <v>10</v>
      </c>
      <c r="I35" s="4">
        <f>K32/(2*I28*K28)</f>
        <v>0.31041666666666662</v>
      </c>
    </row>
    <row r="39" spans="1:12" x14ac:dyDescent="0.25">
      <c r="A39">
        <v>4</v>
      </c>
      <c r="B39" t="s">
        <v>12</v>
      </c>
      <c r="C39">
        <v>62000</v>
      </c>
      <c r="H39" t="s">
        <v>12</v>
      </c>
      <c r="I39">
        <v>4680</v>
      </c>
    </row>
    <row r="40" spans="1:12" x14ac:dyDescent="0.25">
      <c r="B40" t="s">
        <v>13</v>
      </c>
      <c r="C40">
        <f>10*10^-6</f>
        <v>9.9999999999999991E-6</v>
      </c>
      <c r="E40">
        <v>50</v>
      </c>
      <c r="F40" t="s">
        <v>14</v>
      </c>
      <c r="H40" t="s">
        <v>13</v>
      </c>
      <c r="I40">
        <f>10*10^-6</f>
        <v>9.9999999999999991E-6</v>
      </c>
      <c r="K40">
        <v>50</v>
      </c>
      <c r="L40" t="s">
        <v>14</v>
      </c>
    </row>
    <row r="41" spans="1:12" x14ac:dyDescent="0.25">
      <c r="C41" s="17" t="s">
        <v>5</v>
      </c>
      <c r="D41" s="17"/>
      <c r="E41" s="17"/>
      <c r="I41" s="17" t="s">
        <v>5</v>
      </c>
      <c r="J41" s="17"/>
      <c r="K41" s="17"/>
    </row>
    <row r="42" spans="1:12" x14ac:dyDescent="0.25">
      <c r="B42" t="s">
        <v>11</v>
      </c>
      <c r="C42">
        <v>3.3</v>
      </c>
      <c r="D42">
        <v>3.01</v>
      </c>
      <c r="E42" s="2">
        <f>C42-D42</f>
        <v>0.29000000000000004</v>
      </c>
      <c r="H42" t="s">
        <v>6</v>
      </c>
      <c r="I42">
        <v>4.4000000000000004</v>
      </c>
      <c r="J42">
        <v>3.05</v>
      </c>
      <c r="K42">
        <f>I42-J42</f>
        <v>1.3500000000000005</v>
      </c>
    </row>
    <row r="43" spans="1:12" x14ac:dyDescent="0.25">
      <c r="C43" s="17" t="s">
        <v>15</v>
      </c>
      <c r="D43" s="17"/>
      <c r="E43" s="17"/>
      <c r="I43" s="17" t="s">
        <v>15</v>
      </c>
      <c r="J43" s="17"/>
      <c r="K43" s="17"/>
    </row>
    <row r="44" spans="1:12" x14ac:dyDescent="0.25">
      <c r="C44">
        <f>C42/$C$1</f>
        <v>2.7499999999999996E-4</v>
      </c>
      <c r="D44">
        <f>D42/$C$1</f>
        <v>2.5083333333333332E-4</v>
      </c>
      <c r="E44">
        <f>(C44+D44)/2</f>
        <v>2.6291666666666662E-4</v>
      </c>
      <c r="I44">
        <f>I42/$C$1</f>
        <v>3.6666666666666667E-4</v>
      </c>
      <c r="J44">
        <f>J42/$C$1</f>
        <v>2.5416666666666665E-4</v>
      </c>
      <c r="K44">
        <f>(I44+J44)/2</f>
        <v>3.1041666666666663E-4</v>
      </c>
    </row>
    <row r="45" spans="1:12" x14ac:dyDescent="0.25">
      <c r="E45" t="s">
        <v>9</v>
      </c>
      <c r="K45" t="s">
        <v>9</v>
      </c>
    </row>
    <row r="47" spans="1:12" x14ac:dyDescent="0.25">
      <c r="B47" t="s">
        <v>10</v>
      </c>
      <c r="C47" s="4">
        <f>E44/(2*C40*E40)</f>
        <v>0.26291666666666663</v>
      </c>
      <c r="H47" t="s">
        <v>10</v>
      </c>
      <c r="I47" s="4">
        <f>K44/(2*I40*K40)</f>
        <v>0.31041666666666662</v>
      </c>
    </row>
    <row r="50" spans="1:12" x14ac:dyDescent="0.25">
      <c r="A50" t="s">
        <v>16</v>
      </c>
    </row>
    <row r="51" spans="1:12" x14ac:dyDescent="0.25">
      <c r="A51">
        <v>5</v>
      </c>
      <c r="B51" t="s">
        <v>12</v>
      </c>
      <c r="C51">
        <v>900</v>
      </c>
      <c r="H51" t="s">
        <v>12</v>
      </c>
      <c r="I51">
        <v>4680</v>
      </c>
    </row>
    <row r="52" spans="1:12" x14ac:dyDescent="0.25">
      <c r="B52" t="s">
        <v>13</v>
      </c>
      <c r="C52">
        <f>10*10^-6</f>
        <v>9.9999999999999991E-6</v>
      </c>
      <c r="E52">
        <v>50</v>
      </c>
      <c r="F52" t="s">
        <v>14</v>
      </c>
      <c r="H52" t="s">
        <v>13</v>
      </c>
      <c r="I52">
        <f>10*10^-6</f>
        <v>9.9999999999999991E-6</v>
      </c>
      <c r="K52">
        <v>50</v>
      </c>
      <c r="L52" t="s">
        <v>14</v>
      </c>
    </row>
    <row r="53" spans="1:12" x14ac:dyDescent="0.25">
      <c r="C53" s="17" t="s">
        <v>5</v>
      </c>
      <c r="D53" s="17"/>
      <c r="E53" s="17"/>
      <c r="I53" s="17" t="s">
        <v>5</v>
      </c>
      <c r="J53" s="17"/>
      <c r="K53" s="17"/>
    </row>
    <row r="54" spans="1:12" x14ac:dyDescent="0.25">
      <c r="B54" t="s">
        <v>11</v>
      </c>
      <c r="C54">
        <v>4.2</v>
      </c>
      <c r="D54">
        <v>4.07</v>
      </c>
      <c r="E54" s="2">
        <f>C54-D54</f>
        <v>0.12999999999999989</v>
      </c>
      <c r="H54" t="s">
        <v>6</v>
      </c>
      <c r="I54">
        <v>4.4000000000000004</v>
      </c>
      <c r="J54">
        <v>3.05</v>
      </c>
      <c r="K54">
        <f>I54-J54</f>
        <v>1.3500000000000005</v>
      </c>
    </row>
    <row r="55" spans="1:12" x14ac:dyDescent="0.25">
      <c r="C55" s="17" t="s">
        <v>15</v>
      </c>
      <c r="D55" s="17"/>
      <c r="E55" s="17"/>
      <c r="I55" s="17" t="s">
        <v>15</v>
      </c>
      <c r="J55" s="17"/>
      <c r="K55" s="17"/>
    </row>
    <row r="56" spans="1:12" x14ac:dyDescent="0.25">
      <c r="C56">
        <f>C54/$C$1</f>
        <v>3.5E-4</v>
      </c>
      <c r="D56">
        <f>D54/$C$1</f>
        <v>3.3916666666666671E-4</v>
      </c>
      <c r="E56">
        <f>(C56+D56)/2</f>
        <v>3.4458333333333335E-4</v>
      </c>
      <c r="I56">
        <f>I54/$C$1</f>
        <v>3.6666666666666667E-4</v>
      </c>
      <c r="J56">
        <f>J54/$C$1</f>
        <v>2.5416666666666665E-4</v>
      </c>
      <c r="K56">
        <f>(I56+J56)/2</f>
        <v>3.1041666666666663E-4</v>
      </c>
    </row>
    <row r="57" spans="1:12" x14ac:dyDescent="0.25">
      <c r="E57" t="s">
        <v>9</v>
      </c>
      <c r="K57" t="s">
        <v>9</v>
      </c>
    </row>
    <row r="59" spans="1:12" x14ac:dyDescent="0.25">
      <c r="B59" t="s">
        <v>10</v>
      </c>
      <c r="C59" s="4">
        <f>E56/(2*C52*E52)</f>
        <v>0.34458333333333335</v>
      </c>
      <c r="H59" t="s">
        <v>10</v>
      </c>
      <c r="I59" s="4">
        <f>K56/(2*I52*K52)</f>
        <v>0.31041666666666662</v>
      </c>
    </row>
  </sheetData>
  <mergeCells count="20">
    <mergeCell ref="C55:E55"/>
    <mergeCell ref="I55:K55"/>
    <mergeCell ref="C41:E41"/>
    <mergeCell ref="I41:K41"/>
    <mergeCell ref="C43:E43"/>
    <mergeCell ref="I43:K43"/>
    <mergeCell ref="C53:E53"/>
    <mergeCell ref="I53:K53"/>
    <mergeCell ref="C18:E18"/>
    <mergeCell ref="I18:K18"/>
    <mergeCell ref="C29:E29"/>
    <mergeCell ref="I29:K29"/>
    <mergeCell ref="C31:E31"/>
    <mergeCell ref="I31:K31"/>
    <mergeCell ref="C3:E3"/>
    <mergeCell ref="C5:E5"/>
    <mergeCell ref="I3:K3"/>
    <mergeCell ref="I5:K5"/>
    <mergeCell ref="C16:E16"/>
    <mergeCell ref="I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7" workbookViewId="0">
      <selection activeCell="M17" sqref="M17"/>
    </sheetView>
  </sheetViews>
  <sheetFormatPr defaultRowHeight="15" x14ac:dyDescent="0.25"/>
  <cols>
    <col min="1" max="1" width="17.28515625" style="5" bestFit="1" customWidth="1"/>
    <col min="2" max="2" width="6.28515625" style="5" bestFit="1" customWidth="1"/>
    <col min="3" max="3" width="8" style="5" bestFit="1" customWidth="1"/>
    <col min="4" max="4" width="6" style="5" bestFit="1" customWidth="1"/>
    <col min="5" max="5" width="5.5703125" style="5" bestFit="1" customWidth="1"/>
    <col min="6" max="6" width="8.28515625" style="5" bestFit="1" customWidth="1"/>
    <col min="7" max="8" width="3.42578125" style="5" customWidth="1"/>
    <col min="9" max="9" width="11" style="5" customWidth="1"/>
    <col min="10" max="10" width="12" style="5" bestFit="1" customWidth="1"/>
    <col min="11" max="11" width="9.5703125" style="5" bestFit="1" customWidth="1"/>
    <col min="12" max="13" width="5.5703125" style="5" bestFit="1" customWidth="1"/>
    <col min="14" max="15" width="9.140625" style="5"/>
    <col min="16" max="17" width="3" style="5" customWidth="1"/>
    <col min="18" max="18" width="14.140625" style="5" customWidth="1"/>
    <col min="19" max="16384" width="9.140625" style="5"/>
  </cols>
  <sheetData>
    <row r="1" spans="1:18" x14ac:dyDescent="0.25">
      <c r="B1" s="6" t="s">
        <v>20</v>
      </c>
      <c r="C1" s="6">
        <v>12000</v>
      </c>
      <c r="D1" s="6">
        <v>62000</v>
      </c>
      <c r="E1" s="6">
        <v>900</v>
      </c>
    </row>
    <row r="2" spans="1:18" x14ac:dyDescent="0.25">
      <c r="B2" s="6" t="s">
        <v>19</v>
      </c>
      <c r="C2" s="6">
        <f>10*10^-6</f>
        <v>9.9999999999999991E-6</v>
      </c>
    </row>
    <row r="3" spans="1:18" x14ac:dyDescent="0.25">
      <c r="B3" s="6" t="s">
        <v>18</v>
      </c>
      <c r="C3" s="6">
        <v>50</v>
      </c>
      <c r="D3" s="12">
        <v>1000</v>
      </c>
    </row>
    <row r="4" spans="1:18" x14ac:dyDescent="0.25">
      <c r="B4" s="6" t="s">
        <v>21</v>
      </c>
      <c r="C4" s="6">
        <v>5</v>
      </c>
      <c r="D4" s="6">
        <v>0.3</v>
      </c>
      <c r="E4" s="6">
        <v>1.5</v>
      </c>
    </row>
    <row r="6" spans="1:18" x14ac:dyDescent="0.25">
      <c r="B6" s="24" t="s">
        <v>33</v>
      </c>
      <c r="C6" s="24"/>
      <c r="D6" s="24"/>
      <c r="E6" s="24"/>
      <c r="F6" s="24"/>
      <c r="G6" s="24"/>
      <c r="H6" s="24"/>
      <c r="I6" s="24"/>
      <c r="K6" s="24" t="s">
        <v>28</v>
      </c>
      <c r="L6" s="22"/>
      <c r="M6" s="22"/>
      <c r="N6" s="22"/>
      <c r="O6" s="22"/>
      <c r="P6" s="22"/>
      <c r="Q6" s="22"/>
      <c r="R6" s="23"/>
    </row>
    <row r="7" spans="1:18" x14ac:dyDescent="0.25">
      <c r="B7" s="6" t="s">
        <v>20</v>
      </c>
      <c r="C7" s="21" t="s">
        <v>5</v>
      </c>
      <c r="D7" s="22"/>
      <c r="E7" s="8" t="s">
        <v>29</v>
      </c>
      <c r="F7" s="6" t="s">
        <v>24</v>
      </c>
      <c r="G7" s="21" t="s">
        <v>30</v>
      </c>
      <c r="H7" s="22"/>
      <c r="I7" s="23"/>
      <c r="K7" s="6" t="s">
        <v>20</v>
      </c>
      <c r="L7" s="21" t="s">
        <v>5</v>
      </c>
      <c r="M7" s="22"/>
      <c r="N7" s="8" t="s">
        <v>29</v>
      </c>
      <c r="O7" s="6" t="s">
        <v>24</v>
      </c>
      <c r="P7" s="21" t="s">
        <v>30</v>
      </c>
      <c r="Q7" s="22"/>
      <c r="R7" s="23"/>
    </row>
    <row r="8" spans="1:18" x14ac:dyDescent="0.25">
      <c r="A8" s="20" t="s">
        <v>22</v>
      </c>
      <c r="B8" s="6">
        <v>12000</v>
      </c>
      <c r="C8" s="7">
        <v>3.8929999999999998</v>
      </c>
      <c r="D8" s="7">
        <v>3.3860000000000001</v>
      </c>
      <c r="E8" s="7">
        <f>C8-D8</f>
        <v>0.50699999999999967</v>
      </c>
      <c r="F8" s="7">
        <f>I8/($C$2*$C$3)</f>
        <v>0.60658333333333336</v>
      </c>
      <c r="G8" s="7">
        <f>C8/$B8</f>
        <v>3.2441666666666665E-4</v>
      </c>
      <c r="H8" s="7">
        <f>D8/$B8</f>
        <v>2.8216666666666668E-4</v>
      </c>
      <c r="I8" s="14">
        <f>(G8+H8)/2</f>
        <v>3.0329166666666666E-4</v>
      </c>
      <c r="J8" s="13"/>
      <c r="K8" s="7">
        <v>12000</v>
      </c>
      <c r="L8" s="7">
        <v>4.4169999999999998</v>
      </c>
      <c r="M8" s="7">
        <v>3.8140000000000001</v>
      </c>
      <c r="N8" s="7">
        <f>L8-M8</f>
        <v>0.60299999999999976</v>
      </c>
      <c r="O8" s="7">
        <f>R8/($C$2*$C$3)</f>
        <v>0.68591666666666673</v>
      </c>
      <c r="P8" s="7">
        <f>L8/$B8</f>
        <v>3.6808333333333333E-4</v>
      </c>
      <c r="Q8" s="7">
        <f>M8/$B8</f>
        <v>3.1783333333333332E-4</v>
      </c>
      <c r="R8" s="14">
        <f>(P8+Q8)/2</f>
        <v>3.4295833333333335E-4</v>
      </c>
    </row>
    <row r="9" spans="1:18" x14ac:dyDescent="0.25">
      <c r="A9" s="20"/>
      <c r="B9" s="6">
        <v>62000</v>
      </c>
      <c r="C9" s="7">
        <v>4.2169999999999996</v>
      </c>
      <c r="D9" s="7">
        <v>4.0819999999999999</v>
      </c>
      <c r="E9" s="7">
        <f>C9-D9</f>
        <v>0.13499999999999979</v>
      </c>
      <c r="F9" s="7">
        <f>I9/($C$2*$C$3)</f>
        <v>0.13385483870967743</v>
      </c>
      <c r="G9" s="7">
        <f>C9/$B9</f>
        <v>6.8016129032258057E-5</v>
      </c>
      <c r="H9" s="7">
        <f>D9/$B9</f>
        <v>6.5838709677419358E-5</v>
      </c>
      <c r="I9" s="15">
        <f>(G9+H9)/2</f>
        <v>6.6927419354838715E-5</v>
      </c>
      <c r="J9" s="13"/>
      <c r="K9" s="7">
        <v>62000</v>
      </c>
      <c r="L9" s="7">
        <v>4.4340000000000002</v>
      </c>
      <c r="M9" s="7">
        <v>4.306</v>
      </c>
      <c r="N9" s="7">
        <f>L9-M9</f>
        <v>0.12800000000000011</v>
      </c>
      <c r="O9" s="7">
        <f>R9/($C$2*$C$3)</f>
        <v>0.14096774193548386</v>
      </c>
      <c r="P9" s="7">
        <f>L9/$B9</f>
        <v>7.1516129032258061E-5</v>
      </c>
      <c r="Q9" s="7">
        <f>M9/$B9</f>
        <v>6.9451612903225808E-5</v>
      </c>
      <c r="R9" s="15">
        <f>(P9+Q9)/2</f>
        <v>7.0483870967741935E-5</v>
      </c>
    </row>
    <row r="10" spans="1:18" x14ac:dyDescent="0.25">
      <c r="C10" s="13"/>
      <c r="D10" s="13"/>
      <c r="E10" s="13"/>
      <c r="F10" s="13"/>
      <c r="G10" s="13"/>
      <c r="H10" s="13"/>
      <c r="I10" s="16"/>
      <c r="J10" s="13"/>
      <c r="K10" s="13"/>
      <c r="L10" s="13"/>
      <c r="M10" s="13"/>
      <c r="N10" s="13"/>
      <c r="O10" s="13"/>
      <c r="P10" s="13"/>
      <c r="Q10" s="13"/>
      <c r="R10" s="16"/>
    </row>
    <row r="11" spans="1:18" x14ac:dyDescent="0.25">
      <c r="A11" s="20" t="s">
        <v>23</v>
      </c>
      <c r="B11" s="6">
        <v>12000</v>
      </c>
      <c r="C11" s="7">
        <v>3.117</v>
      </c>
      <c r="D11" s="7">
        <v>2.7130000000000001</v>
      </c>
      <c r="E11" s="7">
        <f>C11-D11</f>
        <v>0.40399999999999991</v>
      </c>
      <c r="F11" s="7">
        <f>I11/(2*$C$2*$C$3)</f>
        <v>0.24291666666666667</v>
      </c>
      <c r="G11" s="7">
        <f>C11/$B11</f>
        <v>2.5975E-4</v>
      </c>
      <c r="H11" s="7">
        <f>D11/$B11</f>
        <v>2.2608333333333334E-4</v>
      </c>
      <c r="I11" s="15">
        <f>(G11+H11)/2</f>
        <v>2.4291666666666667E-4</v>
      </c>
      <c r="J11" s="13"/>
      <c r="K11" s="7">
        <v>12000</v>
      </c>
      <c r="L11" s="7">
        <v>3.82</v>
      </c>
      <c r="M11" s="7">
        <v>3.5819999999999999</v>
      </c>
      <c r="N11" s="7">
        <f>L11-M11</f>
        <v>0.23799999999999999</v>
      </c>
      <c r="O11" s="7">
        <f>R11/(2*$C$2*$C$3)</f>
        <v>0.30841666666666667</v>
      </c>
      <c r="P11" s="7">
        <f>L11/$B11</f>
        <v>3.1833333333333334E-4</v>
      </c>
      <c r="Q11" s="7">
        <f>M11/$B11</f>
        <v>2.9849999999999999E-4</v>
      </c>
      <c r="R11" s="15">
        <f>(P11+Q11)/2</f>
        <v>3.0841666666666669E-4</v>
      </c>
    </row>
    <row r="12" spans="1:18" x14ac:dyDescent="0.25">
      <c r="A12" s="20"/>
      <c r="B12" s="6">
        <v>62000</v>
      </c>
      <c r="C12" s="7">
        <v>3.3069999999999999</v>
      </c>
      <c r="D12" s="7">
        <v>3.0190000000000001</v>
      </c>
      <c r="E12" s="7">
        <f>C12-D12</f>
        <v>0.28799999999999981</v>
      </c>
      <c r="F12" s="7">
        <f>I12/(2*$C$2*$C$3)</f>
        <v>5.1016129032258065E-2</v>
      </c>
      <c r="G12" s="7">
        <f>C12/$B12</f>
        <v>5.3338709677419352E-5</v>
      </c>
      <c r="H12" s="7">
        <f>D12/$B12</f>
        <v>4.8693548387096776E-5</v>
      </c>
      <c r="I12" s="15">
        <f>(G12+H12)/2</f>
        <v>5.1016129032258064E-5</v>
      </c>
      <c r="J12" s="13"/>
      <c r="K12" s="7">
        <v>62000</v>
      </c>
      <c r="L12" s="7">
        <v>3.89</v>
      </c>
      <c r="M12" s="7">
        <v>3.8279999999999998</v>
      </c>
      <c r="N12" s="7">
        <f>L12-M12</f>
        <v>6.2000000000000277E-2</v>
      </c>
      <c r="O12" s="7">
        <f>R12/(2*$C$2*$C$3)</f>
        <v>6.2241935483870962E-2</v>
      </c>
      <c r="P12" s="7">
        <f>L12/$B12</f>
        <v>6.2741935483870965E-5</v>
      </c>
      <c r="Q12" s="7">
        <f>M12/$B12</f>
        <v>6.1741935483870968E-5</v>
      </c>
      <c r="R12" s="15">
        <f>(P12+Q12)/2</f>
        <v>6.2241935483870966E-5</v>
      </c>
    </row>
    <row r="13" spans="1:18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5" t="s">
        <v>25</v>
      </c>
      <c r="B14" s="6">
        <v>12000</v>
      </c>
      <c r="C14" s="7"/>
      <c r="D14" s="7">
        <v>8.8580000000000005</v>
      </c>
      <c r="E14" s="7"/>
      <c r="F14" s="7"/>
      <c r="G14" s="7"/>
      <c r="H14" s="7"/>
      <c r="I14" s="7"/>
      <c r="J14" s="13"/>
      <c r="K14" s="7">
        <v>12000</v>
      </c>
      <c r="L14" s="7"/>
      <c r="M14" s="7">
        <v>8.8000000000000007</v>
      </c>
      <c r="N14" s="7"/>
      <c r="O14" s="7"/>
      <c r="P14" s="7"/>
      <c r="Q14" s="7"/>
      <c r="R14" s="7"/>
    </row>
    <row r="15" spans="1:18" x14ac:dyDescent="0.25">
      <c r="A15" s="5" t="s">
        <v>27</v>
      </c>
      <c r="B15" s="10"/>
      <c r="C15" s="11"/>
      <c r="D15" s="11"/>
      <c r="E15" s="11"/>
      <c r="F15" s="11"/>
      <c r="G15" s="11"/>
      <c r="H15" s="11"/>
      <c r="I15" s="11"/>
      <c r="J15" s="13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C16" s="18"/>
      <c r="D16" s="18"/>
      <c r="E16" s="18"/>
      <c r="F16" s="13"/>
      <c r="G16" s="13"/>
      <c r="H16" s="13"/>
      <c r="I16" s="13"/>
      <c r="J16" s="13"/>
      <c r="K16" s="13"/>
      <c r="L16" s="19"/>
      <c r="M16" s="19"/>
      <c r="N16" s="19"/>
      <c r="O16" s="13"/>
      <c r="P16" s="13"/>
      <c r="Q16" s="13"/>
      <c r="R16" s="13"/>
    </row>
    <row r="17" spans="1:18" x14ac:dyDescent="0.25">
      <c r="A17" s="5" t="s">
        <v>26</v>
      </c>
      <c r="B17" s="6">
        <v>900</v>
      </c>
      <c r="C17" s="7" t="s">
        <v>31</v>
      </c>
      <c r="D17" s="7">
        <v>0.6169</v>
      </c>
      <c r="E17" s="7"/>
      <c r="F17" s="7"/>
      <c r="G17" s="7"/>
      <c r="H17" s="7"/>
      <c r="I17" s="7"/>
      <c r="J17" s="13"/>
      <c r="K17" s="7">
        <v>900</v>
      </c>
      <c r="L17" s="7" t="s">
        <v>31</v>
      </c>
      <c r="M17" s="7">
        <v>0.58499999999999996</v>
      </c>
      <c r="N17" s="7"/>
      <c r="O17" s="7"/>
      <c r="P17" s="7"/>
      <c r="Q17" s="7"/>
      <c r="R17" s="7"/>
    </row>
    <row r="18" spans="1:18" x14ac:dyDescent="0.25">
      <c r="A18" s="5" t="s">
        <v>32</v>
      </c>
      <c r="C18" s="5" t="s">
        <v>34</v>
      </c>
      <c r="D18" s="5" t="s">
        <v>35</v>
      </c>
    </row>
    <row r="28" spans="1:18" x14ac:dyDescent="0.25">
      <c r="C28" s="17"/>
      <c r="D28" s="17"/>
      <c r="E28" s="17"/>
    </row>
    <row r="30" spans="1:18" x14ac:dyDescent="0.25">
      <c r="C30" s="17"/>
      <c r="D30" s="17"/>
      <c r="E30" s="17"/>
    </row>
  </sheetData>
  <mergeCells count="12">
    <mergeCell ref="A8:A9"/>
    <mergeCell ref="P7:R7"/>
    <mergeCell ref="K6:R6"/>
    <mergeCell ref="C7:D7"/>
    <mergeCell ref="L7:M7"/>
    <mergeCell ref="B6:I6"/>
    <mergeCell ref="G7:I7"/>
    <mergeCell ref="C30:E30"/>
    <mergeCell ref="C16:E16"/>
    <mergeCell ref="C28:E28"/>
    <mergeCell ref="L16:N16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1_period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2018-03-02T16:31:01Z</dcterms:modified>
</cp:coreProperties>
</file>