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by/Desktop/PD/"/>
    </mc:Choice>
  </mc:AlternateContent>
  <xr:revisionPtr revIDLastSave="0" documentId="13_ncr:1_{63D9DE03-CAE7-774B-96E3-38D4474AC574}" xr6:coauthVersionLast="45" xr6:coauthVersionMax="45" xr10:uidLastSave="{00000000-0000-0000-0000-000000000000}"/>
  <bookViews>
    <workbookView xWindow="920" yWindow="460" windowWidth="27880" windowHeight="16440" activeTab="3" xr2:uid="{3BD47872-847B-4767-98A7-0C59D792A221}"/>
  </bookViews>
  <sheets>
    <sheet name="Коррел" sheetId="2" r:id="rId1"/>
    <sheet name="Рег1" sheetId="3" r:id="rId2"/>
    <sheet name="Рег2" sheetId="4" r:id="rId3"/>
    <sheet name="Исх.Данные" sheetId="1" r:id="rId4"/>
    <sheet name="Лист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0" i="5" l="1"/>
  <c r="E60" i="5"/>
  <c r="F60" i="5"/>
  <c r="C60" i="5"/>
  <c r="J58" i="5"/>
  <c r="I58" i="5"/>
  <c r="D57" i="5"/>
  <c r="E57" i="5"/>
  <c r="F57" i="5"/>
  <c r="C57" i="5"/>
  <c r="D55" i="5"/>
  <c r="E55" i="5"/>
  <c r="F55" i="5"/>
  <c r="C55" i="5"/>
  <c r="C53" i="5"/>
  <c r="F51" i="5"/>
  <c r="F52" i="5"/>
  <c r="D52" i="5"/>
  <c r="E52" i="5"/>
  <c r="C52" i="5"/>
  <c r="D51" i="5"/>
  <c r="E51" i="5"/>
  <c r="C51" i="5"/>
  <c r="F50" i="5"/>
  <c r="D50" i="5"/>
  <c r="E50" i="5"/>
  <c r="C50" i="5"/>
  <c r="D49" i="5"/>
  <c r="E49" i="5"/>
  <c r="F49" i="5"/>
  <c r="C49" i="5"/>
  <c r="D48" i="5"/>
  <c r="E48" i="5"/>
  <c r="F48" i="5"/>
  <c r="C48" i="5"/>
  <c r="D47" i="5"/>
  <c r="E47" i="5"/>
  <c r="F47" i="5"/>
  <c r="C47" i="5"/>
  <c r="D46" i="5"/>
  <c r="C46" i="5"/>
  <c r="F45" i="5"/>
  <c r="E45" i="5"/>
  <c r="E46" i="5"/>
  <c r="F46" i="5"/>
  <c r="D6" i="5" l="1"/>
  <c r="E7" i="5" s="1"/>
  <c r="F7" i="5" s="1"/>
  <c r="D7" i="5"/>
  <c r="E8" i="5" s="1"/>
  <c r="F8" i="5" s="1"/>
  <c r="D8" i="5"/>
  <c r="E9" i="5" s="1"/>
  <c r="F9" i="5" s="1"/>
  <c r="D9" i="5"/>
  <c r="E10" i="5" s="1"/>
  <c r="F10" i="5" s="1"/>
  <c r="D10" i="5"/>
  <c r="E11" i="5" s="1"/>
  <c r="F11" i="5" s="1"/>
  <c r="D11" i="5"/>
  <c r="E12" i="5" s="1"/>
  <c r="F12" i="5" s="1"/>
  <c r="D12" i="5"/>
  <c r="D13" i="5"/>
  <c r="E13" i="5" s="1"/>
  <c r="F13" i="5" s="1"/>
  <c r="D14" i="5"/>
  <c r="E14" i="5" s="1"/>
  <c r="F14" i="5" s="1"/>
  <c r="D15" i="5"/>
  <c r="E16" i="5" s="1"/>
  <c r="F16" i="5" s="1"/>
  <c r="D16" i="5"/>
  <c r="E17" i="5" s="1"/>
  <c r="F17" i="5" s="1"/>
  <c r="D17" i="5"/>
  <c r="E18" i="5" s="1"/>
  <c r="F18" i="5" s="1"/>
  <c r="D18" i="5"/>
  <c r="E19" i="5" s="1"/>
  <c r="F19" i="5" s="1"/>
  <c r="D19" i="5"/>
  <c r="E20" i="5" s="1"/>
  <c r="F20" i="5" s="1"/>
  <c r="D20" i="5"/>
  <c r="D21" i="5"/>
  <c r="E21" i="5" s="1"/>
  <c r="F21" i="5" s="1"/>
  <c r="D22" i="5"/>
  <c r="E22" i="5" s="1"/>
  <c r="F22" i="5" s="1"/>
  <c r="D23" i="5"/>
  <c r="E24" i="5" s="1"/>
  <c r="F24" i="5" s="1"/>
  <c r="D24" i="5"/>
  <c r="E25" i="5" s="1"/>
  <c r="F25" i="5" s="1"/>
  <c r="D25" i="5"/>
  <c r="E26" i="5" s="1"/>
  <c r="F26" i="5" s="1"/>
  <c r="D26" i="5"/>
  <c r="E27" i="5" s="1"/>
  <c r="F27" i="5" s="1"/>
  <c r="D27" i="5"/>
  <c r="E28" i="5" s="1"/>
  <c r="F28" i="5" s="1"/>
  <c r="D28" i="5"/>
  <c r="D29" i="5"/>
  <c r="E29" i="5" s="1"/>
  <c r="F29" i="5" s="1"/>
  <c r="D30" i="5"/>
  <c r="E31" i="5" s="1"/>
  <c r="F31" i="5" s="1"/>
  <c r="D31" i="5"/>
  <c r="E32" i="5" s="1"/>
  <c r="F32" i="5" s="1"/>
  <c r="D32" i="5"/>
  <c r="D33" i="5"/>
  <c r="E33" i="5" s="1"/>
  <c r="F33" i="5" s="1"/>
  <c r="D34" i="5"/>
  <c r="E35" i="5" s="1"/>
  <c r="F35" i="5" s="1"/>
  <c r="D35" i="5"/>
  <c r="E36" i="5" s="1"/>
  <c r="F36" i="5" s="1"/>
  <c r="D36" i="5"/>
  <c r="D5" i="5"/>
  <c r="E6" i="5" s="1"/>
  <c r="F6" i="5" s="1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5" i="5"/>
  <c r="E30" i="5" l="1"/>
  <c r="F30" i="5" s="1"/>
  <c r="E23" i="5"/>
  <c r="F23" i="5" s="1"/>
  <c r="E15" i="5"/>
  <c r="F15" i="5" s="1"/>
  <c r="E34" i="5"/>
  <c r="F34" i="5" s="1"/>
  <c r="E23" i="4"/>
</calcChain>
</file>

<file path=xl/sharedStrings.xml><?xml version="1.0" encoding="utf-8"?>
<sst xmlns="http://schemas.openxmlformats.org/spreadsheetml/2006/main" count="140" uniqueCount="85">
  <si>
    <t>Период наблюдения</t>
  </si>
  <si>
    <t>y - ВВП(млрд.руб.)</t>
  </si>
  <si>
    <t>2011 4 квартал</t>
  </si>
  <si>
    <t>2012 1 квартал</t>
  </si>
  <si>
    <t>2012 2 квартал</t>
  </si>
  <si>
    <t>2012 3 квартал</t>
  </si>
  <si>
    <t>2012 4 квартал</t>
  </si>
  <si>
    <t>2013 1 квартал</t>
  </si>
  <si>
    <t>2013 2 квартал</t>
  </si>
  <si>
    <t>2013 3 квартал</t>
  </si>
  <si>
    <t>2013 4 квартал</t>
  </si>
  <si>
    <t>2014 1 квартал</t>
  </si>
  <si>
    <t>2014 2 квартал</t>
  </si>
  <si>
    <t>2014 3 квартал</t>
  </si>
  <si>
    <t>2014 4 квартал</t>
  </si>
  <si>
    <t>2015 1 квартал</t>
  </si>
  <si>
    <t>2015 2 квартал</t>
  </si>
  <si>
    <t>2015 3 квартал</t>
  </si>
  <si>
    <t>2015 4 квартал</t>
  </si>
  <si>
    <t>2016 1 квартал</t>
  </si>
  <si>
    <t>2016 2 квартал</t>
  </si>
  <si>
    <t>2016 3 квартал</t>
  </si>
  <si>
    <t>2016 4 квартал</t>
  </si>
  <si>
    <t>2017 1 квартал</t>
  </si>
  <si>
    <t>2017 2 квартал</t>
  </si>
  <si>
    <t>2017 3 квартал</t>
  </si>
  <si>
    <t>2017 4 квартал</t>
  </si>
  <si>
    <t>2018 1 квартал</t>
  </si>
  <si>
    <t>2018 2 квартал</t>
  </si>
  <si>
    <t>2018 3 квартал</t>
  </si>
  <si>
    <t>2018 4 квартал</t>
  </si>
  <si>
    <t>2019 1 квартал</t>
  </si>
  <si>
    <t>2019 3 квартал</t>
  </si>
  <si>
    <t>x1 - Выдано кредитов и авансов клиентам(млрд. Руб.)</t>
  </si>
  <si>
    <t>x2 -Активы (млрд. руб)</t>
  </si>
  <si>
    <t>x3 - Cредняя стоимость акций (млдр. Руб.)</t>
  </si>
  <si>
    <t>x4 -Чистые процентные доходы (млрд. Руб.)</t>
  </si>
  <si>
    <t>x5 - Обязательства банка (млрд. руб.)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</si>
  <si>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</si>
  <si>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</si>
  <si>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</si>
  <si>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</si>
  <si>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</si>
  <si>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</si>
  <si>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</si>
  <si>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</si>
  <si>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</si>
  <si>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</si>
  <si>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</si>
  <si>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</si>
  <si>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</si>
  <si>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</si>
  <si>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</si>
  <si>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</si>
  <si>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</si>
  <si>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</si>
  <si>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</si>
  <si>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</si>
  <si>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</si>
  <si>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</si>
  <si>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</si>
  <si>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</si>
  <si>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2019 2 квартал</t>
  </si>
  <si>
    <t>№ квартала,</t>
  </si>
  <si>
    <t>Количество правонарушений,</t>
  </si>
  <si>
    <t>Итого за четыре квартала</t>
  </si>
  <si>
    <t>Скользящая средняя за четыре квартала</t>
  </si>
  <si>
    <t>Центрированная скользящая средняя</t>
  </si>
  <si>
    <t>Оценка сезонной компоненты</t>
  </si>
  <si>
    <t>–</t>
  </si>
  <si>
    <t>Показатели</t>
  </si>
  <si>
    <t>Год</t>
  </si>
  <si>
    <t xml:space="preserve">№ квартала, </t>
  </si>
  <si>
    <t>I</t>
  </si>
  <si>
    <t>II</t>
  </si>
  <si>
    <t>III</t>
  </si>
  <si>
    <t>IV</t>
  </si>
  <si>
    <t xml:space="preserve">Всего за </t>
  </si>
  <si>
    <t>-й квартал</t>
  </si>
  <si>
    <t xml:space="preserve">Средняя оценка сезонной компоненты для </t>
  </si>
  <si>
    <t xml:space="preserve">-го квартала, </t>
  </si>
  <si>
    <t xml:space="preserve">Скорректированная сезонная компонента, </t>
  </si>
  <si>
    <t>2011 1 квартал</t>
  </si>
  <si>
    <t>2011 2 квартал</t>
  </si>
  <si>
    <t>2011 3 квартал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</si>
</sst>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0" fontId="2" fillId="2" borderId="1" xfId="1" applyFont="1" applyBorder="1"/>
    <xf numFmtId="2" fontId="2" fillId="0" borderId="2" xfId="0" applyNumberFormat="1" applyFont="1" applyBorder="1" applyAlignment="1">
      <alignment horizontal="center"/>
    </xf>
    <xf numFmtId="2" fontId="2" fillId="0" borderId="2" xfId="0" applyNumberFormat="1" applyFont="1" applyBorder="1"/>
    <xf numFmtId="2" fontId="2" fillId="0" borderId="3" xfId="0" applyNumberFormat="1" applyFont="1" applyBorder="1" applyAlignment="1">
      <alignment horizontal="center"/>
    </xf>
    <xf numFmtId="4" fontId="0" fillId="0" borderId="4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5" xfId="0" applyFill="1" applyBorder="1" applyAlignment="1"/>
    <xf numFmtId="0" fontId="3" fillId="0" borderId="6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0" fontId="0" fillId="0" borderId="5" xfId="0" applyFill="1" applyBorder="1" applyAlignment="1">
      <alignment wrapText="1"/>
    </xf>
    <xf numFmtId="0" fontId="3" fillId="0" borderId="6" xfId="0" applyFont="1" applyFill="1" applyBorder="1" applyAlignment="1">
      <alignment horizontal="centerContinuous"/>
    </xf>
    <xf numFmtId="4" fontId="0" fillId="0" borderId="0" xfId="0" applyNumberFormat="1"/>
    <xf numFmtId="11" fontId="0" fillId="0" borderId="0" xfId="0" applyNumberFormat="1"/>
    <xf numFmtId="0" fontId="4" fillId="0" borderId="8" xfId="0" applyFont="1" applyBorder="1" applyAlignment="1">
      <alignment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" fontId="4" fillId="0" borderId="10" xfId="0" applyNumberFormat="1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</cellXfs>
  <cellStyles count="2">
    <cellStyle name="20% — акцент5" xfId="1" builtinId="46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5" Type="http://schemas.openxmlformats.org/officeDocument/2006/relationships/image" Target="../media/image5.w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0</xdr:rowOff>
        </xdr:from>
        <xdr:to>
          <xdr:col>0</xdr:col>
          <xdr:colOff>101600</xdr:colOff>
          <xdr:row>1</xdr:row>
          <xdr:rowOff>177800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4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</xdr:row>
          <xdr:rowOff>0</xdr:rowOff>
        </xdr:from>
        <xdr:to>
          <xdr:col>1</xdr:col>
          <xdr:colOff>203200</xdr:colOff>
          <xdr:row>2</xdr:row>
          <xdr:rowOff>139700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4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42</xdr:row>
          <xdr:rowOff>0</xdr:rowOff>
        </xdr:from>
        <xdr:to>
          <xdr:col>2</xdr:col>
          <xdr:colOff>101600</xdr:colOff>
          <xdr:row>42</xdr:row>
          <xdr:rowOff>190500</xdr:rowOff>
        </xdr:to>
        <xdr:sp macro="" textlink="">
          <xdr:nvSpPr>
            <xdr:cNvPr id="5137" name="Object 17" hidden="1">
              <a:extLst>
                <a:ext uri="{63B3BB69-23CF-44E3-9099-C40C66FF867C}">
                  <a14:compatExt spid="_x0000_s5137"/>
                </a:ext>
                <a:ext uri="{FF2B5EF4-FFF2-40B4-BE49-F238E27FC236}">
                  <a16:creationId xmlns:a16="http://schemas.microsoft.com/office/drawing/2014/main" id="{00000000-0008-0000-0400-00001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47</xdr:row>
          <xdr:rowOff>0</xdr:rowOff>
        </xdr:from>
        <xdr:to>
          <xdr:col>12</xdr:col>
          <xdr:colOff>101600</xdr:colOff>
          <xdr:row>47</xdr:row>
          <xdr:rowOff>190500</xdr:rowOff>
        </xdr:to>
        <xdr:sp macro="" textlink="">
          <xdr:nvSpPr>
            <xdr:cNvPr id="5136" name="Object 16" hidden="1">
              <a:extLst>
                <a:ext uri="{63B3BB69-23CF-44E3-9099-C40C66FF867C}">
                  <a14:compatExt spid="_x0000_s5136"/>
                </a:ext>
                <a:ext uri="{FF2B5EF4-FFF2-40B4-BE49-F238E27FC236}">
                  <a16:creationId xmlns:a16="http://schemas.microsoft.com/office/drawing/2014/main" id="{00000000-0008-0000-0400-00001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49</xdr:row>
          <xdr:rowOff>0</xdr:rowOff>
        </xdr:from>
        <xdr:to>
          <xdr:col>12</xdr:col>
          <xdr:colOff>101600</xdr:colOff>
          <xdr:row>49</xdr:row>
          <xdr:rowOff>190500</xdr:rowOff>
        </xdr:to>
        <xdr:sp macro="" textlink="">
          <xdr:nvSpPr>
            <xdr:cNvPr id="5135" name="Object 15" hidden="1">
              <a:extLst>
                <a:ext uri="{63B3BB69-23CF-44E3-9099-C40C66FF867C}">
                  <a14:compatExt spid="_x0000_s5135"/>
                </a:ext>
                <a:ext uri="{FF2B5EF4-FFF2-40B4-BE49-F238E27FC236}">
                  <a16:creationId xmlns:a16="http://schemas.microsoft.com/office/drawing/2014/main" id="{00000000-0008-0000-0400-00000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50</xdr:row>
          <xdr:rowOff>0</xdr:rowOff>
        </xdr:from>
        <xdr:to>
          <xdr:col>12</xdr:col>
          <xdr:colOff>190500</xdr:colOff>
          <xdr:row>51</xdr:row>
          <xdr:rowOff>101600</xdr:rowOff>
        </xdr:to>
        <xdr:sp macro="" textlink="">
          <xdr:nvSpPr>
            <xdr:cNvPr id="5134" name="Object 14" hidden="1">
              <a:extLst>
                <a:ext uri="{63B3BB69-23CF-44E3-9099-C40C66FF867C}">
                  <a14:compatExt spid="_x0000_s5134"/>
                </a:ext>
                <a:ext uri="{FF2B5EF4-FFF2-40B4-BE49-F238E27FC236}">
                  <a16:creationId xmlns:a16="http://schemas.microsoft.com/office/drawing/2014/main" id="{00000000-0008-0000-0400-00000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52</xdr:row>
          <xdr:rowOff>0</xdr:rowOff>
        </xdr:from>
        <xdr:to>
          <xdr:col>12</xdr:col>
          <xdr:colOff>190500</xdr:colOff>
          <xdr:row>53</xdr:row>
          <xdr:rowOff>88900</xdr:rowOff>
        </xdr:to>
        <xdr:sp macro="" textlink="">
          <xdr:nvSpPr>
            <xdr:cNvPr id="5133" name="Object 13" hidden="1">
              <a:extLst>
                <a:ext uri="{63B3BB69-23CF-44E3-9099-C40C66FF867C}">
                  <a14:compatExt spid="_x0000_s5133"/>
                </a:ext>
                <a:ext uri="{FF2B5EF4-FFF2-40B4-BE49-F238E27FC236}">
                  <a16:creationId xmlns:a16="http://schemas.microsoft.com/office/drawing/2014/main" id="{00000000-0008-0000-0400-00000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wmf"/><Relationship Id="rId13" Type="http://schemas.openxmlformats.org/officeDocument/2006/relationships/oleObject" Target="../embeddings/oleObject7.bin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12" Type="http://schemas.openxmlformats.org/officeDocument/2006/relationships/image" Target="../media/image4.wmf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wmf"/><Relationship Id="rId11" Type="http://schemas.openxmlformats.org/officeDocument/2006/relationships/oleObject" Target="../embeddings/oleObject6.bin"/><Relationship Id="rId5" Type="http://schemas.openxmlformats.org/officeDocument/2006/relationships/oleObject" Target="../embeddings/oleObject2.bin"/><Relationship Id="rId10" Type="http://schemas.openxmlformats.org/officeDocument/2006/relationships/oleObject" Target="../embeddings/oleObject5.bin"/><Relationship Id="rId4" Type="http://schemas.openxmlformats.org/officeDocument/2006/relationships/image" Target="../media/image1.wmf"/><Relationship Id="rId9" Type="http://schemas.openxmlformats.org/officeDocument/2006/relationships/oleObject" Target="../embeddings/oleObject4.bin"/><Relationship Id="rId14" Type="http://schemas.openxmlformats.org/officeDocument/2006/relationships/image" Target="../media/image5.w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7D679-3F8D-473D-8E4F-E28090F5330F}">
  <dimension ref="A1:G7"/>
  <sheetViews>
    <sheetView workbookViewId="0">
      <selection activeCell="D7" sqref="D7"/>
    </sheetView>
  </sheetViews>
  <sheetFormatPr baseColWidth="10" defaultColWidth="8.83203125" defaultRowHeight="15" x14ac:dyDescent="0.2"/>
  <cols>
    <col min="1" max="1" width="51.5" bestFit="1" customWidth="1"/>
    <col min="2" max="2" width="18.6640625" bestFit="1" customWidth="1"/>
    <col min="3" max="3" width="37" customWidth="1"/>
    <col min="4" max="4" width="23.6640625" bestFit="1" customWidth="1"/>
    <col min="5" max="5" width="26.6640625" customWidth="1"/>
    <col min="6" max="7" width="25.5" customWidth="1"/>
  </cols>
  <sheetData>
    <row r="1" spans="1:7" ht="56.25" customHeight="1" x14ac:dyDescent="0.2">
      <c r="A1" s="10"/>
      <c r="B1" s="10" t="s">
        <v>1</v>
      </c>
      <c r="C1" s="10" t="s">
        <v>33</v>
      </c>
      <c r="D1" s="10" t="s">
        <v>34</v>
      </c>
      <c r="E1" s="10" t="s">
        <v>35</v>
      </c>
      <c r="F1" s="10" t="s">
        <v>36</v>
      </c>
      <c r="G1" s="10" t="s">
        <v>37</v>
      </c>
    </row>
    <row r="2" spans="1:7" ht="17" thickBot="1" x14ac:dyDescent="0.25">
      <c r="A2" s="11" t="s">
        <v>1</v>
      </c>
      <c r="B2" s="11">
        <v>1</v>
      </c>
      <c r="C2" s="11">
        <v>0.82768870313256404</v>
      </c>
      <c r="D2" s="11">
        <v>0.90041101039113003</v>
      </c>
      <c r="E2" s="11">
        <v>0.7406200019583985</v>
      </c>
      <c r="F2" s="11">
        <v>0.44881291754181529</v>
      </c>
      <c r="G2" s="12">
        <v>0.88452707272191944</v>
      </c>
    </row>
    <row r="3" spans="1:7" ht="17" thickBot="1" x14ac:dyDescent="0.25">
      <c r="A3" s="11" t="s">
        <v>33</v>
      </c>
      <c r="B3" s="11">
        <v>0.82768870313256404</v>
      </c>
      <c r="C3" s="11">
        <v>1</v>
      </c>
      <c r="D3" s="11">
        <v>0.9709305427407311</v>
      </c>
      <c r="E3" s="11">
        <v>0.5178181189601464</v>
      </c>
      <c r="F3" s="11">
        <v>0.34616103899170009</v>
      </c>
      <c r="G3" s="12">
        <v>0.97873133412405999</v>
      </c>
    </row>
    <row r="4" spans="1:7" ht="17" thickBot="1" x14ac:dyDescent="0.25">
      <c r="A4" s="11" t="s">
        <v>34</v>
      </c>
      <c r="B4" s="11">
        <v>0.90041101039113003</v>
      </c>
      <c r="C4" s="11">
        <v>0.9709305427407311</v>
      </c>
      <c r="D4" s="11">
        <v>1</v>
      </c>
      <c r="E4" s="11">
        <v>0.65255358955504539</v>
      </c>
      <c r="F4" s="11">
        <v>0.36371510326641648</v>
      </c>
      <c r="G4" s="12">
        <v>0.99817754669153858</v>
      </c>
    </row>
    <row r="5" spans="1:7" ht="17" thickBot="1" x14ac:dyDescent="0.25">
      <c r="A5" s="11" t="s">
        <v>35</v>
      </c>
      <c r="B5" s="11">
        <v>0.7406200019583985</v>
      </c>
      <c r="C5" s="11">
        <v>0.5178181189601464</v>
      </c>
      <c r="D5" s="11">
        <v>0.65255358955504539</v>
      </c>
      <c r="E5" s="11">
        <v>1</v>
      </c>
      <c r="F5" s="11">
        <v>0.35309091099819528</v>
      </c>
      <c r="G5" s="12">
        <v>0.6084712373268516</v>
      </c>
    </row>
    <row r="6" spans="1:7" ht="17" thickBot="1" x14ac:dyDescent="0.25">
      <c r="A6" s="11" t="s">
        <v>36</v>
      </c>
      <c r="B6" s="11">
        <v>0.44881291754181529</v>
      </c>
      <c r="C6" s="11">
        <v>0.34616103899170009</v>
      </c>
      <c r="D6" s="11">
        <v>0.36371510326641648</v>
      </c>
      <c r="E6" s="11">
        <v>0.35309091099819528</v>
      </c>
      <c r="F6" s="11">
        <v>1</v>
      </c>
      <c r="G6" s="12">
        <v>0.35291135889454811</v>
      </c>
    </row>
    <row r="7" spans="1:7" ht="17" thickBot="1" x14ac:dyDescent="0.25">
      <c r="A7" s="12" t="s">
        <v>37</v>
      </c>
      <c r="B7" s="12">
        <v>0.88452707272191944</v>
      </c>
      <c r="C7" s="12">
        <v>0.97873133412405999</v>
      </c>
      <c r="D7" s="12">
        <v>0.99817754669153858</v>
      </c>
      <c r="E7" s="12">
        <v>0.6084712373268516</v>
      </c>
      <c r="F7" s="12">
        <v>0.35291135889454811</v>
      </c>
      <c r="G7" s="12">
        <v>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8454E-5FA9-4B5A-A809-9C6EF8B0CC6D}">
  <dimension ref="A1:I20"/>
  <sheetViews>
    <sheetView workbookViewId="0">
      <selection activeCell="E20" sqref="E20"/>
    </sheetView>
  </sheetViews>
  <sheetFormatPr baseColWidth="10" defaultColWidth="8.83203125" defaultRowHeight="15" x14ac:dyDescent="0.2"/>
  <cols>
    <col min="1" max="1" width="42.6640625" bestFit="1" customWidth="1"/>
    <col min="2" max="2" width="16.83203125" bestFit="1" customWidth="1"/>
    <col min="3" max="3" width="23.33203125" bestFit="1" customWidth="1"/>
    <col min="4" max="4" width="15.5" bestFit="1" customWidth="1"/>
    <col min="5" max="5" width="12" bestFit="1" customWidth="1"/>
    <col min="6" max="6" width="14.6640625" bestFit="1" customWidth="1"/>
    <col min="7" max="7" width="13.1640625" bestFit="1" customWidth="1"/>
    <col min="8" max="8" width="14.6640625" bestFit="1" customWidth="1"/>
    <col min="9" max="9" width="14.83203125" bestFit="1" customWidth="1"/>
  </cols>
  <sheetData>
    <row r="1" spans="1:9" x14ac:dyDescent="0.2">
      <c r="A1" t="s">
        <v>38</v>
      </c>
    </row>
    <row r="2" spans="1:9" ht="16" thickBot="1" x14ac:dyDescent="0.25"/>
    <row r="3" spans="1:9" x14ac:dyDescent="0.2">
      <c r="A3" s="13" t="s">
        <v>39</v>
      </c>
      <c r="B3" s="13"/>
    </row>
    <row r="4" spans="1:9" x14ac:dyDescent="0.2">
      <c r="A4" s="7" t="s">
        <v>40</v>
      </c>
      <c r="B4" s="7">
        <v>0.92802524403023601</v>
      </c>
    </row>
    <row r="5" spans="1:9" x14ac:dyDescent="0.2">
      <c r="A5" s="7" t="s">
        <v>41</v>
      </c>
      <c r="B5" s="7">
        <v>0.86123085355737905</v>
      </c>
    </row>
    <row r="6" spans="1:9" x14ac:dyDescent="0.2">
      <c r="A6" s="7" t="s">
        <v>42</v>
      </c>
      <c r="B6" s="7">
        <v>0.84780158132099637</v>
      </c>
    </row>
    <row r="7" spans="1:9" x14ac:dyDescent="0.2">
      <c r="A7" s="7" t="s">
        <v>43</v>
      </c>
      <c r="B7" s="7">
        <v>1565.2111543062802</v>
      </c>
    </row>
    <row r="8" spans="1:9" ht="16" thickBot="1" x14ac:dyDescent="0.25">
      <c r="A8" s="8" t="s">
        <v>44</v>
      </c>
      <c r="B8" s="8">
        <v>35</v>
      </c>
    </row>
    <row r="10" spans="1:9" ht="16" thickBot="1" x14ac:dyDescent="0.25">
      <c r="A10" t="s">
        <v>45</v>
      </c>
    </row>
    <row r="11" spans="1:9" x14ac:dyDescent="0.2">
      <c r="A11" s="9"/>
      <c r="B11" s="9" t="s">
        <v>50</v>
      </c>
      <c r="C11" s="9" t="s">
        <v>51</v>
      </c>
      <c r="D11" s="9" t="s">
        <v>52</v>
      </c>
      <c r="E11" s="9" t="s">
        <v>53</v>
      </c>
      <c r="F11" s="9" t="s">
        <v>54</v>
      </c>
    </row>
    <row r="12" spans="1:9" x14ac:dyDescent="0.2">
      <c r="A12" s="7" t="s">
        <v>46</v>
      </c>
      <c r="B12" s="7">
        <v>3</v>
      </c>
      <c r="C12" s="7">
        <v>471339921.60101551</v>
      </c>
      <c r="D12" s="7">
        <v>157113307.20033851</v>
      </c>
      <c r="E12" s="7">
        <v>64.1308656491546</v>
      </c>
      <c r="F12" s="7">
        <v>2.153342955270161E-13</v>
      </c>
    </row>
    <row r="13" spans="1:9" x14ac:dyDescent="0.2">
      <c r="A13" s="7" t="s">
        <v>47</v>
      </c>
      <c r="B13" s="7">
        <v>31</v>
      </c>
      <c r="C13" s="7">
        <v>75946464.684508726</v>
      </c>
      <c r="D13" s="7">
        <v>2449885.9575647977</v>
      </c>
      <c r="E13" s="7"/>
      <c r="F13" s="7"/>
    </row>
    <row r="14" spans="1:9" ht="16" thickBot="1" x14ac:dyDescent="0.25">
      <c r="A14" s="8" t="s">
        <v>48</v>
      </c>
      <c r="B14" s="8">
        <v>34</v>
      </c>
      <c r="C14" s="8">
        <v>547286386.28552425</v>
      </c>
      <c r="D14" s="8"/>
      <c r="E14" s="8"/>
      <c r="F14" s="8"/>
    </row>
    <row r="15" spans="1:9" ht="16" thickBot="1" x14ac:dyDescent="0.25"/>
    <row r="16" spans="1:9" x14ac:dyDescent="0.2">
      <c r="A16" s="9"/>
      <c r="B16" s="9" t="s">
        <v>55</v>
      </c>
      <c r="C16" s="9" t="s">
        <v>43</v>
      </c>
      <c r="D16" s="9" t="s">
        <v>56</v>
      </c>
      <c r="E16" s="9" t="s">
        <v>57</v>
      </c>
      <c r="F16" s="9" t="s">
        <v>58</v>
      </c>
      <c r="G16" s="9" t="s">
        <v>59</v>
      </c>
      <c r="H16" s="9" t="s">
        <v>60</v>
      </c>
      <c r="I16" s="9" t="s">
        <v>61</v>
      </c>
    </row>
    <row r="17" spans="1:9" x14ac:dyDescent="0.2">
      <c r="A17" s="7" t="s">
        <v>49</v>
      </c>
      <c r="B17" s="7">
        <v>8779.0568012658732</v>
      </c>
      <c r="C17" s="7">
        <v>954.74096473567658</v>
      </c>
      <c r="D17" s="7">
        <v>9.1952237575732241</v>
      </c>
      <c r="E17" s="7">
        <v>2.2852071283536177E-10</v>
      </c>
      <c r="F17" s="7">
        <v>6831.8497658619817</v>
      </c>
      <c r="G17" s="7">
        <v>10726.263836669765</v>
      </c>
      <c r="H17" s="7">
        <v>6831.8497658619817</v>
      </c>
      <c r="I17" s="7">
        <v>10726.263836669765</v>
      </c>
    </row>
    <row r="18" spans="1:9" x14ac:dyDescent="0.2">
      <c r="A18" s="7" t="s">
        <v>34</v>
      </c>
      <c r="B18" s="7">
        <v>0.39578360634937992</v>
      </c>
      <c r="C18" s="7">
        <v>5.0714827833901868E-2</v>
      </c>
      <c r="D18" s="7">
        <v>7.8041003638152224</v>
      </c>
      <c r="E18" s="7">
        <v>8.318653936103941E-9</v>
      </c>
      <c r="F18" s="7">
        <v>0.29235003305045826</v>
      </c>
      <c r="G18" s="7">
        <v>0.49921717964830159</v>
      </c>
      <c r="H18" s="7">
        <v>0.29235003305045826</v>
      </c>
      <c r="I18" s="7">
        <v>0.49921717964830159</v>
      </c>
    </row>
    <row r="19" spans="1:9" x14ac:dyDescent="0.2">
      <c r="A19" s="7" t="s">
        <v>35</v>
      </c>
      <c r="B19" s="7">
        <v>17284602067.952969</v>
      </c>
      <c r="C19" s="7">
        <v>6315655331.0251274</v>
      </c>
      <c r="D19" s="7">
        <v>2.7367867880699266</v>
      </c>
      <c r="E19" s="7">
        <v>1.0178534492098216E-2</v>
      </c>
      <c r="F19" s="7">
        <v>4403738097.5220623</v>
      </c>
      <c r="G19" s="7">
        <v>30165466038.383873</v>
      </c>
      <c r="H19" s="7">
        <v>4403738097.5220623</v>
      </c>
      <c r="I19" s="7">
        <v>30165466038.383873</v>
      </c>
    </row>
    <row r="20" spans="1:9" ht="16" thickBot="1" x14ac:dyDescent="0.25">
      <c r="A20" s="8" t="s">
        <v>36</v>
      </c>
      <c r="B20" s="8">
        <v>3.7040029972378861</v>
      </c>
      <c r="C20" s="8">
        <v>2.5172167608531621</v>
      </c>
      <c r="D20" s="8">
        <v>1.4714676363359687</v>
      </c>
      <c r="E20" s="8">
        <v>0.15124423064814918</v>
      </c>
      <c r="F20" s="8">
        <v>-1.4298944340165498</v>
      </c>
      <c r="G20" s="8">
        <v>8.8379004284923219</v>
      </c>
      <c r="H20" s="8">
        <v>-1.4298944340165498</v>
      </c>
      <c r="I20" s="8">
        <v>8.8379004284923219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87D54-2568-48D9-8A76-6FDD18C606FA}">
  <dimension ref="A1:I23"/>
  <sheetViews>
    <sheetView workbookViewId="0">
      <selection activeCell="C25" sqref="C25"/>
    </sheetView>
  </sheetViews>
  <sheetFormatPr baseColWidth="10" defaultColWidth="8.83203125" defaultRowHeight="15" x14ac:dyDescent="0.2"/>
  <cols>
    <col min="1" max="1" width="40.5" bestFit="1" customWidth="1"/>
    <col min="2" max="2" width="16.83203125" bestFit="1" customWidth="1"/>
    <col min="3" max="3" width="23.33203125" bestFit="1" customWidth="1"/>
    <col min="4" max="4" width="15.5" bestFit="1" customWidth="1"/>
    <col min="5" max="5" width="12" bestFit="1" customWidth="1"/>
    <col min="6" max="6" width="14.6640625" bestFit="1" customWidth="1"/>
    <col min="7" max="7" width="13.1640625" bestFit="1" customWidth="1"/>
    <col min="8" max="8" width="14.6640625" bestFit="1" customWidth="1"/>
    <col min="9" max="9" width="14.83203125" bestFit="1" customWidth="1"/>
  </cols>
  <sheetData>
    <row r="1" spans="1:9" x14ac:dyDescent="0.2">
      <c r="A1" t="s">
        <v>38</v>
      </c>
    </row>
    <row r="2" spans="1:9" ht="16" thickBot="1" x14ac:dyDescent="0.25"/>
    <row r="3" spans="1:9" x14ac:dyDescent="0.2">
      <c r="A3" s="13" t="s">
        <v>39</v>
      </c>
      <c r="B3" s="13"/>
    </row>
    <row r="4" spans="1:9" x14ac:dyDescent="0.2">
      <c r="A4" s="7" t="s">
        <v>40</v>
      </c>
      <c r="B4" s="7">
        <v>0.92278839612413233</v>
      </c>
    </row>
    <row r="5" spans="1:9" x14ac:dyDescent="0.2">
      <c r="A5" s="7" t="s">
        <v>41</v>
      </c>
      <c r="B5" s="7">
        <v>0.85153842402134849</v>
      </c>
    </row>
    <row r="6" spans="1:9" x14ac:dyDescent="0.2">
      <c r="A6" s="7" t="s">
        <v>42</v>
      </c>
      <c r="B6" s="7">
        <v>0.84225957552268282</v>
      </c>
    </row>
    <row r="7" spans="1:9" x14ac:dyDescent="0.2">
      <c r="A7" s="7" t="s">
        <v>43</v>
      </c>
      <c r="B7" s="7">
        <v>1593.4533980831732</v>
      </c>
    </row>
    <row r="8" spans="1:9" ht="16" thickBot="1" x14ac:dyDescent="0.25">
      <c r="A8" s="8" t="s">
        <v>44</v>
      </c>
      <c r="B8" s="8">
        <v>35</v>
      </c>
    </row>
    <row r="10" spans="1:9" ht="16" thickBot="1" x14ac:dyDescent="0.25">
      <c r="A10" t="s">
        <v>45</v>
      </c>
    </row>
    <row r="11" spans="1:9" x14ac:dyDescent="0.2">
      <c r="A11" s="9"/>
      <c r="B11" s="9" t="s">
        <v>50</v>
      </c>
      <c r="C11" s="9" t="s">
        <v>51</v>
      </c>
      <c r="D11" s="9" t="s">
        <v>52</v>
      </c>
      <c r="E11" s="9" t="s">
        <v>53</v>
      </c>
      <c r="F11" s="9" t="s">
        <v>54</v>
      </c>
    </row>
    <row r="12" spans="1:9" x14ac:dyDescent="0.2">
      <c r="A12" s="7" t="s">
        <v>46</v>
      </c>
      <c r="B12" s="7">
        <v>2</v>
      </c>
      <c r="C12" s="7">
        <v>466035386.86591429</v>
      </c>
      <c r="D12" s="7">
        <v>233017693.43295714</v>
      </c>
      <c r="E12" s="7">
        <v>91.771993490765396</v>
      </c>
      <c r="F12" s="7">
        <v>5.5696135587637654E-14</v>
      </c>
    </row>
    <row r="13" spans="1:9" x14ac:dyDescent="0.2">
      <c r="A13" s="7" t="s">
        <v>47</v>
      </c>
      <c r="B13" s="7">
        <v>32</v>
      </c>
      <c r="C13" s="7">
        <v>81250999.419609964</v>
      </c>
      <c r="D13" s="7">
        <v>2539093.7318628114</v>
      </c>
      <c r="E13" s="7"/>
      <c r="F13" s="7"/>
    </row>
    <row r="14" spans="1:9" ht="16" thickBot="1" x14ac:dyDescent="0.25">
      <c r="A14" s="8" t="s">
        <v>48</v>
      </c>
      <c r="B14" s="8">
        <v>34</v>
      </c>
      <c r="C14" s="8">
        <v>547286386.28552425</v>
      </c>
      <c r="D14" s="8"/>
      <c r="E14" s="8"/>
      <c r="F14" s="8"/>
    </row>
    <row r="15" spans="1:9" ht="16" thickBot="1" x14ac:dyDescent="0.25"/>
    <row r="16" spans="1:9" x14ac:dyDescent="0.2">
      <c r="A16" s="9"/>
      <c r="B16" s="9" t="s">
        <v>55</v>
      </c>
      <c r="C16" s="9" t="s">
        <v>43</v>
      </c>
      <c r="D16" s="9" t="s">
        <v>56</v>
      </c>
      <c r="E16" s="9" t="s">
        <v>57</v>
      </c>
      <c r="F16" s="9" t="s">
        <v>58</v>
      </c>
      <c r="G16" s="9" t="s">
        <v>59</v>
      </c>
      <c r="H16" s="9" t="s">
        <v>60</v>
      </c>
      <c r="I16" s="9" t="s">
        <v>61</v>
      </c>
    </row>
    <row r="17" spans="1:9" x14ac:dyDescent="0.2">
      <c r="A17" s="7" t="s">
        <v>49</v>
      </c>
      <c r="B17" s="7">
        <v>9368.5211920592665</v>
      </c>
      <c r="C17" s="7">
        <v>882.27041426517098</v>
      </c>
      <c r="D17" s="7">
        <v>10.618650518687243</v>
      </c>
      <c r="E17" s="7">
        <v>5.1155384840423796E-12</v>
      </c>
      <c r="F17" s="7">
        <v>7571.395167294183</v>
      </c>
      <c r="G17" s="7">
        <v>11165.647216824349</v>
      </c>
      <c r="H17" s="7">
        <v>7571.395167294183</v>
      </c>
      <c r="I17" s="7">
        <v>11165.647216824349</v>
      </c>
    </row>
    <row r="18" spans="1:9" x14ac:dyDescent="0.2">
      <c r="A18" s="7" t="s">
        <v>34</v>
      </c>
      <c r="B18" s="7">
        <v>0.40981572424398527</v>
      </c>
      <c r="C18" s="7">
        <v>5.0708959816054444E-2</v>
      </c>
      <c r="D18" s="7">
        <v>8.0817221597639186</v>
      </c>
      <c r="E18" s="7">
        <v>3.1482908833190505E-9</v>
      </c>
      <c r="F18" s="7">
        <v>0.30652495318248557</v>
      </c>
      <c r="G18" s="7">
        <v>0.51310649530548491</v>
      </c>
      <c r="H18" s="7">
        <v>0.30652495318248557</v>
      </c>
      <c r="I18" s="7">
        <v>0.51310649530548491</v>
      </c>
    </row>
    <row r="19" spans="1:9" ht="16" thickBot="1" x14ac:dyDescent="0.25">
      <c r="A19" s="8" t="s">
        <v>35</v>
      </c>
      <c r="B19" s="8">
        <v>18808552134.047459</v>
      </c>
      <c r="C19" s="8">
        <v>6342575561.2168674</v>
      </c>
      <c r="D19" s="8">
        <v>2.9654439198259874</v>
      </c>
      <c r="E19" s="8">
        <v>5.6725834018432134E-3</v>
      </c>
      <c r="F19" s="8">
        <v>5889148489.9896584</v>
      </c>
      <c r="G19" s="8">
        <v>31727955778.105259</v>
      </c>
      <c r="H19" s="8">
        <v>5889148489.9896584</v>
      </c>
      <c r="I19" s="8">
        <v>31727955778.105259</v>
      </c>
    </row>
    <row r="23" spans="1:9" ht="17" thickBot="1" x14ac:dyDescent="0.25">
      <c r="A23" s="1" t="s">
        <v>32</v>
      </c>
      <c r="B23" s="2">
        <v>28000.461987659099</v>
      </c>
      <c r="C23" s="2">
        <v>19787.5</v>
      </c>
      <c r="D23" s="3">
        <v>30254.2</v>
      </c>
      <c r="E23" s="6">
        <f>229.62/1000000000</f>
        <v>2.2962000000000001E-7</v>
      </c>
      <c r="F23" s="4">
        <v>353.9</v>
      </c>
      <c r="G23" s="5">
        <v>26000.1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47E97-2890-4E67-8F39-9FD986C78A23}">
  <dimension ref="A1:G36"/>
  <sheetViews>
    <sheetView tabSelected="1" workbookViewId="0">
      <selection activeCell="A2" sqref="A2:G36"/>
    </sheetView>
  </sheetViews>
  <sheetFormatPr baseColWidth="10" defaultColWidth="8.83203125" defaultRowHeight="15" x14ac:dyDescent="0.2"/>
  <cols>
    <col min="1" max="1" width="15.5" bestFit="1" customWidth="1"/>
    <col min="2" max="4" width="9.5" bestFit="1" customWidth="1"/>
    <col min="5" max="5" width="12.5" bestFit="1" customWidth="1"/>
    <col min="6" max="6" width="8.6640625" bestFit="1" customWidth="1"/>
    <col min="7" max="7" width="11.5" bestFit="1" customWidth="1"/>
  </cols>
  <sheetData>
    <row r="1" spans="1:7" x14ac:dyDescent="0.2">
      <c r="A1" t="s">
        <v>0</v>
      </c>
      <c r="B1" t="s">
        <v>1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</row>
    <row r="2" spans="1:7" x14ac:dyDescent="0.2">
      <c r="A2" t="s">
        <v>82</v>
      </c>
      <c r="B2" s="14">
        <v>13024.799539024814</v>
      </c>
      <c r="C2">
        <v>6339.4</v>
      </c>
      <c r="D2">
        <v>8698.2999999999993</v>
      </c>
      <c r="E2" s="15">
        <v>1.0268E-7</v>
      </c>
      <c r="F2">
        <v>130</v>
      </c>
      <c r="G2" s="14">
        <v>7618.741</v>
      </c>
    </row>
    <row r="3" spans="1:7" x14ac:dyDescent="0.2">
      <c r="A3" t="s">
        <v>83</v>
      </c>
      <c r="B3" s="14">
        <v>14434.822305814265</v>
      </c>
      <c r="C3">
        <v>6706.9</v>
      </c>
      <c r="D3">
        <v>9078.9</v>
      </c>
      <c r="E3" s="15">
        <v>9.9330000000000003E-8</v>
      </c>
      <c r="F3">
        <v>139</v>
      </c>
      <c r="G3" s="14">
        <v>7946.0290000000005</v>
      </c>
    </row>
    <row r="4" spans="1:7" ht="15" customHeight="1" x14ac:dyDescent="0.2">
      <c r="A4" t="s">
        <v>84</v>
      </c>
      <c r="B4" s="14">
        <v>15745.583566555269</v>
      </c>
      <c r="C4">
        <v>7311.4</v>
      </c>
      <c r="D4">
        <v>9545.5</v>
      </c>
      <c r="E4" s="15">
        <v>8.9449999999999997E-8</v>
      </c>
      <c r="F4">
        <v>147.9</v>
      </c>
      <c r="G4" s="14">
        <v>8365.3829999999998</v>
      </c>
    </row>
    <row r="5" spans="1:7" ht="15.75" customHeight="1" x14ac:dyDescent="0.2">
      <c r="A5" t="s">
        <v>2</v>
      </c>
      <c r="B5" s="14">
        <v>16908.795427019773</v>
      </c>
      <c r="C5">
        <v>8382.1</v>
      </c>
      <c r="D5">
        <v>10835</v>
      </c>
      <c r="E5" s="15">
        <v>7.9640000000000004E-8</v>
      </c>
      <c r="F5">
        <v>561</v>
      </c>
      <c r="G5" s="14">
        <v>9567.1280000000006</v>
      </c>
    </row>
    <row r="6" spans="1:7" x14ac:dyDescent="0.2">
      <c r="A6" t="s">
        <v>3</v>
      </c>
      <c r="B6" s="14">
        <v>15182.776397336605</v>
      </c>
      <c r="C6">
        <v>8896.6</v>
      </c>
      <c r="D6">
        <v>11641.9</v>
      </c>
      <c r="E6" s="15">
        <v>9.3480000000000001E-8</v>
      </c>
      <c r="F6">
        <v>156.30000000000001</v>
      </c>
      <c r="G6" s="14">
        <v>10264.6</v>
      </c>
    </row>
    <row r="7" spans="1:7" x14ac:dyDescent="0.2">
      <c r="A7" t="s">
        <v>4</v>
      </c>
      <c r="B7" s="14">
        <v>16435.995568837679</v>
      </c>
      <c r="C7">
        <v>9424.2000000000007</v>
      </c>
      <c r="D7">
        <v>12433.8</v>
      </c>
      <c r="E7" s="15">
        <v>8.776E-8</v>
      </c>
      <c r="F7">
        <v>167.9</v>
      </c>
      <c r="G7" s="14">
        <v>11018.4</v>
      </c>
    </row>
    <row r="8" spans="1:7" x14ac:dyDescent="0.2">
      <c r="A8" t="s">
        <v>5</v>
      </c>
      <c r="B8" s="14">
        <v>17715.787935387263</v>
      </c>
      <c r="C8">
        <v>10490.9</v>
      </c>
      <c r="D8">
        <v>13755.5</v>
      </c>
      <c r="E8" s="15">
        <v>9.2010000000000001E-8</v>
      </c>
      <c r="F8">
        <v>179.6</v>
      </c>
      <c r="G8" s="14">
        <v>12231.8</v>
      </c>
    </row>
    <row r="9" spans="1:7" x14ac:dyDescent="0.2">
      <c r="A9" t="s">
        <v>6</v>
      </c>
      <c r="B9" s="14">
        <v>18768.889727077843</v>
      </c>
      <c r="C9">
        <v>11064.3</v>
      </c>
      <c r="D9">
        <v>15097.4</v>
      </c>
      <c r="E9" s="15">
        <v>9.1260000000000011E-8</v>
      </c>
      <c r="F9">
        <v>704.8</v>
      </c>
      <c r="G9" s="14">
        <v>13473.6</v>
      </c>
    </row>
    <row r="10" spans="1:7" x14ac:dyDescent="0.2">
      <c r="A10" t="s">
        <v>7</v>
      </c>
      <c r="B10" s="14">
        <v>16370.002896506387</v>
      </c>
      <c r="C10">
        <v>11213</v>
      </c>
      <c r="D10">
        <v>15115.6</v>
      </c>
      <c r="E10" s="15">
        <v>1.0387E-7</v>
      </c>
      <c r="F10">
        <v>200.2</v>
      </c>
      <c r="G10" s="14">
        <v>13408</v>
      </c>
    </row>
    <row r="11" spans="1:7" x14ac:dyDescent="0.2">
      <c r="A11" t="s">
        <v>8</v>
      </c>
      <c r="B11" s="14">
        <v>17507.88178128091</v>
      </c>
      <c r="C11">
        <v>11718.2</v>
      </c>
      <c r="D11">
        <v>16142.5</v>
      </c>
      <c r="E11" s="15">
        <v>9.8950000000000009E-8</v>
      </c>
      <c r="F11">
        <v>205.7</v>
      </c>
      <c r="G11" s="14">
        <v>14436</v>
      </c>
    </row>
    <row r="12" spans="1:7" x14ac:dyDescent="0.2">
      <c r="A12" t="s">
        <v>9</v>
      </c>
      <c r="B12" s="14">
        <v>19003.469310733559</v>
      </c>
      <c r="C12">
        <v>12374.9</v>
      </c>
      <c r="D12">
        <v>16689.400000000001</v>
      </c>
      <c r="E12" s="15">
        <v>9.5319999999999996E-8</v>
      </c>
      <c r="F12">
        <v>217.4</v>
      </c>
      <c r="G12" s="14">
        <v>14889.9</v>
      </c>
    </row>
    <row r="13" spans="1:7" x14ac:dyDescent="0.2">
      <c r="A13" t="s">
        <v>10</v>
      </c>
      <c r="B13" s="14">
        <v>20104.347141818405</v>
      </c>
      <c r="C13">
        <v>13544</v>
      </c>
      <c r="D13">
        <v>18210.3</v>
      </c>
      <c r="E13" s="15">
        <v>1.0227E-7</v>
      </c>
      <c r="F13">
        <v>238.9</v>
      </c>
      <c r="G13" s="14">
        <v>16328.9</v>
      </c>
    </row>
    <row r="14" spans="1:7" x14ac:dyDescent="0.2">
      <c r="A14" t="s">
        <v>11</v>
      </c>
      <c r="B14" s="14">
        <v>17311.393635386459</v>
      </c>
      <c r="C14">
        <v>14437.3</v>
      </c>
      <c r="D14">
        <v>19109.599999999999</v>
      </c>
      <c r="E14" s="15">
        <v>9.0849999999999996E-8</v>
      </c>
      <c r="F14">
        <v>239.6</v>
      </c>
      <c r="G14" s="14">
        <v>17183.900000000001</v>
      </c>
    </row>
    <row r="15" spans="1:7" x14ac:dyDescent="0.2">
      <c r="A15" t="s">
        <v>12</v>
      </c>
      <c r="B15" s="14">
        <v>19044.189387806189</v>
      </c>
      <c r="C15">
        <v>14831.1</v>
      </c>
      <c r="D15">
        <v>19390.400000000001</v>
      </c>
      <c r="E15" s="15">
        <v>8.1090000000000007E-8</v>
      </c>
      <c r="F15">
        <v>250.3</v>
      </c>
      <c r="G15" s="14">
        <v>17434.599999999999</v>
      </c>
    </row>
    <row r="16" spans="1:7" x14ac:dyDescent="0.2">
      <c r="A16" t="s">
        <v>13</v>
      </c>
      <c r="B16" s="14">
        <v>20544.004177204475</v>
      </c>
      <c r="C16">
        <v>15865</v>
      </c>
      <c r="D16">
        <v>20678.900000000001</v>
      </c>
      <c r="E16" s="15">
        <v>7.7659999999999995E-8</v>
      </c>
      <c r="F16">
        <v>255.2</v>
      </c>
      <c r="G16" s="14">
        <v>18665.099999999999</v>
      </c>
    </row>
    <row r="17" spans="1:7" x14ac:dyDescent="0.2">
      <c r="A17" t="s">
        <v>14</v>
      </c>
      <c r="B17" s="14">
        <v>22130.452874336857</v>
      </c>
      <c r="C17">
        <v>18626.099999999999</v>
      </c>
      <c r="D17">
        <v>25200.799999999999</v>
      </c>
      <c r="E17" s="15">
        <v>7.0370000000000001E-8</v>
      </c>
      <c r="F17">
        <v>274.60000000000002</v>
      </c>
      <c r="G17" s="14">
        <v>23180.7</v>
      </c>
    </row>
    <row r="18" spans="1:7" x14ac:dyDescent="0.2">
      <c r="A18" t="s">
        <v>15</v>
      </c>
      <c r="B18" s="14">
        <v>18467.912804445743</v>
      </c>
      <c r="C18">
        <v>18312.3</v>
      </c>
      <c r="D18">
        <v>24245.9</v>
      </c>
      <c r="E18" s="15">
        <v>6.6209999999999995E-8</v>
      </c>
      <c r="F18">
        <v>200.3</v>
      </c>
      <c r="G18" s="14">
        <v>22149</v>
      </c>
    </row>
    <row r="19" spans="1:7" x14ac:dyDescent="0.2">
      <c r="A19" t="s">
        <v>16</v>
      </c>
      <c r="B19" s="14">
        <v>19751.014987984385</v>
      </c>
      <c r="C19">
        <v>17781</v>
      </c>
      <c r="D19">
        <v>23653</v>
      </c>
      <c r="E19" s="15">
        <v>7.289E-8</v>
      </c>
      <c r="F19">
        <v>227.1</v>
      </c>
      <c r="G19" s="14">
        <v>21494.400000000001</v>
      </c>
    </row>
    <row r="20" spans="1:7" x14ac:dyDescent="0.2">
      <c r="A20" t="s">
        <v>17</v>
      </c>
      <c r="B20" s="14">
        <v>21788.589405104605</v>
      </c>
      <c r="C20">
        <v>19092.900000000001</v>
      </c>
      <c r="D20">
        <v>25934.400000000001</v>
      </c>
      <c r="E20" s="15">
        <v>7.2940000000000003E-8</v>
      </c>
      <c r="F20">
        <v>263.39999999999998</v>
      </c>
      <c r="G20" s="14">
        <v>23691.7</v>
      </c>
    </row>
    <row r="21" spans="1:7" x14ac:dyDescent="0.2">
      <c r="A21" t="s">
        <v>18</v>
      </c>
      <c r="B21" s="14">
        <v>23079.842857342279</v>
      </c>
      <c r="C21">
        <v>19924.3</v>
      </c>
      <c r="D21">
        <v>27334.7</v>
      </c>
      <c r="E21" s="15">
        <v>9.5029999999999998E-8</v>
      </c>
      <c r="F21">
        <v>297.2</v>
      </c>
      <c r="G21" s="14">
        <v>24959.7</v>
      </c>
    </row>
    <row r="22" spans="1:7" x14ac:dyDescent="0.2">
      <c r="A22" t="s">
        <v>19</v>
      </c>
      <c r="B22" s="14">
        <v>18885.121082843765</v>
      </c>
      <c r="C22">
        <v>19740.2</v>
      </c>
      <c r="D22">
        <v>26571.7</v>
      </c>
      <c r="E22" s="15">
        <v>1.0037E-7</v>
      </c>
      <c r="F22">
        <v>325.5</v>
      </c>
      <c r="G22" s="14">
        <v>24072</v>
      </c>
    </row>
    <row r="23" spans="1:7" x14ac:dyDescent="0.2">
      <c r="A23" t="s">
        <v>20</v>
      </c>
      <c r="B23" s="14">
        <v>20452.234645231969</v>
      </c>
      <c r="C23">
        <v>19220.5</v>
      </c>
      <c r="D23">
        <v>25794</v>
      </c>
      <c r="E23" s="15">
        <v>1.2151000000000001E-7</v>
      </c>
      <c r="F23">
        <v>339.3</v>
      </c>
      <c r="G23" s="14">
        <v>23189.7</v>
      </c>
    </row>
    <row r="24" spans="1:7" x14ac:dyDescent="0.2">
      <c r="A24" t="s">
        <v>21</v>
      </c>
      <c r="B24" s="14">
        <v>22235.115223401299</v>
      </c>
      <c r="C24">
        <v>19096.599999999999</v>
      </c>
      <c r="D24">
        <v>25531.599999999999</v>
      </c>
      <c r="E24" s="15">
        <v>1.4180000000000001E-7</v>
      </c>
      <c r="F24">
        <v>342.8</v>
      </c>
      <c r="G24" s="14">
        <v>22798.6</v>
      </c>
    </row>
    <row r="25" spans="1:7" x14ac:dyDescent="0.2">
      <c r="A25" t="s">
        <v>22</v>
      </c>
      <c r="B25" s="14">
        <v>24043.612849930672</v>
      </c>
      <c r="C25">
        <v>18664.7</v>
      </c>
      <c r="D25">
        <v>25368.5</v>
      </c>
      <c r="E25" s="15">
        <v>1.5699E-7</v>
      </c>
      <c r="F25">
        <v>355.2</v>
      </c>
      <c r="G25" s="14">
        <v>22546.9</v>
      </c>
    </row>
    <row r="26" spans="1:7" x14ac:dyDescent="0.2">
      <c r="A26" t="s">
        <v>23</v>
      </c>
      <c r="B26" s="14">
        <v>20586.119060373268</v>
      </c>
      <c r="C26">
        <v>18168</v>
      </c>
      <c r="D26">
        <v>24655.4</v>
      </c>
      <c r="E26" s="15">
        <v>1.6631000000000001E-7</v>
      </c>
      <c r="F26">
        <v>336.6</v>
      </c>
      <c r="G26" s="14">
        <v>21696.5</v>
      </c>
    </row>
    <row r="27" spans="1:7" x14ac:dyDescent="0.2">
      <c r="A27" t="s">
        <v>24</v>
      </c>
      <c r="B27" s="14">
        <v>21917.573773440705</v>
      </c>
      <c r="C27">
        <v>19030.7</v>
      </c>
      <c r="D27">
        <v>25754.7</v>
      </c>
      <c r="E27" s="15">
        <v>1.5741999999999999E-7</v>
      </c>
      <c r="F27">
        <v>357.6</v>
      </c>
      <c r="G27" s="14">
        <v>22714.3</v>
      </c>
    </row>
    <row r="28" spans="1:7" x14ac:dyDescent="0.2">
      <c r="A28" t="s">
        <v>25</v>
      </c>
      <c r="B28" s="14">
        <v>23718.216150578643</v>
      </c>
      <c r="C28">
        <v>19498</v>
      </c>
      <c r="D28">
        <v>26220.2</v>
      </c>
      <c r="E28" s="15">
        <v>1.734E-7</v>
      </c>
      <c r="F28">
        <v>375</v>
      </c>
      <c r="G28" s="14">
        <v>22953.200000000001</v>
      </c>
    </row>
    <row r="29" spans="1:7" x14ac:dyDescent="0.2">
      <c r="A29" t="s">
        <v>26</v>
      </c>
      <c r="B29" s="14">
        <v>25621.245234106133</v>
      </c>
      <c r="C29">
        <v>19891.2</v>
      </c>
      <c r="D29">
        <v>27112.2</v>
      </c>
      <c r="E29" s="15">
        <v>2.1205000000000002E-7</v>
      </c>
      <c r="F29">
        <v>382.9</v>
      </c>
      <c r="G29" s="14">
        <v>23676.2</v>
      </c>
    </row>
    <row r="30" spans="1:7" x14ac:dyDescent="0.2">
      <c r="A30" t="s">
        <v>27</v>
      </c>
      <c r="B30" s="14">
        <v>22845.267305841073</v>
      </c>
      <c r="C30">
        <v>18579.3</v>
      </c>
      <c r="D30">
        <v>27267</v>
      </c>
      <c r="E30" s="15">
        <v>2.5736000000000002E-7</v>
      </c>
      <c r="F30">
        <v>358.6</v>
      </c>
      <c r="G30" s="14">
        <v>23683.5</v>
      </c>
    </row>
    <row r="31" spans="1:7" x14ac:dyDescent="0.2">
      <c r="A31" t="s">
        <v>28</v>
      </c>
      <c r="B31" s="14">
        <v>25225.572014042726</v>
      </c>
      <c r="C31">
        <v>18014.7</v>
      </c>
      <c r="D31">
        <v>28786.3</v>
      </c>
      <c r="E31" s="15">
        <v>2.2131000000000001E-7</v>
      </c>
      <c r="F31">
        <v>349</v>
      </c>
      <c r="G31" s="14">
        <v>25296.9</v>
      </c>
    </row>
    <row r="32" spans="1:7" x14ac:dyDescent="0.2">
      <c r="A32" t="s">
        <v>29</v>
      </c>
      <c r="B32" s="14">
        <v>27508.923945592385</v>
      </c>
      <c r="C32">
        <v>18654.599999999999</v>
      </c>
      <c r="D32">
        <v>29247.9</v>
      </c>
      <c r="E32" s="15">
        <v>1.9908999999999999E-7</v>
      </c>
      <c r="F32">
        <v>359.3</v>
      </c>
      <c r="G32" s="14">
        <v>25587.200000000001</v>
      </c>
    </row>
    <row r="33" spans="1:7" x14ac:dyDescent="0.2">
      <c r="A33" t="s">
        <v>30</v>
      </c>
      <c r="B33" s="14">
        <v>29049.874466912686</v>
      </c>
      <c r="C33">
        <v>19585</v>
      </c>
      <c r="D33">
        <v>31197.5</v>
      </c>
      <c r="E33" s="15">
        <v>1.9255000000000001E-7</v>
      </c>
      <c r="F33">
        <v>329.6</v>
      </c>
      <c r="G33" s="14">
        <v>27341.7</v>
      </c>
    </row>
    <row r="34" spans="1:7" x14ac:dyDescent="0.2">
      <c r="A34" t="s">
        <v>31</v>
      </c>
      <c r="B34">
        <v>24944.791223251686</v>
      </c>
      <c r="C34">
        <v>19353</v>
      </c>
      <c r="D34">
        <v>31328.7</v>
      </c>
      <c r="E34">
        <v>2.0706999999999999E-7</v>
      </c>
      <c r="F34">
        <v>337.5</v>
      </c>
      <c r="G34">
        <v>27270.2</v>
      </c>
    </row>
    <row r="35" spans="1:7" x14ac:dyDescent="0.2">
      <c r="A35" t="s">
        <v>62</v>
      </c>
      <c r="B35">
        <v>26410.242403030679</v>
      </c>
      <c r="C35">
        <v>19207.2</v>
      </c>
      <c r="D35">
        <v>31561.9</v>
      </c>
      <c r="E35">
        <v>2.3365999999999999E-7</v>
      </c>
      <c r="F35">
        <v>353.1</v>
      </c>
      <c r="G35">
        <v>27578.799999999999</v>
      </c>
    </row>
    <row r="36" spans="1:7" x14ac:dyDescent="0.2">
      <c r="A36" t="s">
        <v>32</v>
      </c>
      <c r="B36">
        <v>28875.418562758801</v>
      </c>
      <c r="C36">
        <v>19787.5</v>
      </c>
      <c r="D36">
        <v>30254.2</v>
      </c>
      <c r="E36">
        <v>2.2962000000000001E-7</v>
      </c>
      <c r="F36">
        <v>353.9</v>
      </c>
      <c r="G36">
        <v>26000.1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8365C-47D9-4CC6-BB19-C27E1C5ACEAF}">
  <dimension ref="A1:AG61"/>
  <sheetViews>
    <sheetView zoomScaleNormal="100" workbookViewId="0">
      <selection activeCell="L37" sqref="L37:L38"/>
    </sheetView>
  </sheetViews>
  <sheetFormatPr baseColWidth="10" defaultColWidth="8.83203125" defaultRowHeight="15" x14ac:dyDescent="0.2"/>
  <cols>
    <col min="1" max="1" width="19.5" customWidth="1"/>
    <col min="3" max="3" width="14" bestFit="1" customWidth="1"/>
    <col min="4" max="4" width="10.5" bestFit="1" customWidth="1"/>
    <col min="5" max="5" width="10.1640625" bestFit="1" customWidth="1"/>
    <col min="6" max="6" width="15.83203125" customWidth="1"/>
  </cols>
  <sheetData>
    <row r="1" spans="1:15" ht="78.75" customHeight="1" x14ac:dyDescent="0.2">
      <c r="A1" s="23" t="s">
        <v>63</v>
      </c>
      <c r="B1" s="23" t="s">
        <v>64</v>
      </c>
      <c r="C1" s="23" t="s">
        <v>65</v>
      </c>
      <c r="D1" s="23" t="s">
        <v>66</v>
      </c>
      <c r="E1" s="23" t="s">
        <v>67</v>
      </c>
      <c r="F1" s="23" t="s">
        <v>68</v>
      </c>
    </row>
    <row r="2" spans="1:15" ht="15.75" customHeight="1" thickBot="1" x14ac:dyDescent="0.25">
      <c r="A2" s="24"/>
      <c r="B2" s="24"/>
      <c r="C2" s="24"/>
      <c r="D2" s="24"/>
      <c r="E2" s="24"/>
      <c r="F2" s="24"/>
      <c r="L2">
        <v>-1609.5954861111106</v>
      </c>
      <c r="M2">
        <v>-509.33854166666634</v>
      </c>
      <c r="N2">
        <v>589.44618055555532</v>
      </c>
      <c r="O2">
        <v>1529.4878472222215</v>
      </c>
    </row>
    <row r="3" spans="1:15" ht="17" thickBot="1" x14ac:dyDescent="0.25">
      <c r="A3" s="17">
        <v>1</v>
      </c>
      <c r="B3" s="18">
        <v>2</v>
      </c>
      <c r="C3" s="18">
        <v>3</v>
      </c>
      <c r="D3" s="18">
        <v>4</v>
      </c>
      <c r="E3" s="18">
        <v>5</v>
      </c>
      <c r="F3" s="18">
        <v>6</v>
      </c>
    </row>
    <row r="4" spans="1:15" ht="18" thickBot="1" x14ac:dyDescent="0.25">
      <c r="A4" s="19">
        <v>1</v>
      </c>
      <c r="B4" s="14">
        <v>13024.8</v>
      </c>
      <c r="C4" s="20" t="s">
        <v>69</v>
      </c>
      <c r="D4" s="20" t="s">
        <v>69</v>
      </c>
      <c r="E4" s="20" t="s">
        <v>69</v>
      </c>
      <c r="F4" s="20" t="s">
        <v>69</v>
      </c>
      <c r="K4" t="s">
        <v>69</v>
      </c>
      <c r="L4">
        <v>-1609.5954861111106</v>
      </c>
    </row>
    <row r="5" spans="1:15" ht="18" thickBot="1" x14ac:dyDescent="0.25">
      <c r="A5" s="19">
        <v>2</v>
      </c>
      <c r="B5" s="14">
        <v>14434.8</v>
      </c>
      <c r="C5" s="21">
        <f>B4+B5+B6+B7</f>
        <v>60114</v>
      </c>
      <c r="D5" s="21">
        <f>AVERAGE(B4:B7)</f>
        <v>15028.5</v>
      </c>
      <c r="E5" s="20" t="s">
        <v>69</v>
      </c>
      <c r="F5" s="20" t="s">
        <v>69</v>
      </c>
      <c r="K5" t="s">
        <v>69</v>
      </c>
      <c r="L5">
        <v>-509.33854166666634</v>
      </c>
    </row>
    <row r="6" spans="1:15" ht="17" thickBot="1" x14ac:dyDescent="0.25">
      <c r="A6" s="19">
        <v>3</v>
      </c>
      <c r="B6" s="14">
        <v>15745.6</v>
      </c>
      <c r="C6" s="21">
        <f t="shared" ref="C6:C36" si="0">B5+B6+B7+B8</f>
        <v>62272</v>
      </c>
      <c r="D6" s="21">
        <f t="shared" ref="D6:D36" si="1">AVERAGE(B5:B8)</f>
        <v>15568</v>
      </c>
      <c r="E6" s="21">
        <f>AVERAGE(D5:D6)</f>
        <v>15298.25</v>
      </c>
      <c r="F6" s="21">
        <f>B6-E6</f>
        <v>447.35000000000036</v>
      </c>
      <c r="K6">
        <v>447.35000000000036</v>
      </c>
      <c r="L6">
        <v>589.44618055555532</v>
      </c>
    </row>
    <row r="7" spans="1:15" ht="17" thickBot="1" x14ac:dyDescent="0.25">
      <c r="A7" s="19">
        <v>4</v>
      </c>
      <c r="B7" s="14">
        <v>16908.8</v>
      </c>
      <c r="C7" s="21">
        <f t="shared" si="0"/>
        <v>64273.2</v>
      </c>
      <c r="D7" s="21">
        <f t="shared" si="1"/>
        <v>16068.3</v>
      </c>
      <c r="E7" s="21">
        <f t="shared" ref="E7:E36" si="2">AVERAGE(D6:D7)</f>
        <v>15818.15</v>
      </c>
      <c r="F7" s="21">
        <f t="shared" ref="F7:F36" si="3">B7-E7</f>
        <v>1090.6499999999996</v>
      </c>
      <c r="K7">
        <v>1090.6499999999996</v>
      </c>
      <c r="L7">
        <v>1529.4878472222215</v>
      </c>
    </row>
    <row r="8" spans="1:15" ht="17" thickBot="1" x14ac:dyDescent="0.25">
      <c r="A8" s="19">
        <v>5</v>
      </c>
      <c r="B8" s="14">
        <v>15182.8</v>
      </c>
      <c r="C8" s="21">
        <f t="shared" si="0"/>
        <v>66243.399999999994</v>
      </c>
      <c r="D8" s="21">
        <f t="shared" si="1"/>
        <v>16560.849999999999</v>
      </c>
      <c r="E8" s="21">
        <f t="shared" si="2"/>
        <v>16314.574999999999</v>
      </c>
      <c r="F8" s="21">
        <f t="shared" si="3"/>
        <v>-1131.7749999999996</v>
      </c>
      <c r="K8">
        <v>-1131.7749999999996</v>
      </c>
      <c r="L8">
        <v>-1609.5954861111106</v>
      </c>
    </row>
    <row r="9" spans="1:15" ht="17" thickBot="1" x14ac:dyDescent="0.25">
      <c r="A9" s="19">
        <v>6</v>
      </c>
      <c r="B9" s="14">
        <v>16436</v>
      </c>
      <c r="C9" s="21">
        <f t="shared" si="0"/>
        <v>68103.5</v>
      </c>
      <c r="D9" s="21">
        <f t="shared" si="1"/>
        <v>17025.875</v>
      </c>
      <c r="E9" s="21">
        <f t="shared" si="2"/>
        <v>16793.362499999999</v>
      </c>
      <c r="F9" s="21">
        <f t="shared" si="3"/>
        <v>-357.36249999999927</v>
      </c>
      <c r="K9">
        <v>-357.36249999999927</v>
      </c>
      <c r="L9">
        <v>-509.33854166666634</v>
      </c>
    </row>
    <row r="10" spans="1:15" ht="17" thickBot="1" x14ac:dyDescent="0.25">
      <c r="A10" s="19">
        <v>7</v>
      </c>
      <c r="B10" s="14">
        <v>17715.8</v>
      </c>
      <c r="C10" s="21">
        <f t="shared" si="0"/>
        <v>69290.700000000012</v>
      </c>
      <c r="D10" s="21">
        <f t="shared" si="1"/>
        <v>17322.675000000003</v>
      </c>
      <c r="E10" s="21">
        <f t="shared" si="2"/>
        <v>17174.275000000001</v>
      </c>
      <c r="F10" s="21">
        <f t="shared" si="3"/>
        <v>541.52499999999782</v>
      </c>
      <c r="K10">
        <v>541.52499999999782</v>
      </c>
      <c r="L10">
        <v>589.44618055555532</v>
      </c>
    </row>
    <row r="11" spans="1:15" ht="17" thickBot="1" x14ac:dyDescent="0.25">
      <c r="A11" s="19">
        <v>8</v>
      </c>
      <c r="B11" s="14">
        <v>18768.900000000001</v>
      </c>
      <c r="C11" s="21">
        <f t="shared" si="0"/>
        <v>70362.600000000006</v>
      </c>
      <c r="D11" s="21">
        <f t="shared" si="1"/>
        <v>17590.650000000001</v>
      </c>
      <c r="E11" s="21">
        <f t="shared" si="2"/>
        <v>17456.662500000002</v>
      </c>
      <c r="F11" s="21">
        <f t="shared" si="3"/>
        <v>1312.2374999999993</v>
      </c>
      <c r="K11">
        <v>1312.2374999999993</v>
      </c>
      <c r="L11">
        <v>1529.4878472222215</v>
      </c>
    </row>
    <row r="12" spans="1:15" ht="17" thickBot="1" x14ac:dyDescent="0.25">
      <c r="A12" s="19">
        <v>9</v>
      </c>
      <c r="B12" s="14">
        <v>16370</v>
      </c>
      <c r="C12" s="21">
        <f t="shared" si="0"/>
        <v>71650.3</v>
      </c>
      <c r="D12" s="21">
        <f t="shared" si="1"/>
        <v>17912.575000000001</v>
      </c>
      <c r="E12" s="21">
        <f t="shared" si="2"/>
        <v>17751.612500000003</v>
      </c>
      <c r="F12" s="21">
        <f t="shared" si="3"/>
        <v>-1381.6125000000029</v>
      </c>
      <c r="K12">
        <v>-1381.6125000000029</v>
      </c>
      <c r="L12">
        <v>-1609.5954861111106</v>
      </c>
    </row>
    <row r="13" spans="1:15" ht="16.5" customHeight="1" thickBot="1" x14ac:dyDescent="0.25">
      <c r="A13" s="19">
        <v>10</v>
      </c>
      <c r="B13" s="14">
        <v>17507.900000000001</v>
      </c>
      <c r="C13" s="21">
        <f t="shared" si="0"/>
        <v>72985.7</v>
      </c>
      <c r="D13" s="21">
        <f t="shared" si="1"/>
        <v>18246.424999999999</v>
      </c>
      <c r="E13" s="21">
        <f t="shared" si="2"/>
        <v>18079.5</v>
      </c>
      <c r="F13" s="21">
        <f t="shared" si="3"/>
        <v>-571.59999999999854</v>
      </c>
      <c r="K13">
        <v>-571.59999999999854</v>
      </c>
      <c r="L13">
        <v>-509.33854166666634</v>
      </c>
    </row>
    <row r="14" spans="1:15" ht="16.5" customHeight="1" thickBot="1" x14ac:dyDescent="0.25">
      <c r="A14" s="19">
        <v>11</v>
      </c>
      <c r="B14" s="14">
        <v>19003.5</v>
      </c>
      <c r="C14" s="21">
        <f t="shared" si="0"/>
        <v>73927.100000000006</v>
      </c>
      <c r="D14" s="21">
        <f t="shared" si="1"/>
        <v>18481.775000000001</v>
      </c>
      <c r="E14" s="21">
        <f t="shared" si="2"/>
        <v>18364.099999999999</v>
      </c>
      <c r="F14" s="21">
        <f t="shared" si="3"/>
        <v>639.40000000000146</v>
      </c>
      <c r="K14">
        <v>639.40000000000146</v>
      </c>
      <c r="L14">
        <v>589.44618055555532</v>
      </c>
    </row>
    <row r="15" spans="1:15" ht="17" thickBot="1" x14ac:dyDescent="0.25">
      <c r="A15" s="19">
        <v>12</v>
      </c>
      <c r="B15" s="14">
        <v>20104.3</v>
      </c>
      <c r="C15" s="21">
        <f t="shared" si="0"/>
        <v>75463.400000000009</v>
      </c>
      <c r="D15" s="21">
        <f t="shared" si="1"/>
        <v>18865.850000000002</v>
      </c>
      <c r="E15" s="21">
        <f t="shared" si="2"/>
        <v>18673.8125</v>
      </c>
      <c r="F15" s="21">
        <f t="shared" si="3"/>
        <v>1430.4874999999993</v>
      </c>
      <c r="K15">
        <v>1430.4874999999993</v>
      </c>
      <c r="L15">
        <v>1529.4878472222215</v>
      </c>
    </row>
    <row r="16" spans="1:15" ht="17" thickBot="1" x14ac:dyDescent="0.25">
      <c r="A16" s="19">
        <v>13</v>
      </c>
      <c r="B16" s="14">
        <v>17311.400000000001</v>
      </c>
      <c r="C16" s="21">
        <f t="shared" si="0"/>
        <v>77003.899999999994</v>
      </c>
      <c r="D16" s="21">
        <f t="shared" si="1"/>
        <v>19250.974999999999</v>
      </c>
      <c r="E16" s="21">
        <f t="shared" si="2"/>
        <v>19058.412499999999</v>
      </c>
      <c r="F16" s="21">
        <f t="shared" si="3"/>
        <v>-1747.0124999999971</v>
      </c>
      <c r="K16">
        <v>-1747.0124999999971</v>
      </c>
      <c r="L16">
        <v>-1609.5954861111106</v>
      </c>
    </row>
    <row r="17" spans="1:12" ht="17" thickBot="1" x14ac:dyDescent="0.25">
      <c r="A17" s="19">
        <v>14</v>
      </c>
      <c r="B17" s="14">
        <v>19044.2</v>
      </c>
      <c r="C17" s="21">
        <f t="shared" si="0"/>
        <v>79030.100000000006</v>
      </c>
      <c r="D17" s="21">
        <f t="shared" si="1"/>
        <v>19757.525000000001</v>
      </c>
      <c r="E17" s="21">
        <f t="shared" si="2"/>
        <v>19504.25</v>
      </c>
      <c r="F17" s="21">
        <f t="shared" si="3"/>
        <v>-460.04999999999927</v>
      </c>
      <c r="K17">
        <v>-460.04999999999927</v>
      </c>
      <c r="L17">
        <v>-509.33854166666634</v>
      </c>
    </row>
    <row r="18" spans="1:12" ht="17" thickBot="1" x14ac:dyDescent="0.25">
      <c r="A18" s="19">
        <v>15</v>
      </c>
      <c r="B18" s="14">
        <v>20544</v>
      </c>
      <c r="C18" s="21">
        <f t="shared" si="0"/>
        <v>80186.600000000006</v>
      </c>
      <c r="D18" s="21">
        <f t="shared" si="1"/>
        <v>20046.650000000001</v>
      </c>
      <c r="E18" s="21">
        <f t="shared" si="2"/>
        <v>19902.087500000001</v>
      </c>
      <c r="F18" s="21">
        <f t="shared" si="3"/>
        <v>641.91249999999854</v>
      </c>
      <c r="K18">
        <v>641.91249999999854</v>
      </c>
      <c r="L18">
        <v>589.44618055555532</v>
      </c>
    </row>
    <row r="19" spans="1:12" ht="17" thickBot="1" x14ac:dyDescent="0.25">
      <c r="A19" s="19">
        <v>16</v>
      </c>
      <c r="B19" s="14">
        <v>22130.5</v>
      </c>
      <c r="C19" s="21">
        <f t="shared" si="0"/>
        <v>80893.399999999994</v>
      </c>
      <c r="D19" s="21">
        <f t="shared" si="1"/>
        <v>20223.349999999999</v>
      </c>
      <c r="E19" s="21">
        <f t="shared" si="2"/>
        <v>20135</v>
      </c>
      <c r="F19" s="21">
        <f t="shared" si="3"/>
        <v>1995.5</v>
      </c>
      <c r="K19">
        <v>1995.5</v>
      </c>
      <c r="L19">
        <v>1529.4878472222215</v>
      </c>
    </row>
    <row r="20" spans="1:12" ht="17" thickBot="1" x14ac:dyDescent="0.25">
      <c r="A20" s="19">
        <v>17</v>
      </c>
      <c r="B20" s="14">
        <v>18467.900000000001</v>
      </c>
      <c r="C20" s="21">
        <f t="shared" si="0"/>
        <v>82138</v>
      </c>
      <c r="D20" s="21">
        <f t="shared" si="1"/>
        <v>20534.5</v>
      </c>
      <c r="E20" s="21">
        <f t="shared" si="2"/>
        <v>20378.924999999999</v>
      </c>
      <c r="F20" s="21">
        <f t="shared" si="3"/>
        <v>-1911.0249999999978</v>
      </c>
      <c r="K20">
        <v>-1911.0249999999978</v>
      </c>
      <c r="L20">
        <v>-1609.5954861111106</v>
      </c>
    </row>
    <row r="21" spans="1:12" ht="17" thickBot="1" x14ac:dyDescent="0.25">
      <c r="A21" s="19">
        <v>18</v>
      </c>
      <c r="B21" s="14">
        <v>19751</v>
      </c>
      <c r="C21" s="21">
        <f t="shared" si="0"/>
        <v>83087.3</v>
      </c>
      <c r="D21" s="21">
        <f t="shared" si="1"/>
        <v>20771.825000000001</v>
      </c>
      <c r="E21" s="21">
        <f t="shared" si="2"/>
        <v>20653.162499999999</v>
      </c>
      <c r="F21" s="21">
        <f t="shared" si="3"/>
        <v>-902.16249999999854</v>
      </c>
      <c r="K21">
        <v>-902.16249999999854</v>
      </c>
      <c r="L21">
        <v>-509.33854166666634</v>
      </c>
    </row>
    <row r="22" spans="1:12" ht="17" thickBot="1" x14ac:dyDescent="0.25">
      <c r="A22" s="19">
        <v>19</v>
      </c>
      <c r="B22" s="14">
        <v>21788.6</v>
      </c>
      <c r="C22" s="21">
        <f t="shared" si="0"/>
        <v>83504.5</v>
      </c>
      <c r="D22" s="21">
        <f t="shared" si="1"/>
        <v>20876.125</v>
      </c>
      <c r="E22" s="21">
        <f t="shared" si="2"/>
        <v>20823.974999999999</v>
      </c>
      <c r="F22" s="21">
        <f t="shared" si="3"/>
        <v>964.625</v>
      </c>
      <c r="K22">
        <v>964.625</v>
      </c>
      <c r="L22">
        <v>589.44618055555532</v>
      </c>
    </row>
    <row r="23" spans="1:12" ht="17" thickBot="1" x14ac:dyDescent="0.25">
      <c r="A23" s="19">
        <v>20</v>
      </c>
      <c r="B23" s="14">
        <v>23079.8</v>
      </c>
      <c r="C23" s="21">
        <f t="shared" si="0"/>
        <v>84205.7</v>
      </c>
      <c r="D23" s="21">
        <f t="shared" si="1"/>
        <v>21051.424999999999</v>
      </c>
      <c r="E23" s="21">
        <f t="shared" si="2"/>
        <v>20963.775000000001</v>
      </c>
      <c r="F23" s="21">
        <f t="shared" si="3"/>
        <v>2116.0249999999978</v>
      </c>
      <c r="K23">
        <v>2116.0249999999978</v>
      </c>
      <c r="L23">
        <v>1529.4878472222215</v>
      </c>
    </row>
    <row r="24" spans="1:12" ht="17" thickBot="1" x14ac:dyDescent="0.25">
      <c r="A24" s="19">
        <v>21</v>
      </c>
      <c r="B24" s="14">
        <v>18885.099999999999</v>
      </c>
      <c r="C24" s="21">
        <f t="shared" si="0"/>
        <v>84652.199999999983</v>
      </c>
      <c r="D24" s="21">
        <f t="shared" si="1"/>
        <v>21163.049999999996</v>
      </c>
      <c r="E24" s="21">
        <f t="shared" si="2"/>
        <v>21107.237499999996</v>
      </c>
      <c r="F24" s="21">
        <f t="shared" si="3"/>
        <v>-2222.1374999999971</v>
      </c>
      <c r="K24">
        <v>-2222.1374999999971</v>
      </c>
      <c r="L24">
        <v>-1609.5954861111106</v>
      </c>
    </row>
    <row r="25" spans="1:12" ht="17" thickBot="1" x14ac:dyDescent="0.25">
      <c r="A25" s="19">
        <v>22</v>
      </c>
      <c r="B25" s="14">
        <v>20452.2</v>
      </c>
      <c r="C25" s="21">
        <f t="shared" si="0"/>
        <v>85616</v>
      </c>
      <c r="D25" s="21">
        <f t="shared" si="1"/>
        <v>21404</v>
      </c>
      <c r="E25" s="21">
        <f t="shared" si="2"/>
        <v>21283.524999999998</v>
      </c>
      <c r="F25" s="21">
        <f t="shared" si="3"/>
        <v>-831.32499999999709</v>
      </c>
      <c r="K25">
        <v>-831.32499999999709</v>
      </c>
      <c r="L25">
        <v>-509.33854166666634</v>
      </c>
    </row>
    <row r="26" spans="1:12" ht="17" thickBot="1" x14ac:dyDescent="0.25">
      <c r="A26" s="19">
        <v>23</v>
      </c>
      <c r="B26" s="14">
        <v>22235.1</v>
      </c>
      <c r="C26" s="21">
        <f t="shared" si="0"/>
        <v>87317</v>
      </c>
      <c r="D26" s="21">
        <f t="shared" si="1"/>
        <v>21829.25</v>
      </c>
      <c r="E26" s="21">
        <f t="shared" si="2"/>
        <v>21616.625</v>
      </c>
      <c r="F26" s="21">
        <f t="shared" si="3"/>
        <v>618.47499999999854</v>
      </c>
      <c r="K26">
        <v>618.47499999999854</v>
      </c>
      <c r="L26">
        <v>589.44618055555532</v>
      </c>
    </row>
    <row r="27" spans="1:12" ht="17" thickBot="1" x14ac:dyDescent="0.25">
      <c r="A27" s="19">
        <v>24</v>
      </c>
      <c r="B27" s="14">
        <v>24043.599999999999</v>
      </c>
      <c r="C27" s="21">
        <f t="shared" si="0"/>
        <v>88782.399999999994</v>
      </c>
      <c r="D27" s="21">
        <f t="shared" si="1"/>
        <v>22195.599999999999</v>
      </c>
      <c r="E27" s="21">
        <f t="shared" si="2"/>
        <v>22012.424999999999</v>
      </c>
      <c r="F27" s="21">
        <f t="shared" si="3"/>
        <v>2031.1749999999993</v>
      </c>
      <c r="K27">
        <v>2031.1749999999993</v>
      </c>
      <c r="L27">
        <v>1529.4878472222215</v>
      </c>
    </row>
    <row r="28" spans="1:12" ht="17" thickBot="1" x14ac:dyDescent="0.25">
      <c r="A28" s="19">
        <v>25</v>
      </c>
      <c r="B28" s="14">
        <v>20586.099999999999</v>
      </c>
      <c r="C28" s="21">
        <f t="shared" si="0"/>
        <v>90265.499999999985</v>
      </c>
      <c r="D28" s="21">
        <f t="shared" si="1"/>
        <v>22566.374999999996</v>
      </c>
      <c r="E28" s="21">
        <f t="shared" si="2"/>
        <v>22380.987499999996</v>
      </c>
      <c r="F28" s="21">
        <f t="shared" si="3"/>
        <v>-1794.8874999999971</v>
      </c>
      <c r="K28">
        <v>-1794.8874999999971</v>
      </c>
      <c r="L28">
        <v>-1609.5954861111106</v>
      </c>
    </row>
    <row r="29" spans="1:12" ht="17" thickBot="1" x14ac:dyDescent="0.25">
      <c r="A29" s="19">
        <v>26</v>
      </c>
      <c r="B29" s="14">
        <v>21917.599999999999</v>
      </c>
      <c r="C29" s="21">
        <f t="shared" si="0"/>
        <v>91843.099999999991</v>
      </c>
      <c r="D29" s="21">
        <f t="shared" si="1"/>
        <v>22960.774999999998</v>
      </c>
      <c r="E29" s="21">
        <f t="shared" si="2"/>
        <v>22763.574999999997</v>
      </c>
      <c r="F29" s="21">
        <f t="shared" si="3"/>
        <v>-845.97499999999854</v>
      </c>
      <c r="K29">
        <v>-845.97499999999854</v>
      </c>
      <c r="L29">
        <v>-509.33854166666634</v>
      </c>
    </row>
    <row r="30" spans="1:12" ht="17" thickBot="1" x14ac:dyDescent="0.25">
      <c r="A30" s="19">
        <v>27</v>
      </c>
      <c r="B30" s="14">
        <v>23718.2</v>
      </c>
      <c r="C30" s="21">
        <f t="shared" si="0"/>
        <v>94102.3</v>
      </c>
      <c r="D30" s="21">
        <f t="shared" si="1"/>
        <v>23525.575000000001</v>
      </c>
      <c r="E30" s="21">
        <f t="shared" si="2"/>
        <v>23243.174999999999</v>
      </c>
      <c r="F30" s="21">
        <f t="shared" si="3"/>
        <v>475.02500000000146</v>
      </c>
      <c r="K30">
        <v>475.02500000000146</v>
      </c>
      <c r="L30">
        <v>589.44618055555532</v>
      </c>
    </row>
    <row r="31" spans="1:12" ht="17" thickBot="1" x14ac:dyDescent="0.25">
      <c r="A31" s="19">
        <v>28</v>
      </c>
      <c r="B31" s="14">
        <v>25621.200000000001</v>
      </c>
      <c r="C31" s="21">
        <f t="shared" si="0"/>
        <v>97410.299999999988</v>
      </c>
      <c r="D31" s="21">
        <f t="shared" si="1"/>
        <v>24352.574999999997</v>
      </c>
      <c r="E31" s="21">
        <f t="shared" si="2"/>
        <v>23939.074999999997</v>
      </c>
      <c r="F31" s="21">
        <f t="shared" si="3"/>
        <v>1682.1250000000036</v>
      </c>
      <c r="K31">
        <v>1682.1250000000036</v>
      </c>
      <c r="L31">
        <v>1529.4878472222215</v>
      </c>
    </row>
    <row r="32" spans="1:12" ht="17" thickBot="1" x14ac:dyDescent="0.25">
      <c r="A32" s="19">
        <v>29</v>
      </c>
      <c r="B32" s="14">
        <v>22845.3</v>
      </c>
      <c r="C32" s="21">
        <f t="shared" si="0"/>
        <v>101201</v>
      </c>
      <c r="D32" s="21">
        <f t="shared" si="1"/>
        <v>25300.25</v>
      </c>
      <c r="E32" s="21">
        <f t="shared" si="2"/>
        <v>24826.412499999999</v>
      </c>
      <c r="F32" s="21">
        <f t="shared" si="3"/>
        <v>-1981.1124999999993</v>
      </c>
      <c r="K32">
        <v>-1981.1124999999993</v>
      </c>
      <c r="L32">
        <v>-1609.5954861111106</v>
      </c>
    </row>
    <row r="33" spans="1:33" ht="17" thickBot="1" x14ac:dyDescent="0.25">
      <c r="A33" s="19">
        <v>30</v>
      </c>
      <c r="B33" s="14">
        <v>25225.599999999999</v>
      </c>
      <c r="C33" s="21">
        <f t="shared" si="0"/>
        <v>104629.69999999998</v>
      </c>
      <c r="D33" s="21">
        <f t="shared" si="1"/>
        <v>26157.424999999996</v>
      </c>
      <c r="E33" s="21">
        <f t="shared" si="2"/>
        <v>25728.837499999998</v>
      </c>
      <c r="F33" s="21">
        <f t="shared" si="3"/>
        <v>-503.23749999999927</v>
      </c>
      <c r="K33">
        <v>-503.23749999999927</v>
      </c>
      <c r="L33">
        <v>-509.33854166666634</v>
      </c>
    </row>
    <row r="34" spans="1:33" ht="17" thickBot="1" x14ac:dyDescent="0.25">
      <c r="A34" s="19">
        <v>31</v>
      </c>
      <c r="B34" s="14">
        <v>27508.9</v>
      </c>
      <c r="C34" s="21">
        <f t="shared" si="0"/>
        <v>106729.2</v>
      </c>
      <c r="D34" s="21">
        <f t="shared" si="1"/>
        <v>26682.3</v>
      </c>
      <c r="E34" s="21">
        <f t="shared" si="2"/>
        <v>26419.862499999996</v>
      </c>
      <c r="F34" s="21">
        <f t="shared" si="3"/>
        <v>1089.0375000000058</v>
      </c>
      <c r="K34">
        <v>1089.0375000000058</v>
      </c>
      <c r="L34">
        <v>589.44618055555532</v>
      </c>
    </row>
    <row r="35" spans="1:33" ht="17" thickBot="1" x14ac:dyDescent="0.25">
      <c r="A35" s="19">
        <v>32</v>
      </c>
      <c r="B35" s="14">
        <v>29049.9</v>
      </c>
      <c r="C35" s="21">
        <f t="shared" si="0"/>
        <v>107913.8</v>
      </c>
      <c r="D35" s="21">
        <f t="shared" si="1"/>
        <v>26978.45</v>
      </c>
      <c r="E35" s="21">
        <f t="shared" si="2"/>
        <v>26830.375</v>
      </c>
      <c r="F35" s="21">
        <f t="shared" si="3"/>
        <v>2219.5250000000015</v>
      </c>
      <c r="K35">
        <v>2219.5250000000015</v>
      </c>
      <c r="L35">
        <v>1529.4878472222215</v>
      </c>
    </row>
    <row r="36" spans="1:33" ht="17" thickBot="1" x14ac:dyDescent="0.25">
      <c r="A36" s="19">
        <v>33</v>
      </c>
      <c r="B36" s="14">
        <v>24944.799999999999</v>
      </c>
      <c r="C36" s="21">
        <f t="shared" si="0"/>
        <v>109280.29999999999</v>
      </c>
      <c r="D36" s="21">
        <f t="shared" si="1"/>
        <v>27320.074999999997</v>
      </c>
      <c r="E36" s="21">
        <f t="shared" si="2"/>
        <v>27149.262499999997</v>
      </c>
      <c r="F36" s="21">
        <f t="shared" si="3"/>
        <v>-2204.4624999999978</v>
      </c>
      <c r="K36">
        <v>-2204.4624999999978</v>
      </c>
      <c r="L36">
        <v>-1609.5954861111106</v>
      </c>
    </row>
    <row r="37" spans="1:33" ht="17" thickBot="1" x14ac:dyDescent="0.25">
      <c r="A37" s="19">
        <v>34</v>
      </c>
      <c r="B37" s="14">
        <v>26410.2</v>
      </c>
      <c r="C37" s="21"/>
      <c r="L37">
        <v>-509.33854166666634</v>
      </c>
    </row>
    <row r="38" spans="1:33" ht="17" thickBot="1" x14ac:dyDescent="0.25">
      <c r="A38" s="19">
        <v>35</v>
      </c>
      <c r="B38" s="14">
        <v>28875.4</v>
      </c>
      <c r="C38" s="21"/>
      <c r="L38">
        <v>589.44618055555532</v>
      </c>
    </row>
    <row r="41" spans="1:33" ht="16" thickBot="1" x14ac:dyDescent="0.25">
      <c r="A41" t="s">
        <v>69</v>
      </c>
      <c r="B41" t="s">
        <v>69</v>
      </c>
      <c r="C41">
        <v>447.35000000000036</v>
      </c>
      <c r="D41">
        <v>1090.6499999999996</v>
      </c>
      <c r="E41">
        <v>-1131.7749999999996</v>
      </c>
      <c r="F41">
        <v>-357.36249999999927</v>
      </c>
      <c r="G41">
        <v>541.52499999999782</v>
      </c>
      <c r="H41">
        <v>1312.2374999999993</v>
      </c>
      <c r="I41">
        <v>-1381.6125000000029</v>
      </c>
      <c r="J41">
        <v>-571.59999999999854</v>
      </c>
      <c r="K41">
        <v>639.40000000000146</v>
      </c>
      <c r="L41">
        <v>1430.4874999999993</v>
      </c>
      <c r="M41">
        <v>-1747.0124999999971</v>
      </c>
      <c r="N41">
        <v>-460.04999999999927</v>
      </c>
      <c r="O41">
        <v>641.91249999999854</v>
      </c>
      <c r="P41">
        <v>1995.5</v>
      </c>
      <c r="Q41">
        <v>-1911.0249999999978</v>
      </c>
      <c r="R41">
        <v>-902.16249999999854</v>
      </c>
      <c r="S41">
        <v>964.625</v>
      </c>
      <c r="T41">
        <v>2116.0249999999978</v>
      </c>
      <c r="U41">
        <v>-2222.1374999999971</v>
      </c>
      <c r="V41">
        <v>-831.32499999999709</v>
      </c>
      <c r="W41">
        <v>618.47499999999854</v>
      </c>
      <c r="X41">
        <v>2031.1749999999993</v>
      </c>
      <c r="Y41">
        <v>-1794.8874999999971</v>
      </c>
      <c r="Z41">
        <v>-845.97499999999854</v>
      </c>
      <c r="AA41">
        <v>475.02500000000146</v>
      </c>
      <c r="AB41">
        <v>1682.1250000000036</v>
      </c>
      <c r="AC41">
        <v>-1981.1124999999993</v>
      </c>
      <c r="AD41">
        <v>-503.23749999999927</v>
      </c>
      <c r="AE41">
        <v>1089.0375000000058</v>
      </c>
      <c r="AF41">
        <v>2219.5250000000015</v>
      </c>
      <c r="AG41">
        <v>-2204.4624999999978</v>
      </c>
    </row>
    <row r="42" spans="1:33" x14ac:dyDescent="0.2">
      <c r="A42" s="23" t="s">
        <v>70</v>
      </c>
      <c r="B42" s="23" t="s">
        <v>71</v>
      </c>
      <c r="C42" s="26" t="s">
        <v>72</v>
      </c>
      <c r="D42" s="27"/>
      <c r="E42" s="27"/>
      <c r="F42" s="28"/>
    </row>
    <row r="43" spans="1:33" ht="16" thickBot="1" x14ac:dyDescent="0.25">
      <c r="A43" s="25"/>
      <c r="B43" s="25"/>
      <c r="C43" s="29"/>
      <c r="D43" s="30"/>
      <c r="E43" s="30"/>
      <c r="F43" s="31"/>
    </row>
    <row r="44" spans="1:33" ht="18" thickBot="1" x14ac:dyDescent="0.25">
      <c r="A44" s="24"/>
      <c r="B44" s="24"/>
      <c r="C44" s="20" t="s">
        <v>73</v>
      </c>
      <c r="D44" s="20" t="s">
        <v>74</v>
      </c>
      <c r="E44" s="20" t="s">
        <v>75</v>
      </c>
      <c r="F44" s="20" t="s">
        <v>76</v>
      </c>
    </row>
    <row r="45" spans="1:33" ht="18" thickBot="1" x14ac:dyDescent="0.25">
      <c r="A45" s="23"/>
      <c r="B45" s="20">
        <v>2011</v>
      </c>
      <c r="C45" s="20" t="s">
        <v>69</v>
      </c>
      <c r="D45" s="20" t="s">
        <v>69</v>
      </c>
      <c r="E45" s="21">
        <f>F6</f>
        <v>447.35000000000036</v>
      </c>
      <c r="F45" s="21">
        <f>F7</f>
        <v>1090.6499999999996</v>
      </c>
    </row>
    <row r="46" spans="1:33" ht="17" thickBot="1" x14ac:dyDescent="0.25">
      <c r="A46" s="25"/>
      <c r="B46" s="20">
        <v>2012</v>
      </c>
      <c r="C46" s="20">
        <f>E41</f>
        <v>-1131.7749999999996</v>
      </c>
      <c r="D46" s="20">
        <f>F41</f>
        <v>-357.36249999999927</v>
      </c>
      <c r="E46" s="20">
        <f t="shared" ref="E46:F46" si="4">G41</f>
        <v>541.52499999999782</v>
      </c>
      <c r="F46" s="20">
        <f t="shared" si="4"/>
        <v>1312.2374999999993</v>
      </c>
    </row>
    <row r="47" spans="1:33" ht="17" thickBot="1" x14ac:dyDescent="0.25">
      <c r="A47" s="25"/>
      <c r="B47" s="20">
        <v>2013</v>
      </c>
      <c r="C47" s="20">
        <f>I41</f>
        <v>-1381.6125000000029</v>
      </c>
      <c r="D47" s="20">
        <f t="shared" ref="D47:F47" si="5">J41</f>
        <v>-571.59999999999854</v>
      </c>
      <c r="E47" s="20">
        <f t="shared" si="5"/>
        <v>639.40000000000146</v>
      </c>
      <c r="F47" s="20">
        <f t="shared" si="5"/>
        <v>1430.4874999999993</v>
      </c>
    </row>
    <row r="48" spans="1:33" ht="17" thickBot="1" x14ac:dyDescent="0.25">
      <c r="A48" s="24"/>
      <c r="B48" s="20">
        <v>2014</v>
      </c>
      <c r="C48" s="20">
        <f>M41</f>
        <v>-1747.0124999999971</v>
      </c>
      <c r="D48" s="20">
        <f t="shared" ref="D48:F48" si="6">N41</f>
        <v>-460.04999999999927</v>
      </c>
      <c r="E48" s="20">
        <f t="shared" si="6"/>
        <v>641.91249999999854</v>
      </c>
      <c r="F48" s="20">
        <f t="shared" si="6"/>
        <v>1995.5</v>
      </c>
    </row>
    <row r="49" spans="1:10" ht="41.25" customHeight="1" thickBot="1" x14ac:dyDescent="0.25">
      <c r="B49" s="20">
        <v>2015</v>
      </c>
      <c r="C49">
        <f>Q41</f>
        <v>-1911.0249999999978</v>
      </c>
      <c r="D49">
        <f t="shared" ref="D49:F49" si="7">R41</f>
        <v>-902.16249999999854</v>
      </c>
      <c r="E49">
        <f t="shared" si="7"/>
        <v>964.625</v>
      </c>
      <c r="F49">
        <f t="shared" si="7"/>
        <v>2116.0249999999978</v>
      </c>
    </row>
    <row r="50" spans="1:10" ht="17" thickBot="1" x14ac:dyDescent="0.25">
      <c r="B50" s="20">
        <v>2016</v>
      </c>
      <c r="C50">
        <f>U41</f>
        <v>-2222.1374999999971</v>
      </c>
      <c r="D50">
        <f t="shared" ref="D50:E50" si="8">V41</f>
        <v>-831.32499999999709</v>
      </c>
      <c r="E50">
        <f t="shared" si="8"/>
        <v>618.47499999999854</v>
      </c>
      <c r="F50">
        <f>X41</f>
        <v>2031.1749999999993</v>
      </c>
    </row>
    <row r="51" spans="1:10" ht="42.75" customHeight="1" thickBot="1" x14ac:dyDescent="0.25">
      <c r="B51" s="20">
        <v>2017</v>
      </c>
      <c r="C51">
        <f>Y41</f>
        <v>-1794.8874999999971</v>
      </c>
      <c r="D51">
        <f t="shared" ref="D51:E51" si="9">Z41</f>
        <v>-845.97499999999854</v>
      </c>
      <c r="E51">
        <f t="shared" si="9"/>
        <v>475.02500000000146</v>
      </c>
      <c r="F51">
        <f>AB41</f>
        <v>1682.1250000000036</v>
      </c>
    </row>
    <row r="52" spans="1:10" ht="30" customHeight="1" thickBot="1" x14ac:dyDescent="0.25">
      <c r="B52" s="20">
        <v>2018</v>
      </c>
      <c r="C52">
        <f>AC41</f>
        <v>-1981.1124999999993</v>
      </c>
      <c r="D52">
        <f t="shared" ref="D52:E52" si="10">AD41</f>
        <v>-503.23749999999927</v>
      </c>
      <c r="E52">
        <f t="shared" si="10"/>
        <v>1089.0375000000058</v>
      </c>
      <c r="F52">
        <f>AF41</f>
        <v>2219.5250000000015</v>
      </c>
    </row>
    <row r="53" spans="1:10" ht="17" thickBot="1" x14ac:dyDescent="0.25">
      <c r="B53" s="20">
        <v>2019</v>
      </c>
      <c r="C53">
        <f>AG41</f>
        <v>-2204.4624999999978</v>
      </c>
    </row>
    <row r="54" spans="1:10" ht="39.75" customHeight="1" thickBot="1" x14ac:dyDescent="0.25"/>
    <row r="55" spans="1:10" ht="17" x14ac:dyDescent="0.2">
      <c r="A55" s="22" t="s">
        <v>77</v>
      </c>
      <c r="B55" s="23"/>
      <c r="C55" s="23">
        <f>SUM(C45:C53)</f>
        <v>-14374.024999999989</v>
      </c>
      <c r="D55" s="23">
        <f t="shared" ref="D55:F55" si="11">SUM(D45:D53)</f>
        <v>-4471.7124999999905</v>
      </c>
      <c r="E55" s="23">
        <f t="shared" si="11"/>
        <v>5417.350000000004</v>
      </c>
      <c r="F55" s="23">
        <f t="shared" si="11"/>
        <v>13877.725</v>
      </c>
    </row>
    <row r="56" spans="1:10" ht="18" thickBot="1" x14ac:dyDescent="0.25">
      <c r="A56" s="19" t="s">
        <v>78</v>
      </c>
      <c r="B56" s="24"/>
      <c r="C56" s="24"/>
      <c r="D56" s="24"/>
      <c r="E56" s="24"/>
      <c r="F56" s="24"/>
    </row>
    <row r="57" spans="1:10" ht="51" x14ac:dyDescent="0.2">
      <c r="A57" s="22" t="s">
        <v>79</v>
      </c>
      <c r="B57" s="23"/>
      <c r="C57" s="23">
        <f>C55/9</f>
        <v>-1597.1138888888877</v>
      </c>
      <c r="D57" s="23">
        <f t="shared" ref="D57:F57" si="12">D55/9</f>
        <v>-496.8569444444434</v>
      </c>
      <c r="E57" s="23">
        <f t="shared" si="12"/>
        <v>601.92777777777826</v>
      </c>
      <c r="F57" s="23">
        <f t="shared" si="12"/>
        <v>1541.9694444444444</v>
      </c>
    </row>
    <row r="58" spans="1:10" ht="17" x14ac:dyDescent="0.2">
      <c r="A58" s="22" t="s">
        <v>80</v>
      </c>
      <c r="B58" s="25"/>
      <c r="C58" s="25"/>
      <c r="D58" s="25"/>
      <c r="E58" s="25"/>
      <c r="F58" s="25"/>
      <c r="I58">
        <f>SUM(C57:F59)</f>
        <v>49.926388888891779</v>
      </c>
      <c r="J58">
        <f>I58/4</f>
        <v>12.481597222222945</v>
      </c>
    </row>
    <row r="59" spans="1:10" ht="17" thickBot="1" x14ac:dyDescent="0.25">
      <c r="A59" s="16"/>
      <c r="B59" s="24"/>
      <c r="C59" s="24"/>
      <c r="D59" s="24"/>
      <c r="E59" s="24"/>
      <c r="F59" s="24"/>
    </row>
    <row r="60" spans="1:10" ht="15" customHeight="1" x14ac:dyDescent="0.2">
      <c r="A60" s="23" t="s">
        <v>81</v>
      </c>
      <c r="B60" s="23"/>
      <c r="C60" s="23">
        <f>C57-$J$58</f>
        <v>-1609.5954861111106</v>
      </c>
      <c r="D60" s="23">
        <f t="shared" ref="D60:F60" si="13">D57-$J$58</f>
        <v>-509.33854166666634</v>
      </c>
      <c r="E60" s="23">
        <f t="shared" si="13"/>
        <v>589.44618055555532</v>
      </c>
      <c r="F60" s="23">
        <f t="shared" si="13"/>
        <v>1529.4878472222215</v>
      </c>
    </row>
    <row r="61" spans="1:10" ht="15.75" customHeight="1" thickBot="1" x14ac:dyDescent="0.25">
      <c r="A61" s="24"/>
      <c r="B61" s="24"/>
      <c r="C61" s="24"/>
      <c r="D61" s="24"/>
      <c r="E61" s="24"/>
      <c r="F61" s="24"/>
    </row>
  </sheetData>
  <mergeCells count="26">
    <mergeCell ref="F60:F61"/>
    <mergeCell ref="B57:B59"/>
    <mergeCell ref="C57:C59"/>
    <mergeCell ref="D57:D59"/>
    <mergeCell ref="E57:E59"/>
    <mergeCell ref="F57:F59"/>
    <mergeCell ref="A60:A61"/>
    <mergeCell ref="B60:B61"/>
    <mergeCell ref="C60:C61"/>
    <mergeCell ref="D60:D61"/>
    <mergeCell ref="E60:E61"/>
    <mergeCell ref="A42:A44"/>
    <mergeCell ref="B42:B44"/>
    <mergeCell ref="C42:F43"/>
    <mergeCell ref="A45:A48"/>
    <mergeCell ref="B55:B56"/>
    <mergeCell ref="C55:C56"/>
    <mergeCell ref="D55:D56"/>
    <mergeCell ref="E55:E56"/>
    <mergeCell ref="F55:F56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5122" r:id="rId3">
          <objectPr defaultSize="0" autoPict="0" r:id="rId4">
            <anchor moveWithCells="1" siz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101600</xdr:colOff>
                <xdr:row>1</xdr:row>
                <xdr:rowOff>177800</xdr:rowOff>
              </to>
            </anchor>
          </objectPr>
        </oleObject>
      </mc:Choice>
      <mc:Fallback>
        <oleObject progId="Equation.DSMT4" shapeId="5122" r:id="rId3"/>
      </mc:Fallback>
    </mc:AlternateContent>
    <mc:AlternateContent xmlns:mc="http://schemas.openxmlformats.org/markup-compatibility/2006">
      <mc:Choice Requires="x14">
        <oleObject progId="Equation.DSMT4" shapeId="5121" r:id="rId5">
          <objectPr defaultSize="0" autoPict="0" r:id="rId6">
            <anchor moveWithCells="1" sizeWithCells="1">
              <from>
                <xdr:col>1</xdr:col>
                <xdr:colOff>0</xdr:colOff>
                <xdr:row>1</xdr:row>
                <xdr:rowOff>0</xdr:rowOff>
              </from>
              <to>
                <xdr:col>1</xdr:col>
                <xdr:colOff>203200</xdr:colOff>
                <xdr:row>2</xdr:row>
                <xdr:rowOff>139700</xdr:rowOff>
              </to>
            </anchor>
          </objectPr>
        </oleObject>
      </mc:Choice>
      <mc:Fallback>
        <oleObject progId="Equation.DSMT4" shapeId="5121" r:id="rId5"/>
      </mc:Fallback>
    </mc:AlternateContent>
    <mc:AlternateContent xmlns:mc="http://schemas.openxmlformats.org/markup-compatibility/2006">
      <mc:Choice Requires="x14">
        <oleObject progId="Equation.DSMT4" shapeId="5137" r:id="rId7">
          <objectPr defaultSize="0" autoPict="0" r:id="rId8">
            <anchor moveWithCells="1" sizeWithCells="1">
              <from>
                <xdr:col>2</xdr:col>
                <xdr:colOff>0</xdr:colOff>
                <xdr:row>42</xdr:row>
                <xdr:rowOff>0</xdr:rowOff>
              </from>
              <to>
                <xdr:col>2</xdr:col>
                <xdr:colOff>101600</xdr:colOff>
                <xdr:row>42</xdr:row>
                <xdr:rowOff>190500</xdr:rowOff>
              </to>
            </anchor>
          </objectPr>
        </oleObject>
      </mc:Choice>
      <mc:Fallback>
        <oleObject progId="Equation.DSMT4" shapeId="5137" r:id="rId7"/>
      </mc:Fallback>
    </mc:AlternateContent>
    <mc:AlternateContent xmlns:mc="http://schemas.openxmlformats.org/markup-compatibility/2006">
      <mc:Choice Requires="x14">
        <oleObject progId="Equation.DSMT4" shapeId="5136" r:id="rId9">
          <objectPr defaultSize="0" autoPict="0" r:id="rId8">
            <anchor moveWithCells="1" sizeWithCells="1">
              <from>
                <xdr:col>12</xdr:col>
                <xdr:colOff>0</xdr:colOff>
                <xdr:row>47</xdr:row>
                <xdr:rowOff>0</xdr:rowOff>
              </from>
              <to>
                <xdr:col>12</xdr:col>
                <xdr:colOff>101600</xdr:colOff>
                <xdr:row>47</xdr:row>
                <xdr:rowOff>190500</xdr:rowOff>
              </to>
            </anchor>
          </objectPr>
        </oleObject>
      </mc:Choice>
      <mc:Fallback>
        <oleObject progId="Equation.DSMT4" shapeId="5136" r:id="rId9"/>
      </mc:Fallback>
    </mc:AlternateContent>
    <mc:AlternateContent xmlns:mc="http://schemas.openxmlformats.org/markup-compatibility/2006">
      <mc:Choice Requires="x14">
        <oleObject progId="Equation.DSMT4" shapeId="5135" r:id="rId10">
          <objectPr defaultSize="0" autoPict="0" r:id="rId8">
            <anchor moveWithCells="1" sizeWithCells="1">
              <from>
                <xdr:col>12</xdr:col>
                <xdr:colOff>0</xdr:colOff>
                <xdr:row>49</xdr:row>
                <xdr:rowOff>0</xdr:rowOff>
              </from>
              <to>
                <xdr:col>12</xdr:col>
                <xdr:colOff>101600</xdr:colOff>
                <xdr:row>49</xdr:row>
                <xdr:rowOff>190500</xdr:rowOff>
              </to>
            </anchor>
          </objectPr>
        </oleObject>
      </mc:Choice>
      <mc:Fallback>
        <oleObject progId="Equation.DSMT4" shapeId="5135" r:id="rId10"/>
      </mc:Fallback>
    </mc:AlternateContent>
    <mc:AlternateContent xmlns:mc="http://schemas.openxmlformats.org/markup-compatibility/2006">
      <mc:Choice Requires="x14">
        <oleObject progId="Equation.DSMT4" shapeId="5134" r:id="rId11">
          <objectPr defaultSize="0" autoPict="0" r:id="rId12">
            <anchor moveWithCells="1" sizeWithCells="1">
              <from>
                <xdr:col>12</xdr:col>
                <xdr:colOff>0</xdr:colOff>
                <xdr:row>50</xdr:row>
                <xdr:rowOff>0</xdr:rowOff>
              </from>
              <to>
                <xdr:col>12</xdr:col>
                <xdr:colOff>190500</xdr:colOff>
                <xdr:row>51</xdr:row>
                <xdr:rowOff>101600</xdr:rowOff>
              </to>
            </anchor>
          </objectPr>
        </oleObject>
      </mc:Choice>
      <mc:Fallback>
        <oleObject progId="Equation.DSMT4" shapeId="5134" r:id="rId11"/>
      </mc:Fallback>
    </mc:AlternateContent>
    <mc:AlternateContent xmlns:mc="http://schemas.openxmlformats.org/markup-compatibility/2006">
      <mc:Choice Requires="x14">
        <oleObject progId="Equation.DSMT4" shapeId="5133" r:id="rId13">
          <objectPr defaultSize="0" autoPict="0" r:id="rId14">
            <anchor moveWithCells="1" sizeWithCells="1">
              <from>
                <xdr:col>12</xdr:col>
                <xdr:colOff>0</xdr:colOff>
                <xdr:row>52</xdr:row>
                <xdr:rowOff>0</xdr:rowOff>
              </from>
              <to>
                <xdr:col>12</xdr:col>
                <xdr:colOff>190500</xdr:colOff>
                <xdr:row>53</xdr:row>
                <xdr:rowOff>88900</xdr:rowOff>
              </to>
            </anchor>
          </objectPr>
        </oleObject>
      </mc:Choice>
      <mc:Fallback>
        <oleObject progId="Equation.DSMT4" shapeId="5133" r:id="rId1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Коррел</vt:lpstr>
      <vt:lpstr>Рег1</vt:lpstr>
      <vt:lpstr>Рег2</vt:lpstr>
      <vt:lpstr>Исх.Данные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Danila Kuflon</dc:creator>
  <cp:lastModifiedBy>Dmitry Stepakov</cp:lastModifiedBy>
  <dcterms:created xsi:type="dcterms:W3CDTF">2020-03-02T17:40:55Z</dcterms:created>
  <dcterms:modified xsi:type="dcterms:W3CDTF">2020-04-28T14:51:28Z</dcterms:modified>
</cp:coreProperties>
</file>