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filterPrivacy="1" codeName="ThisWorkbook"/>
  <xr:revisionPtr revIDLastSave="0" documentId="13_ncr:1_{4A1C3896-6136-4DDF-A783-FC1A5168EB3B}"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cerca de" sheetId="12" r:id="rId2"/>
  </sheets>
  <definedNames>
    <definedName name="Fin_Del_Proyecto">ProjectSchedule!$C$2</definedName>
    <definedName name="Fin_Proyecto">ProjectSchedule!$E$2</definedName>
    <definedName name="hoy" localSheetId="0">TODAY()</definedName>
    <definedName name="Inicio_del_proyecto">ProjectSchedule!$E$3</definedName>
    <definedName name="inicio_proyecto">ProjectSchedule!$C$2</definedName>
    <definedName name="Semana_para_mostrar">ProjectSchedule!#REF!</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F27" i="11" l="1"/>
  <c r="E14" i="11"/>
  <c r="F14" i="11" s="1"/>
  <c r="E15" i="11" s="1"/>
  <c r="F15" i="11" s="1"/>
  <c r="E16" i="11" s="1"/>
  <c r="F16" i="11" s="1"/>
  <c r="E18" i="11" s="1"/>
  <c r="F18" i="11" s="1"/>
  <c r="E19" i="11" s="1"/>
  <c r="F19" i="11" s="1"/>
  <c r="E20" i="11" s="1"/>
  <c r="F20" i="11" s="1"/>
  <c r="E21" i="11" s="1"/>
  <c r="F21" i="11" s="1"/>
  <c r="E23" i="11" s="1"/>
  <c r="F23" i="11" s="1"/>
  <c r="E24" i="11" s="1"/>
  <c r="F24" i="11" s="1"/>
  <c r="E25" i="11" s="1"/>
  <c r="F25" i="11" s="1"/>
  <c r="E26" i="11" s="1"/>
  <c r="F26" i="11" s="1"/>
  <c r="E27" i="11" s="1"/>
  <c r="E6" i="11"/>
  <c r="F6" i="11" s="1"/>
  <c r="G4" i="11"/>
  <c r="G19" i="11" l="1"/>
  <c r="E7" i="11"/>
  <c r="G27" i="11"/>
  <c r="G26" i="11"/>
  <c r="G25" i="11"/>
  <c r="G24" i="11"/>
  <c r="G18" i="11"/>
  <c r="G5" i="11"/>
  <c r="G6" i="11" l="1"/>
  <c r="F7" i="11"/>
  <c r="E8" i="11" s="1"/>
  <c r="E10" i="11"/>
  <c r="E12" i="11" s="1"/>
  <c r="G7" i="11" l="1"/>
  <c r="G23" i="11"/>
  <c r="F10" i="11"/>
  <c r="G11" i="11" s="1"/>
  <c r="F8" i="11"/>
  <c r="E9" i="11" s="1"/>
  <c r="F12" i="11" l="1"/>
  <c r="G12" i="11" s="1"/>
  <c r="G22" i="11"/>
  <c r="G20" i="11"/>
  <c r="G21" i="11"/>
  <c r="G13" i="11"/>
  <c r="G8" i="11"/>
  <c r="F9" i="11"/>
  <c r="G9" i="11" s="1"/>
  <c r="G17" i="11" l="1"/>
  <c r="G10" i="11"/>
  <c r="G14" i="11"/>
  <c r="G15" i="11" l="1"/>
  <c r="G16" i="11"/>
</calcChain>
</file>

<file path=xl/sharedStrings.xml><?xml version="1.0" encoding="utf-8"?>
<sst xmlns="http://schemas.openxmlformats.org/spreadsheetml/2006/main" count="84" uniqueCount="64">
  <si>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</si>
  <si>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</si>
  <si>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</si>
  <si>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</si>
  <si>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</si>
  <si>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</si>
  <si>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</si>
  <si>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</si>
  <si>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</si>
  <si>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</si>
  <si>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</si>
  <si>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</si>
  <si>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</si>
  <si>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</si>
  <si>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</si>
  <si>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</si>
  <si>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</si>
  <si>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</si>
  <si>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</si>
  <si>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</si>
  <si>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</si>
  <si>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</si>
  <si>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</si>
  <si>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</si>
  <si>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Diseño fase 1</t>
  </si>
  <si>
    <t>Analisis</t>
  </si>
  <si>
    <t>Implementar Ideas</t>
  </si>
  <si>
    <t>Diseño I</t>
  </si>
  <si>
    <t>Diseño II</t>
  </si>
  <si>
    <t>Diseño Final</t>
  </si>
  <si>
    <t>Desarollar Fase 2</t>
  </si>
  <si>
    <t>Comienzo del Desarrollo</t>
  </si>
  <si>
    <t>Desarrollo I</t>
  </si>
  <si>
    <t>Desarrollo II</t>
  </si>
  <si>
    <t>Desarrollo Final</t>
  </si>
  <si>
    <t>Finaliza la Depuracion</t>
  </si>
  <si>
    <t>Depuracion Fase 3</t>
  </si>
  <si>
    <t>Pruebas de la App fase 4</t>
  </si>
  <si>
    <t>Comienzo de Pruebas</t>
  </si>
  <si>
    <t>Prueba I</t>
  </si>
  <si>
    <t>Prueba II</t>
  </si>
  <si>
    <t>Final de las Pruebas</t>
  </si>
  <si>
    <t xml:space="preserve">Entrega </t>
  </si>
  <si>
    <t>Brandon</t>
  </si>
  <si>
    <t>Moriel</t>
  </si>
  <si>
    <t>Moriel+Luis</t>
  </si>
  <si>
    <t>Brandon+Luis</t>
  </si>
  <si>
    <t>Moriel, Brandon,luis</t>
  </si>
  <si>
    <t>Luis</t>
  </si>
  <si>
    <t>Brandon, Moriel, Luis</t>
  </si>
  <si>
    <t>Comienza la depuracion</t>
  </si>
  <si>
    <t>Reparacion De Errores</t>
  </si>
  <si>
    <t>Fin de la reparacion</t>
  </si>
  <si>
    <t>13 de octubre de 2025</t>
  </si>
  <si>
    <t>27 de octubre de 2025</t>
  </si>
  <si>
    <t>10 de noviembre de 2025</t>
  </si>
  <si>
    <t>24 de noviembre de 2025</t>
  </si>
  <si>
    <t>Encuesta App</t>
  </si>
  <si>
    <t>Inicio del Proyecto</t>
  </si>
  <si>
    <t>Fin del proyecto:</t>
  </si>
  <si>
    <t>9 de diciembre de 2025</t>
  </si>
  <si>
    <t>10 de diciembre de 2025</t>
  </si>
  <si>
    <t>Fecha Inicio</t>
  </si>
  <si>
    <t>Fehca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</si>
</sst>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C0A]d\ &quot;de&quot;\ mmmm\ &quot;de&quot;\ yyyy;@"/>
    <numFmt numFmtId="170" formatCode="d\-m\-yy;@"/>
    <numFmt numFmtId="171" formatCode="yyyy\-mm\-dd;@"/>
  </numFmts>
  <fonts count="3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rgb="FFFFFF00"/>
      <name val="Calibri"/>
      <family val="2"/>
      <scheme val="minor"/>
    </font>
    <font>
      <sz val="8"/>
      <name val="Calibri"/>
      <family val="2"/>
      <scheme val="minor"/>
    </font>
  </fonts>
  <fills count="5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theme="3" tint="0.39997558519241921"/>
        <bgColor indexed="64"/>
      </patternFill>
    </fill>
    <fill>
      <patternFill patternType="solid">
        <fgColor rgb="FF92D050"/>
        <bgColor indexed="64"/>
      </patternFill>
    </fill>
    <fill>
      <patternFill patternType="solid">
        <fgColor rgb="FF00B050"/>
        <bgColor indexed="64"/>
      </patternFill>
    </fill>
    <fill>
      <patternFill patternType="solid">
        <fgColor rgb="FFC00000"/>
        <bgColor indexed="64"/>
      </patternFill>
    </fill>
    <fill>
      <patternFill patternType="solid">
        <fgColor rgb="FF00B0F0"/>
        <bgColor indexed="64"/>
      </patternFill>
    </fill>
    <fill>
      <patternFill patternType="solid">
        <fgColor rgb="FF7030A0"/>
        <bgColor indexed="64"/>
      </patternFill>
    </fill>
    <fill>
      <patternFill patternType="solid">
        <fgColor theme="2" tint="-0.499984740745262"/>
        <bgColor indexed="64"/>
      </patternFill>
    </fill>
    <fill>
      <patternFill patternType="solid">
        <fgColor theme="9" tint="-0.249977111117893"/>
        <bgColor indexed="64"/>
      </patternFill>
    </fill>
  </fills>
  <borders count="16">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54">
    <xf numFmtId="0" fontId="0" fillId="0" borderId="0"/>
    <xf numFmtId="0" fontId="3" fillId="0" borderId="0" applyNumberFormat="0" applyFill="0" applyBorder="0" applyAlignment="0" applyProtection="0">
      <alignment vertical="top"/>
      <protection locked="0"/>
    </xf>
    <xf numFmtId="9" fontId="6" fillId="0" borderId="0" applyFont="0" applyFill="0" applyBorder="0" applyAlignment="0" applyProtection="0"/>
    <xf numFmtId="0" fontId="17" fillId="0" borderId="0"/>
    <xf numFmtId="167"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70"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20"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21" fillId="0" borderId="0" applyNumberFormat="0" applyFill="0" applyBorder="0" applyAlignment="0" applyProtection="0"/>
    <xf numFmtId="0" fontId="22" fillId="11" borderId="0" applyNumberFormat="0" applyBorder="0" applyAlignment="0" applyProtection="0"/>
    <xf numFmtId="0" fontId="23" fillId="12" borderId="0" applyNumberFormat="0" applyBorder="0" applyAlignment="0" applyProtection="0"/>
    <xf numFmtId="0" fontId="24" fillId="13" borderId="0" applyNumberFormat="0" applyBorder="0" applyAlignment="0" applyProtection="0"/>
    <xf numFmtId="0" fontId="25" fillId="14" borderId="8" applyNumberFormat="0" applyAlignment="0" applyProtection="0"/>
    <xf numFmtId="0" fontId="26" fillId="15" borderId="9" applyNumberFormat="0" applyAlignment="0" applyProtection="0"/>
    <xf numFmtId="0" fontId="27" fillId="15" borderId="8" applyNumberFormat="0" applyAlignment="0" applyProtection="0"/>
    <xf numFmtId="0" fontId="28" fillId="0" borderId="10" applyNumberFormat="0" applyFill="0" applyAlignment="0" applyProtection="0"/>
    <xf numFmtId="0" fontId="29" fillId="16" borderId="11" applyNumberFormat="0" applyAlignment="0" applyProtection="0"/>
    <xf numFmtId="0" fontId="30" fillId="0" borderId="0" applyNumberFormat="0" applyFill="0" applyBorder="0" applyAlignment="0" applyProtection="0"/>
    <xf numFmtId="0" fontId="6" fillId="17" borderId="12" applyNumberFormat="0" applyFont="0" applyAlignment="0" applyProtection="0"/>
    <xf numFmtId="0" fontId="31" fillId="0" borderId="0" applyNumberFormat="0" applyFill="0" applyBorder="0" applyAlignment="0" applyProtection="0"/>
    <xf numFmtId="0" fontId="5" fillId="0" borderId="13" applyNumberFormat="0" applyFill="0" applyAlignment="0" applyProtection="0"/>
    <xf numFmtId="0" fontId="1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1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1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1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17"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6" fillId="37" borderId="0" applyNumberFormat="0" applyBorder="0" applyAlignment="0" applyProtection="0"/>
    <xf numFmtId="0" fontId="17" fillId="38" borderId="0" applyNumberFormat="0" applyBorder="0" applyAlignment="0" applyProtection="0"/>
    <xf numFmtId="0" fontId="6" fillId="39" borderId="0" applyNumberFormat="0" applyBorder="0" applyAlignment="0" applyProtection="0"/>
    <xf numFmtId="0" fontId="6" fillId="40" borderId="0" applyNumberFormat="0" applyBorder="0" applyAlignment="0" applyProtection="0"/>
    <xf numFmtId="0" fontId="6" fillId="41" borderId="0" applyNumberFormat="0" applyBorder="0" applyAlignment="0" applyProtection="0"/>
  </cellStyleXfs>
  <cellXfs count="9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9" fillId="0" borderId="0" xfId="0" applyFont="1"/>
    <xf numFmtId="0" fontId="10" fillId="0" borderId="0" xfId="1" applyFont="1" applyAlignment="1" applyProtection="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9" borderId="2" xfId="2" applyFont="1" applyFill="1" applyBorder="1" applyAlignment="1">
      <alignment horizontal="center" vertical="center"/>
    </xf>
    <xf numFmtId="0" fontId="0" fillId="0" borderId="7" xfId="0" applyBorder="1" applyAlignment="1">
      <alignment vertical="center"/>
    </xf>
    <xf numFmtId="0" fontId="0" fillId="0" borderId="7"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left" vertical="center"/>
    </xf>
    <xf numFmtId="0" fontId="14" fillId="0" borderId="0" xfId="0" applyFont="1"/>
    <xf numFmtId="0" fontId="16" fillId="0" borderId="0" xfId="0" applyFont="1" applyAlignment="1">
      <alignment vertical="center"/>
    </xf>
    <xf numFmtId="0" fontId="15" fillId="0" borderId="0" xfId="0" applyFont="1" applyAlignment="1">
      <alignment horizontal="left" vertical="top" wrapText="1" indent="1"/>
    </xf>
    <xf numFmtId="0" fontId="2" fillId="0" borderId="0" xfId="0" applyFont="1" applyAlignment="1">
      <alignment horizontal="left" vertical="top"/>
    </xf>
    <xf numFmtId="0" fontId="13"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7" fillId="0" borderId="0" xfId="3"/>
    <xf numFmtId="0" fontId="17" fillId="0" borderId="0" xfId="3" applyAlignment="1">
      <alignment wrapText="1"/>
    </xf>
    <xf numFmtId="0" fontId="17" fillId="0" borderId="0" xfId="0" applyFont="1" applyAlignment="1">
      <alignment horizontal="center"/>
    </xf>
    <xf numFmtId="0" fontId="0" fillId="0" borderId="0" xfId="0" applyAlignment="1">
      <alignment wrapText="1"/>
    </xf>
    <xf numFmtId="0" fontId="8" fillId="0" borderId="0" xfId="5" applyAlignment="1">
      <alignment horizontal="left"/>
    </xf>
    <xf numFmtId="0" fontId="7" fillId="0" borderId="0" xfId="6"/>
    <xf numFmtId="0" fontId="7" fillId="0" borderId="0" xfId="7">
      <alignment vertical="top"/>
    </xf>
    <xf numFmtId="0" fontId="6" fillId="7" borderId="2" xfId="11" applyFill="1">
      <alignment horizontal="center" vertical="center"/>
    </xf>
    <xf numFmtId="0" fontId="6" fillId="2" borderId="2" xfId="11" applyFill="1">
      <alignment horizontal="center" vertical="center"/>
    </xf>
    <xf numFmtId="0" fontId="6" fillId="8" borderId="2" xfId="11" applyFill="1">
      <alignment horizontal="center" vertical="center"/>
    </xf>
    <xf numFmtId="0" fontId="6" fillId="3" borderId="2" xfId="11" applyFill="1">
      <alignment horizontal="center" vertical="center"/>
    </xf>
    <xf numFmtId="0" fontId="6" fillId="5" borderId="2" xfId="11" applyFill="1">
      <alignment horizontal="center" vertical="center"/>
    </xf>
    <xf numFmtId="0" fontId="6" fillId="10" borderId="2" xfId="11" applyFill="1">
      <alignment horizontal="center" vertical="center"/>
    </xf>
    <xf numFmtId="0" fontId="6" fillId="4" borderId="2" xfId="11" applyFill="1">
      <alignment horizontal="center" vertical="center"/>
    </xf>
    <xf numFmtId="0" fontId="6" fillId="9" borderId="2" xfId="11" applyFill="1">
      <alignment horizontal="center" vertical="center"/>
    </xf>
    <xf numFmtId="0" fontId="6" fillId="2" borderId="2" xfId="12" applyFill="1">
      <alignment horizontal="left" vertical="center" indent="2"/>
    </xf>
    <xf numFmtId="0" fontId="6" fillId="3" borderId="2" xfId="12" applyFill="1">
      <alignment horizontal="left" vertical="center" indent="2"/>
    </xf>
    <xf numFmtId="0" fontId="6" fillId="10" borderId="2" xfId="12" applyFill="1">
      <alignment horizontal="left" vertical="center" indent="2"/>
    </xf>
    <xf numFmtId="0" fontId="6" fillId="9" borderId="2" xfId="12" applyFill="1">
      <alignment horizontal="left" vertical="center" indent="2"/>
    </xf>
    <xf numFmtId="0" fontId="18" fillId="0" borderId="0" xfId="0" applyFont="1"/>
    <xf numFmtId="0" fontId="19" fillId="0" borderId="0" xfId="1" applyFont="1" applyProtection="1">
      <alignment vertical="top"/>
    </xf>
    <xf numFmtId="0" fontId="4" fillId="0" borderId="0" xfId="0" applyFont="1" applyAlignment="1">
      <alignment vertical="top"/>
    </xf>
    <xf numFmtId="170" fontId="0" fillId="7" borderId="2" xfId="0" applyNumberFormat="1" applyFill="1" applyBorder="1" applyAlignment="1">
      <alignment horizontal="center" vertical="center"/>
    </xf>
    <xf numFmtId="170" fontId="4" fillId="7" borderId="2" xfId="0" applyNumberFormat="1" applyFont="1" applyFill="1" applyBorder="1" applyAlignment="1">
      <alignment horizontal="center" vertical="center"/>
    </xf>
    <xf numFmtId="170" fontId="0" fillId="8" borderId="2" xfId="0" applyNumberFormat="1" applyFill="1" applyBorder="1" applyAlignment="1">
      <alignment horizontal="center" vertical="center"/>
    </xf>
    <xf numFmtId="170" fontId="4" fillId="8" borderId="2" xfId="0" applyNumberFormat="1" applyFont="1" applyFill="1" applyBorder="1" applyAlignment="1">
      <alignment horizontal="center" vertical="center"/>
    </xf>
    <xf numFmtId="170" fontId="0" fillId="5" borderId="2" xfId="0" applyNumberFormat="1" applyFill="1" applyBorder="1" applyAlignment="1">
      <alignment horizontal="center" vertical="center"/>
    </xf>
    <xf numFmtId="170" fontId="4" fillId="5" borderId="2" xfId="0" applyNumberFormat="1" applyFont="1" applyFill="1" applyBorder="1" applyAlignment="1">
      <alignment horizontal="center" vertical="center"/>
    </xf>
    <xf numFmtId="170" fontId="6" fillId="10" borderId="2" xfId="10" applyFill="1">
      <alignment horizontal="center" vertical="center"/>
    </xf>
    <xf numFmtId="170" fontId="0" fillId="4" borderId="2" xfId="0" applyNumberFormat="1" applyFill="1" applyBorder="1" applyAlignment="1">
      <alignment horizontal="center" vertical="center"/>
    </xf>
    <xf numFmtId="170" fontId="4" fillId="4" borderId="2" xfId="0" applyNumberFormat="1" applyFont="1" applyFill="1" applyBorder="1" applyAlignment="1">
      <alignment horizontal="center" vertical="center"/>
    </xf>
    <xf numFmtId="170" fontId="6" fillId="2" borderId="2" xfId="10" applyFill="1">
      <alignment horizontal="center" vertical="center"/>
    </xf>
    <xf numFmtId="170" fontId="6" fillId="3" borderId="2" xfId="10" applyFill="1">
      <alignment horizontal="center" vertical="center"/>
    </xf>
    <xf numFmtId="170" fontId="6" fillId="9" borderId="2" xfId="10" applyFill="1">
      <alignment horizontal="center" vertical="center"/>
    </xf>
    <xf numFmtId="0" fontId="0" fillId="42" borderId="7" xfId="0" applyFill="1" applyBorder="1" applyAlignment="1">
      <alignment vertical="center"/>
    </xf>
    <xf numFmtId="0" fontId="0" fillId="43" borderId="7" xfId="0" applyFill="1" applyBorder="1" applyAlignment="1">
      <alignment vertical="center"/>
    </xf>
    <xf numFmtId="0" fontId="0" fillId="44" borderId="7" xfId="0" applyFill="1" applyBorder="1" applyAlignment="1">
      <alignment vertical="center"/>
    </xf>
    <xf numFmtId="0" fontId="0" fillId="45" borderId="7" xfId="0" applyFill="1" applyBorder="1" applyAlignment="1">
      <alignment vertical="center"/>
    </xf>
    <xf numFmtId="0" fontId="0" fillId="46" borderId="7" xfId="0" applyFill="1" applyBorder="1" applyAlignment="1">
      <alignment vertical="center"/>
    </xf>
    <xf numFmtId="0" fontId="0" fillId="47" borderId="7" xfId="0" applyFill="1" applyBorder="1" applyAlignment="1">
      <alignment vertical="center"/>
    </xf>
    <xf numFmtId="0" fontId="4" fillId="43" borderId="2" xfId="0" applyFont="1" applyFill="1" applyBorder="1" applyAlignment="1">
      <alignment horizontal="center" vertical="center"/>
    </xf>
    <xf numFmtId="0" fontId="32" fillId="49" borderId="7" xfId="0" applyFont="1" applyFill="1" applyBorder="1" applyAlignment="1">
      <alignment vertical="center"/>
    </xf>
    <xf numFmtId="0" fontId="0" fillId="49" borderId="7" xfId="0" applyFill="1" applyBorder="1" applyAlignment="1">
      <alignment vertical="center"/>
    </xf>
    <xf numFmtId="0" fontId="0" fillId="45" borderId="0" xfId="0" applyFill="1" applyAlignment="1">
      <alignment vertical="center"/>
    </xf>
    <xf numFmtId="0" fontId="0" fillId="50" borderId="7" xfId="0" applyFill="1" applyBorder="1" applyAlignment="1">
      <alignment vertical="center"/>
    </xf>
    <xf numFmtId="0" fontId="0" fillId="51" borderId="7" xfId="0" applyFill="1" applyBorder="1" applyAlignment="1">
      <alignment vertical="center"/>
    </xf>
    <xf numFmtId="0" fontId="0" fillId="50" borderId="7" xfId="0" applyFill="1" applyBorder="1" applyAlignment="1">
      <alignment horizontal="right" vertical="center"/>
    </xf>
    <xf numFmtId="0" fontId="0" fillId="48" borderId="7" xfId="0" applyFill="1" applyBorder="1" applyAlignment="1">
      <alignment vertical="center"/>
    </xf>
    <xf numFmtId="0" fontId="0" fillId="49" borderId="0" xfId="0" applyFill="1" applyAlignment="1">
      <alignment vertical="center"/>
    </xf>
    <xf numFmtId="0" fontId="0" fillId="52" borderId="7" xfId="0" applyFill="1" applyBorder="1" applyAlignment="1">
      <alignment vertical="center"/>
    </xf>
    <xf numFmtId="0" fontId="0" fillId="48" borderId="0" xfId="0" applyFill="1" applyAlignment="1">
      <alignment vertical="center"/>
    </xf>
    <xf numFmtId="0" fontId="0" fillId="53" borderId="7" xfId="0" applyFill="1" applyBorder="1" applyAlignment="1">
      <alignment vertical="center"/>
    </xf>
    <xf numFmtId="169" fontId="0" fillId="6" borderId="4" xfId="0" applyNumberFormat="1" applyFill="1" applyBorder="1" applyAlignment="1">
      <alignment horizontal="left" vertical="center" wrapText="1" indent="1"/>
    </xf>
    <xf numFmtId="169" fontId="0" fillId="6" borderId="1" xfId="0" applyNumberFormat="1" applyFill="1" applyBorder="1" applyAlignment="1">
      <alignment horizontal="left" vertical="center" wrapText="1" indent="1"/>
    </xf>
    <xf numFmtId="169" fontId="0" fillId="6" borderId="5" xfId="0" applyNumberFormat="1" applyFill="1" applyBorder="1" applyAlignment="1">
      <alignment horizontal="left" vertical="center" wrapText="1" indent="1"/>
    </xf>
    <xf numFmtId="171" fontId="6" fillId="0" borderId="3" xfId="9" applyNumberFormat="1">
      <alignment horizontal="center" vertical="center"/>
    </xf>
    <xf numFmtId="171" fontId="6" fillId="0" borderId="14" xfId="9" applyNumberFormat="1" applyBorder="1" applyAlignment="1">
      <alignment horizontal="center" vertical="center" wrapText="1"/>
    </xf>
    <xf numFmtId="171" fontId="6" fillId="0" borderId="15" xfId="9" applyNumberFormat="1" applyBorder="1" applyAlignment="1">
      <alignment horizontal="center" vertical="center" wrapText="1"/>
    </xf>
    <xf numFmtId="0" fontId="6" fillId="0" borderId="0" xfId="8" applyAlignment="1">
      <alignment horizontal="right"/>
    </xf>
    <xf numFmtId="0" fontId="6" fillId="0" borderId="6" xfId="8" applyBorder="1" applyAlignment="1">
      <alignment horizontal="right"/>
    </xf>
    <xf numFmtId="0" fontId="6" fillId="0" borderId="0" xfId="8">
      <alignment horizontal="right" indent="1"/>
    </xf>
    <xf numFmtId="0" fontId="6" fillId="0" borderId="6" xfId="8" applyBorder="1">
      <alignment horizontal="right" indent="1"/>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3">
    <dxf>
      <fill>
        <patternFill>
          <bgColor rgb="FF00B050"/>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R30"/>
  <sheetViews>
    <sheetView showGridLines="0" tabSelected="1" showRuler="0" zoomScale="70" zoomScaleNormal="70" zoomScalePageLayoutView="70" workbookViewId="0">
      <pane ySplit="3" topLeftCell="A14" activePane="bottomLeft" state="frozen"/>
      <selection pane="bottomLeft" activeCell="D22" sqref="D22"/>
    </sheetView>
  </sheetViews>
  <sheetFormatPr baseColWidth="10" defaultColWidth="9.109375" defaultRowHeight="30" customHeight="1" x14ac:dyDescent="0.3"/>
  <cols>
    <col min="1" max="1" width="2.6640625" style="34" customWidth="1"/>
    <col min="2" max="2" width="29.44140625" customWidth="1"/>
    <col min="3" max="3" width="30.6640625" customWidth="1"/>
    <col min="4" max="4" width="10.6640625" customWidth="1"/>
    <col min="5" max="5" width="10.44140625" style="5" customWidth="1"/>
    <col min="6" max="6" width="20.88671875" customWidth="1"/>
    <col min="7" max="7" width="9.44140625" hidden="1" customWidth="1"/>
    <col min="8" max="64" width="3.33203125" customWidth="1"/>
    <col min="65" max="65" width="4.109375" customWidth="1"/>
    <col min="66" max="66" width="3.44140625" customWidth="1"/>
    <col min="67" max="67" width="4.21875" customWidth="1"/>
    <col min="68" max="68" width="3.33203125" customWidth="1"/>
    <col min="69" max="69" width="4" customWidth="1"/>
    <col min="70" max="70" width="4.44140625" customWidth="1"/>
  </cols>
  <sheetData>
    <row r="1" spans="1:70" ht="30" customHeight="1" x14ac:dyDescent="0.55000000000000004">
      <c r="A1" s="35" t="s">
        <v>0</v>
      </c>
      <c r="B1" s="38" t="s">
        <v>57</v>
      </c>
      <c r="C1" s="1"/>
      <c r="D1" s="2"/>
      <c r="E1" s="4"/>
      <c r="F1" s="23"/>
      <c r="G1" s="2"/>
      <c r="H1" s="53" t="s">
        <v>9</v>
      </c>
    </row>
    <row r="2" spans="1:70" ht="30" customHeight="1" x14ac:dyDescent="0.35">
      <c r="A2" s="34" t="s">
        <v>1</v>
      </c>
      <c r="B2" s="39"/>
      <c r="C2" s="92" t="s">
        <v>59</v>
      </c>
      <c r="D2" s="93"/>
      <c r="E2" s="90">
        <v>45999</v>
      </c>
      <c r="F2" s="91"/>
      <c r="H2" s="54" t="s">
        <v>10</v>
      </c>
    </row>
    <row r="3" spans="1:70" ht="30" customHeight="1" thickBot="1" x14ac:dyDescent="0.35">
      <c r="A3" s="34" t="s">
        <v>2</v>
      </c>
      <c r="B3" s="40"/>
      <c r="C3" s="94" t="s">
        <v>58</v>
      </c>
      <c r="D3" s="95"/>
      <c r="E3" s="89">
        <v>45887</v>
      </c>
      <c r="F3" s="89"/>
    </row>
    <row r="4" spans="1:70" ht="30" hidden="1" customHeight="1" thickBot="1" x14ac:dyDescent="0.35">
      <c r="A4" s="34" t="s">
        <v>3</v>
      </c>
      <c r="C4" s="37"/>
      <c r="E4"/>
      <c r="G4" t="str">
        <f>IF(OR(ISBLANK(task_start),ISBLANK(task_end)),"",task_end-task_start+1)</f>
        <v/>
      </c>
      <c r="H4" s="86">
        <v>45887</v>
      </c>
      <c r="I4" s="87"/>
      <c r="J4" s="87"/>
      <c r="K4" s="87"/>
      <c r="L4" s="87"/>
      <c r="M4" s="87"/>
      <c r="N4" s="88"/>
      <c r="O4" s="86">
        <v>45901</v>
      </c>
      <c r="P4" s="87"/>
      <c r="Q4" s="87"/>
      <c r="R4" s="87"/>
      <c r="S4" s="87"/>
      <c r="T4" s="87"/>
      <c r="U4" s="88"/>
      <c r="V4" s="86">
        <v>45915</v>
      </c>
      <c r="W4" s="87"/>
      <c r="X4" s="87"/>
      <c r="Y4" s="87"/>
      <c r="Z4" s="87"/>
      <c r="AA4" s="87"/>
      <c r="AB4" s="88"/>
      <c r="AC4" s="86">
        <v>45929</v>
      </c>
      <c r="AD4" s="87"/>
      <c r="AE4" s="87"/>
      <c r="AF4" s="87"/>
      <c r="AG4" s="87"/>
      <c r="AH4" s="87"/>
      <c r="AI4" s="88"/>
      <c r="AJ4" s="86" t="s">
        <v>53</v>
      </c>
      <c r="AK4" s="87"/>
      <c r="AL4" s="87"/>
      <c r="AM4" s="87"/>
      <c r="AN4" s="87"/>
      <c r="AO4" s="87"/>
      <c r="AP4" s="88"/>
      <c r="AQ4" s="86" t="s">
        <v>54</v>
      </c>
      <c r="AR4" s="87"/>
      <c r="AS4" s="87"/>
      <c r="AT4" s="87"/>
      <c r="AU4" s="87"/>
      <c r="AV4" s="87"/>
      <c r="AW4" s="88"/>
      <c r="AX4" s="86" t="s">
        <v>55</v>
      </c>
      <c r="AY4" s="87"/>
      <c r="AZ4" s="87"/>
      <c r="BA4" s="87"/>
      <c r="BB4" s="87"/>
      <c r="BC4" s="87"/>
      <c r="BD4" s="88"/>
      <c r="BE4" s="86" t="s">
        <v>56</v>
      </c>
      <c r="BF4" s="87"/>
      <c r="BG4" s="87"/>
      <c r="BH4" s="87"/>
      <c r="BI4" s="87"/>
      <c r="BJ4" s="87"/>
      <c r="BK4" s="88"/>
      <c r="BL4" s="86" t="s">
        <v>60</v>
      </c>
      <c r="BM4" s="87"/>
      <c r="BN4" s="87"/>
      <c r="BO4" s="87"/>
      <c r="BP4" s="87"/>
      <c r="BQ4" s="87"/>
      <c r="BR4" s="88"/>
    </row>
    <row r="5" spans="1:70" s="3" customFormat="1" ht="30" customHeight="1" thickBot="1" x14ac:dyDescent="0.35">
      <c r="A5" s="35" t="s">
        <v>4</v>
      </c>
      <c r="B5" s="9" t="s">
        <v>24</v>
      </c>
      <c r="C5" s="41"/>
      <c r="D5" s="10"/>
      <c r="E5" s="56" t="s">
        <v>62</v>
      </c>
      <c r="F5" s="57" t="s">
        <v>63</v>
      </c>
      <c r="G5" s="8" t="e">
        <f t="shared" ref="G5:G27" si="0">IF(OR(ISBLANK(task_start),ISBLANK(task_end)),"",task_end-task_start+1)</f>
        <v>#VALUE!</v>
      </c>
      <c r="H5" s="86">
        <v>45887</v>
      </c>
      <c r="I5" s="87"/>
      <c r="J5" s="87"/>
      <c r="K5" s="87"/>
      <c r="L5" s="87"/>
      <c r="M5" s="87"/>
      <c r="N5" s="88"/>
      <c r="O5" s="86">
        <v>45901</v>
      </c>
      <c r="P5" s="87"/>
      <c r="Q5" s="87"/>
      <c r="R5" s="87"/>
      <c r="S5" s="87"/>
      <c r="T5" s="87"/>
      <c r="U5" s="88"/>
      <c r="V5" s="86">
        <v>45915</v>
      </c>
      <c r="W5" s="87"/>
      <c r="X5" s="87"/>
      <c r="Y5" s="87"/>
      <c r="Z5" s="87"/>
      <c r="AA5" s="87"/>
      <c r="AB5" s="88"/>
      <c r="AC5" s="86">
        <v>45929</v>
      </c>
      <c r="AD5" s="87"/>
      <c r="AE5" s="87"/>
      <c r="AF5" s="87"/>
      <c r="AG5" s="87"/>
      <c r="AH5" s="87"/>
      <c r="AI5" s="88"/>
      <c r="AJ5" s="86" t="s">
        <v>53</v>
      </c>
      <c r="AK5" s="87"/>
      <c r="AL5" s="87"/>
      <c r="AM5" s="87"/>
      <c r="AN5" s="87"/>
      <c r="AO5" s="87"/>
      <c r="AP5" s="88"/>
      <c r="AQ5" s="86" t="s">
        <v>54</v>
      </c>
      <c r="AR5" s="87"/>
      <c r="AS5" s="87"/>
      <c r="AT5" s="87"/>
      <c r="AU5" s="87"/>
      <c r="AV5" s="87"/>
      <c r="AW5" s="88"/>
      <c r="AX5" s="86" t="s">
        <v>55</v>
      </c>
      <c r="AY5" s="87"/>
      <c r="AZ5" s="87"/>
      <c r="BA5" s="87"/>
      <c r="BB5" s="87"/>
      <c r="BC5" s="87"/>
      <c r="BD5" s="88"/>
      <c r="BE5" s="86" t="s">
        <v>56</v>
      </c>
      <c r="BF5" s="87"/>
      <c r="BG5" s="87"/>
      <c r="BH5" s="87"/>
      <c r="BI5" s="87"/>
      <c r="BJ5" s="87"/>
      <c r="BK5" s="88"/>
      <c r="BL5" s="86" t="s">
        <v>61</v>
      </c>
      <c r="BM5" s="87"/>
      <c r="BN5" s="87"/>
      <c r="BO5" s="87"/>
      <c r="BP5" s="87"/>
      <c r="BQ5" s="87"/>
      <c r="BR5" s="88"/>
    </row>
    <row r="6" spans="1:70" s="3" customFormat="1" ht="30" customHeight="1" thickBot="1" x14ac:dyDescent="0.35">
      <c r="A6" s="35" t="s">
        <v>5</v>
      </c>
      <c r="B6" s="49" t="s">
        <v>25</v>
      </c>
      <c r="C6" s="42" t="s">
        <v>43</v>
      </c>
      <c r="D6" s="11">
        <v>1</v>
      </c>
      <c r="E6" s="65">
        <f>Inicio_del_proyecto</f>
        <v>45887</v>
      </c>
      <c r="F6" s="65">
        <f>E6+3</f>
        <v>45890</v>
      </c>
      <c r="G6" s="74">
        <f t="shared" si="0"/>
        <v>4</v>
      </c>
      <c r="H6" s="75"/>
      <c r="I6" s="75"/>
      <c r="J6" s="76"/>
      <c r="K6" s="69"/>
      <c r="L6" s="69"/>
      <c r="M6" s="69"/>
      <c r="N6" s="69"/>
      <c r="O6" s="69"/>
      <c r="P6" s="69"/>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row>
    <row r="7" spans="1:70" s="3" customFormat="1" ht="30" customHeight="1" thickBot="1" x14ac:dyDescent="0.35">
      <c r="A7" s="35" t="s">
        <v>6</v>
      </c>
      <c r="B7" s="49" t="s">
        <v>26</v>
      </c>
      <c r="C7" s="42" t="s">
        <v>44</v>
      </c>
      <c r="D7" s="11">
        <v>1</v>
      </c>
      <c r="E7" s="65">
        <f>F6</f>
        <v>45890</v>
      </c>
      <c r="F7" s="65">
        <f>E7+2</f>
        <v>45892</v>
      </c>
      <c r="G7" s="74">
        <f t="shared" si="0"/>
        <v>3</v>
      </c>
      <c r="H7" s="69"/>
      <c r="I7" s="69"/>
      <c r="J7" s="71"/>
      <c r="K7" s="77"/>
      <c r="L7" s="69"/>
      <c r="M7" s="69"/>
      <c r="N7" s="69"/>
      <c r="O7" s="69"/>
      <c r="P7" s="69"/>
      <c r="Q7" s="21"/>
      <c r="R7" s="21"/>
      <c r="S7" s="21"/>
      <c r="T7" s="22"/>
      <c r="U7" s="22"/>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row>
    <row r="8" spans="1:70" s="3" customFormat="1" ht="30" customHeight="1" thickBot="1" x14ac:dyDescent="0.35">
      <c r="A8" s="34"/>
      <c r="B8" s="49" t="s">
        <v>27</v>
      </c>
      <c r="C8" s="42" t="s">
        <v>45</v>
      </c>
      <c r="D8" s="11">
        <v>1</v>
      </c>
      <c r="E8" s="65">
        <f>F7</f>
        <v>45892</v>
      </c>
      <c r="F8" s="65">
        <f>E8+4</f>
        <v>45896</v>
      </c>
      <c r="G8" s="74">
        <f t="shared" si="0"/>
        <v>5</v>
      </c>
      <c r="H8" s="69"/>
      <c r="I8" s="69"/>
      <c r="J8" s="69"/>
      <c r="K8" s="73"/>
      <c r="L8" s="73"/>
      <c r="M8" s="73"/>
      <c r="N8" s="69"/>
      <c r="O8" s="69"/>
      <c r="P8" s="69"/>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row>
    <row r="9" spans="1:70" s="3" customFormat="1" ht="30" customHeight="1" thickBot="1" x14ac:dyDescent="0.35">
      <c r="A9" s="34"/>
      <c r="B9" s="49" t="s">
        <v>28</v>
      </c>
      <c r="C9" s="42" t="s">
        <v>46</v>
      </c>
      <c r="D9" s="11">
        <v>1</v>
      </c>
      <c r="E9" s="65">
        <f>F8</f>
        <v>45896</v>
      </c>
      <c r="F9" s="65">
        <f>E9+5</f>
        <v>45901</v>
      </c>
      <c r="G9" s="74">
        <f t="shared" si="0"/>
        <v>6</v>
      </c>
      <c r="H9" s="69"/>
      <c r="I9" s="69"/>
      <c r="J9" s="69"/>
      <c r="K9" s="69"/>
      <c r="L9" s="69"/>
      <c r="M9" s="78"/>
      <c r="N9" s="78"/>
      <c r="O9" s="78"/>
      <c r="P9" s="69"/>
      <c r="Q9" s="21"/>
      <c r="R9" s="21"/>
      <c r="S9" s="21"/>
      <c r="T9" s="21"/>
      <c r="U9" s="21"/>
      <c r="V9" s="21"/>
      <c r="W9" s="21"/>
      <c r="X9" s="22"/>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row>
    <row r="10" spans="1:70" s="3" customFormat="1" ht="30" customHeight="1" thickBot="1" x14ac:dyDescent="0.35">
      <c r="A10" s="34"/>
      <c r="B10" s="49" t="s">
        <v>29</v>
      </c>
      <c r="C10" s="42" t="s">
        <v>47</v>
      </c>
      <c r="D10" s="11">
        <v>1</v>
      </c>
      <c r="E10" s="65">
        <f>E7+1</f>
        <v>45891</v>
      </c>
      <c r="F10" s="65">
        <f>E10+2</f>
        <v>45893</v>
      </c>
      <c r="G10" s="8">
        <f t="shared" si="0"/>
        <v>3</v>
      </c>
      <c r="H10" s="21"/>
      <c r="I10" s="21"/>
      <c r="J10" s="21"/>
      <c r="K10" s="71"/>
      <c r="L10" s="7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row>
    <row r="11" spans="1:70" s="3" customFormat="1" ht="30" customHeight="1" thickBot="1" x14ac:dyDescent="0.35">
      <c r="A11" s="35" t="s">
        <v>7</v>
      </c>
      <c r="B11" s="12" t="s">
        <v>30</v>
      </c>
      <c r="C11" s="43"/>
      <c r="D11" s="13"/>
      <c r="E11" s="58"/>
      <c r="F11" s="59"/>
      <c r="G11" s="8" t="str">
        <f t="shared" si="0"/>
        <v/>
      </c>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row>
    <row r="12" spans="1:70" s="3" customFormat="1" ht="30" customHeight="1" thickBot="1" x14ac:dyDescent="0.35">
      <c r="A12" s="35"/>
      <c r="B12" s="50" t="s">
        <v>26</v>
      </c>
      <c r="C12" s="44" t="s">
        <v>44</v>
      </c>
      <c r="D12" s="14">
        <v>1</v>
      </c>
      <c r="E12" s="66">
        <f>E10+1</f>
        <v>45892</v>
      </c>
      <c r="F12" s="66">
        <f>E12+4</f>
        <v>45896</v>
      </c>
      <c r="G12" s="8">
        <f t="shared" si="0"/>
        <v>5</v>
      </c>
      <c r="H12" s="21"/>
      <c r="I12" s="21"/>
      <c r="J12" s="21"/>
      <c r="K12" s="79"/>
      <c r="L12" s="79"/>
      <c r="M12" s="79"/>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row>
    <row r="13" spans="1:70" s="3" customFormat="1" ht="30" customHeight="1" thickBot="1" x14ac:dyDescent="0.35">
      <c r="A13" s="34"/>
      <c r="B13" s="50" t="s">
        <v>31</v>
      </c>
      <c r="C13" s="44" t="s">
        <v>48</v>
      </c>
      <c r="D13" s="14">
        <v>1</v>
      </c>
      <c r="E13" s="66">
        <v>45897</v>
      </c>
      <c r="F13" s="66">
        <v>45905</v>
      </c>
      <c r="G13" s="8">
        <f t="shared" si="0"/>
        <v>9</v>
      </c>
      <c r="H13" s="21"/>
      <c r="I13" s="21"/>
      <c r="J13" s="21"/>
      <c r="K13" s="21"/>
      <c r="L13" s="21"/>
      <c r="M13" s="21"/>
      <c r="N13" s="73"/>
      <c r="O13" s="73"/>
      <c r="P13" s="21"/>
      <c r="Q13" s="21"/>
      <c r="R13" s="21"/>
      <c r="S13" s="21"/>
      <c r="T13" s="22"/>
      <c r="U13" s="22"/>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row>
    <row r="14" spans="1:70" s="3" customFormat="1" ht="30" customHeight="1" thickBot="1" x14ac:dyDescent="0.35">
      <c r="A14" s="34"/>
      <c r="B14" s="50" t="s">
        <v>32</v>
      </c>
      <c r="C14" s="44" t="s">
        <v>43</v>
      </c>
      <c r="D14" s="14">
        <v>1</v>
      </c>
      <c r="E14" s="66">
        <f>F13+1</f>
        <v>45906</v>
      </c>
      <c r="F14" s="66">
        <f>E14+8</f>
        <v>45914</v>
      </c>
      <c r="G14" s="8">
        <f t="shared" si="0"/>
        <v>9</v>
      </c>
      <c r="H14" s="21"/>
      <c r="I14" s="21"/>
      <c r="J14" s="21"/>
      <c r="K14" s="21"/>
      <c r="L14" s="21"/>
      <c r="M14" s="21"/>
      <c r="N14" s="21"/>
      <c r="O14" s="21"/>
      <c r="P14" s="70"/>
      <c r="Q14" s="70"/>
      <c r="R14" s="70"/>
      <c r="S14" s="70"/>
      <c r="T14" s="70"/>
      <c r="U14" s="70"/>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row>
    <row r="15" spans="1:70" s="3" customFormat="1" ht="30" customHeight="1" thickBot="1" x14ac:dyDescent="0.35">
      <c r="A15" s="34"/>
      <c r="B15" s="50" t="s">
        <v>33</v>
      </c>
      <c r="C15" s="44" t="s">
        <v>43</v>
      </c>
      <c r="D15" s="14">
        <v>1</v>
      </c>
      <c r="E15" s="66">
        <f>F14+1</f>
        <v>45915</v>
      </c>
      <c r="F15" s="66">
        <f>E15+8</f>
        <v>45923</v>
      </c>
      <c r="G15" s="8">
        <f t="shared" si="0"/>
        <v>9</v>
      </c>
      <c r="H15" s="21"/>
      <c r="I15" s="21"/>
      <c r="J15" s="21"/>
      <c r="K15" s="21"/>
      <c r="L15" s="21"/>
      <c r="M15" s="21"/>
      <c r="N15" s="21"/>
      <c r="O15" s="21"/>
      <c r="P15" s="21"/>
      <c r="Q15" s="21"/>
      <c r="R15" s="21"/>
      <c r="S15" s="21"/>
      <c r="T15" s="21"/>
      <c r="U15" s="21"/>
      <c r="V15" s="78"/>
      <c r="W15" s="78"/>
      <c r="X15" s="80"/>
      <c r="Y15" s="78"/>
      <c r="Z15" s="78"/>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row>
    <row r="16" spans="1:70" s="3" customFormat="1" ht="30" customHeight="1" thickBot="1" x14ac:dyDescent="0.35">
      <c r="A16" s="34"/>
      <c r="B16" s="50" t="s">
        <v>34</v>
      </c>
      <c r="C16" s="44" t="s">
        <v>49</v>
      </c>
      <c r="D16" s="14">
        <v>1</v>
      </c>
      <c r="E16" s="66">
        <f>F15+1</f>
        <v>45924</v>
      </c>
      <c r="F16" s="66">
        <f>E16+10</f>
        <v>45934</v>
      </c>
      <c r="G16" s="8">
        <f t="shared" si="0"/>
        <v>11</v>
      </c>
      <c r="H16" s="21"/>
      <c r="I16" s="21"/>
      <c r="J16" s="21"/>
      <c r="K16" s="21"/>
      <c r="L16" s="21"/>
      <c r="M16" s="21"/>
      <c r="N16" s="21"/>
      <c r="O16" s="21"/>
      <c r="P16" s="21"/>
      <c r="Q16" s="21"/>
      <c r="R16" s="21"/>
      <c r="S16" s="21"/>
      <c r="T16" s="21"/>
      <c r="U16" s="21"/>
      <c r="V16" s="21"/>
      <c r="W16" s="21"/>
      <c r="X16" s="21"/>
      <c r="Y16" s="21"/>
      <c r="Z16" s="21"/>
      <c r="AA16" s="71"/>
      <c r="AB16" s="71"/>
      <c r="AC16" s="71"/>
      <c r="AD16" s="71"/>
      <c r="AE16" s="71"/>
      <c r="AF16" s="71"/>
      <c r="AG16" s="69"/>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row>
    <row r="17" spans="1:70" s="3" customFormat="1" ht="30" customHeight="1" thickBot="1" x14ac:dyDescent="0.35">
      <c r="A17" s="34" t="s">
        <v>8</v>
      </c>
      <c r="B17" s="15" t="s">
        <v>36</v>
      </c>
      <c r="C17" s="45"/>
      <c r="D17" s="16"/>
      <c r="E17" s="60"/>
      <c r="F17" s="61"/>
      <c r="G17" s="8" t="str">
        <f t="shared" si="0"/>
        <v/>
      </c>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69"/>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row>
    <row r="18" spans="1:70" s="3" customFormat="1" ht="30" customHeight="1" thickBot="1" x14ac:dyDescent="0.35">
      <c r="A18" s="34"/>
      <c r="B18" s="51" t="s">
        <v>50</v>
      </c>
      <c r="C18" s="46" t="s">
        <v>48</v>
      </c>
      <c r="D18" s="17">
        <v>1</v>
      </c>
      <c r="E18" s="62">
        <f>F16+1</f>
        <v>45935</v>
      </c>
      <c r="F18" s="62">
        <f>E18+2</f>
        <v>45937</v>
      </c>
      <c r="G18" s="8">
        <f t="shared" si="0"/>
        <v>3</v>
      </c>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82"/>
      <c r="AH18" s="69"/>
      <c r="AI18" s="69"/>
      <c r="AJ18" s="69"/>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row>
    <row r="19" spans="1:70" s="3" customFormat="1" ht="30" customHeight="1" thickBot="1" x14ac:dyDescent="0.35">
      <c r="A19" s="34"/>
      <c r="B19" s="51" t="s">
        <v>35</v>
      </c>
      <c r="C19" s="46" t="s">
        <v>48</v>
      </c>
      <c r="D19" s="17">
        <v>1</v>
      </c>
      <c r="E19" s="62">
        <f>F18+1</f>
        <v>45938</v>
      </c>
      <c r="F19" s="62">
        <f>E19+5</f>
        <v>45943</v>
      </c>
      <c r="G19" s="8">
        <f t="shared" si="0"/>
        <v>6</v>
      </c>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81"/>
      <c r="AI19" s="81"/>
      <c r="AJ19" s="8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row>
    <row r="20" spans="1:70" s="3" customFormat="1" ht="30" customHeight="1" thickBot="1" x14ac:dyDescent="0.35">
      <c r="A20" s="34"/>
      <c r="B20" s="51" t="s">
        <v>51</v>
      </c>
      <c r="C20" s="46" t="s">
        <v>43</v>
      </c>
      <c r="D20" s="17">
        <v>1</v>
      </c>
      <c r="E20" s="62">
        <f>F19+1</f>
        <v>45944</v>
      </c>
      <c r="F20" s="62">
        <f>E20+15</f>
        <v>45959</v>
      </c>
      <c r="G20" s="8">
        <f t="shared" si="0"/>
        <v>16</v>
      </c>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83"/>
      <c r="AK20" s="83"/>
      <c r="AL20" s="83"/>
      <c r="AM20" s="83"/>
      <c r="AN20" s="83"/>
      <c r="AO20" s="83"/>
      <c r="AP20" s="83"/>
      <c r="AQ20" s="83"/>
      <c r="AR20" s="83"/>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row>
    <row r="21" spans="1:70" s="3" customFormat="1" ht="30" customHeight="1" thickBot="1" x14ac:dyDescent="0.35">
      <c r="A21" s="34"/>
      <c r="B21" s="51" t="s">
        <v>52</v>
      </c>
      <c r="C21" s="46" t="s">
        <v>44</v>
      </c>
      <c r="D21" s="17">
        <v>1</v>
      </c>
      <c r="E21" s="62">
        <f>F20+1</f>
        <v>45960</v>
      </c>
      <c r="F21" s="62">
        <f>E21+10</f>
        <v>45970</v>
      </c>
      <c r="G21" s="8">
        <f t="shared" si="0"/>
        <v>11</v>
      </c>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72"/>
      <c r="AS21" s="72"/>
      <c r="AT21" s="72"/>
      <c r="AU21" s="72"/>
      <c r="AV21" s="72"/>
      <c r="AW21" s="72"/>
      <c r="AX21" s="21"/>
      <c r="AY21" s="21"/>
      <c r="AZ21" s="21"/>
      <c r="BA21" s="21"/>
      <c r="BB21" s="21"/>
      <c r="BC21" s="21"/>
      <c r="BD21" s="21"/>
      <c r="BE21" s="21"/>
      <c r="BF21" s="21"/>
      <c r="BG21" s="21"/>
      <c r="BH21" s="21"/>
      <c r="BI21" s="21"/>
      <c r="BJ21" s="21"/>
      <c r="BK21" s="21"/>
      <c r="BL21" s="21"/>
      <c r="BM21" s="21"/>
      <c r="BN21" s="21"/>
      <c r="BO21" s="21"/>
      <c r="BP21" s="21"/>
      <c r="BQ21" s="21"/>
      <c r="BR21" s="21"/>
    </row>
    <row r="22" spans="1:70" s="3" customFormat="1" ht="30" customHeight="1" thickBot="1" x14ac:dyDescent="0.35">
      <c r="A22" s="34" t="s">
        <v>8</v>
      </c>
      <c r="B22" s="18" t="s">
        <v>37</v>
      </c>
      <c r="C22" s="47"/>
      <c r="D22" s="19"/>
      <c r="E22" s="63"/>
      <c r="F22" s="64"/>
      <c r="G22" s="8" t="str">
        <f t="shared" si="0"/>
        <v/>
      </c>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row>
    <row r="23" spans="1:70" s="3" customFormat="1" ht="30" customHeight="1" thickBot="1" x14ac:dyDescent="0.35">
      <c r="A23" s="34"/>
      <c r="B23" s="52" t="s">
        <v>38</v>
      </c>
      <c r="C23" s="48" t="s">
        <v>48</v>
      </c>
      <c r="D23" s="20">
        <v>1</v>
      </c>
      <c r="E23" s="67">
        <f>F21+1</f>
        <v>45971</v>
      </c>
      <c r="F23" s="67">
        <f>E23+5</f>
        <v>45976</v>
      </c>
      <c r="G23" s="8">
        <f t="shared" si="0"/>
        <v>6</v>
      </c>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70"/>
      <c r="AY23" s="70"/>
      <c r="AZ23" s="70"/>
      <c r="BA23" s="21"/>
      <c r="BB23" s="21"/>
      <c r="BC23" s="21"/>
      <c r="BD23" s="21"/>
      <c r="BE23" s="21"/>
      <c r="BF23" s="21"/>
      <c r="BG23" s="21"/>
      <c r="BH23" s="21"/>
      <c r="BI23" s="21"/>
      <c r="BJ23" s="21"/>
      <c r="BK23" s="21"/>
      <c r="BL23" s="21"/>
      <c r="BM23" s="21"/>
      <c r="BN23" s="21"/>
      <c r="BO23" s="21"/>
      <c r="BP23" s="21"/>
      <c r="BQ23" s="21"/>
      <c r="BR23" s="21"/>
    </row>
    <row r="24" spans="1:70" s="3" customFormat="1" ht="30" customHeight="1" thickBot="1" x14ac:dyDescent="0.35">
      <c r="A24" s="34"/>
      <c r="B24" s="52" t="s">
        <v>39</v>
      </c>
      <c r="C24" s="48" t="s">
        <v>48</v>
      </c>
      <c r="D24" s="20">
        <v>1</v>
      </c>
      <c r="E24" s="67">
        <f>F23+1</f>
        <v>45977</v>
      </c>
      <c r="F24" s="67">
        <f>E24+7</f>
        <v>45984</v>
      </c>
      <c r="G24" s="8">
        <f t="shared" si="0"/>
        <v>8</v>
      </c>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68"/>
      <c r="BB24" s="68"/>
      <c r="BC24" s="68"/>
      <c r="BD24" s="68"/>
      <c r="BE24" s="68"/>
      <c r="BF24" s="21"/>
      <c r="BG24" s="21"/>
      <c r="BH24" s="21"/>
      <c r="BI24" s="21"/>
      <c r="BJ24" s="21"/>
      <c r="BK24" s="21"/>
      <c r="BL24" s="21"/>
      <c r="BM24" s="21"/>
      <c r="BN24" s="21"/>
      <c r="BO24" s="21"/>
      <c r="BP24" s="21"/>
      <c r="BQ24" s="21"/>
      <c r="BR24" s="21"/>
    </row>
    <row r="25" spans="1:70" s="3" customFormat="1" ht="30" customHeight="1" thickBot="1" x14ac:dyDescent="0.35">
      <c r="A25" s="34"/>
      <c r="B25" s="52" t="s">
        <v>40</v>
      </c>
      <c r="C25" s="48" t="s">
        <v>48</v>
      </c>
      <c r="D25" s="20">
        <v>1</v>
      </c>
      <c r="E25" s="67">
        <f>F24+1</f>
        <v>45985</v>
      </c>
      <c r="F25" s="67">
        <f>E25+5</f>
        <v>45990</v>
      </c>
      <c r="G25" s="8">
        <f t="shared" si="0"/>
        <v>6</v>
      </c>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81"/>
      <c r="BF25" s="84"/>
      <c r="BG25" s="81"/>
      <c r="BH25" s="81"/>
      <c r="BI25" s="21"/>
      <c r="BJ25" s="21"/>
      <c r="BK25" s="21"/>
      <c r="BL25" s="21"/>
      <c r="BM25" s="21"/>
      <c r="BN25" s="21"/>
      <c r="BO25" s="21"/>
      <c r="BP25" s="21"/>
      <c r="BQ25" s="21"/>
      <c r="BR25" s="21"/>
    </row>
    <row r="26" spans="1:70" s="3" customFormat="1" ht="30" customHeight="1" thickBot="1" x14ac:dyDescent="0.35">
      <c r="A26" s="34"/>
      <c r="B26" s="52" t="s">
        <v>41</v>
      </c>
      <c r="C26" s="48" t="s">
        <v>49</v>
      </c>
      <c r="D26" s="20">
        <v>1</v>
      </c>
      <c r="E26" s="67">
        <f>F25+1</f>
        <v>45991</v>
      </c>
      <c r="F26" s="67">
        <f>E26+6</f>
        <v>45997</v>
      </c>
      <c r="G26" s="8">
        <f t="shared" si="0"/>
        <v>7</v>
      </c>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79"/>
      <c r="BI26" s="79"/>
      <c r="BJ26" s="79"/>
      <c r="BK26" s="21"/>
      <c r="BL26" s="21"/>
      <c r="BM26" s="21"/>
      <c r="BN26" s="21"/>
      <c r="BO26" s="21"/>
      <c r="BP26" s="21"/>
      <c r="BQ26" s="21"/>
      <c r="BR26" s="21"/>
    </row>
    <row r="27" spans="1:70" s="3" customFormat="1" ht="30" customHeight="1" thickBot="1" x14ac:dyDescent="0.35">
      <c r="A27" s="34"/>
      <c r="B27" s="52" t="s">
        <v>42</v>
      </c>
      <c r="C27" s="48" t="s">
        <v>49</v>
      </c>
      <c r="D27" s="20">
        <v>1</v>
      </c>
      <c r="E27" s="67">
        <f>F26+1</f>
        <v>45998</v>
      </c>
      <c r="F27" s="67">
        <f>Fin_Proyecto</f>
        <v>45999</v>
      </c>
      <c r="G27" s="8">
        <f t="shared" si="0"/>
        <v>2</v>
      </c>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85"/>
      <c r="BL27" s="21"/>
      <c r="BM27" s="21"/>
      <c r="BN27" s="21"/>
      <c r="BO27" s="21"/>
      <c r="BP27" s="21"/>
      <c r="BQ27" s="21"/>
      <c r="BR27" s="21"/>
    </row>
    <row r="29" spans="1:70" ht="30" customHeight="1" x14ac:dyDescent="0.3">
      <c r="C29" s="6"/>
      <c r="F29" s="36"/>
    </row>
    <row r="30" spans="1:70" ht="30" customHeight="1" x14ac:dyDescent="0.3">
      <c r="C30" s="7"/>
    </row>
  </sheetData>
  <mergeCells count="22">
    <mergeCell ref="AC4:AI4"/>
    <mergeCell ref="AJ4:AP4"/>
    <mergeCell ref="E3:F3"/>
    <mergeCell ref="E2:F2"/>
    <mergeCell ref="C2:D2"/>
    <mergeCell ref="C3:D3"/>
    <mergeCell ref="AQ4:AW4"/>
    <mergeCell ref="AX4:BD4"/>
    <mergeCell ref="BE4:BK4"/>
    <mergeCell ref="BL4:BR4"/>
    <mergeCell ref="H5:N5"/>
    <mergeCell ref="O5:U5"/>
    <mergeCell ref="V5:AB5"/>
    <mergeCell ref="AC5:AI5"/>
    <mergeCell ref="AJ5:AP5"/>
    <mergeCell ref="AQ5:AW5"/>
    <mergeCell ref="AX5:BD5"/>
    <mergeCell ref="BE5:BK5"/>
    <mergeCell ref="BL5:BR5"/>
    <mergeCell ref="H4:N4"/>
    <mergeCell ref="O4:U4"/>
    <mergeCell ref="V4:AB4"/>
  </mergeCells>
  <phoneticPr fontId="33" type="noConversion"/>
  <conditionalFormatting sqref="D4:D27">
    <cfRule type="dataBar" priority="2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6:BR6 L7:BR7 H7:J7 H18:AF18 AH18:BR18 H8:BR17 H19:BR24 H26:BR27 BG25:BR25 H25:BE25">
    <cfRule type="expression" dxfId="3" priority="5">
      <formula>AND(task_start&lt;=#REF!,ROUNDDOWN((task_end-task_start+1)*task_progress,0)+task_start-1&gt;=#REF!)</formula>
    </cfRule>
    <cfRule type="expression" dxfId="2" priority="6" stopIfTrue="1">
      <formula>AND(task_end&gt;=#REF!,task_start&lt;#REF!)</formula>
    </cfRule>
    <cfRule type="expression" dxfId="1" priority="9">
      <formula>AND(TODAY()&gt;=#REF!,TODAY()&lt;#REF!)</formula>
    </cfRule>
  </conditionalFormatting>
  <conditionalFormatting sqref="H5:N5">
    <cfRule type="expression" dxfId="0" priority="1">
      <formula>AND(E$1&gt;=$C2,E$1&lt;=$D2)</formula>
    </cfRule>
  </conditionalFormatting>
  <hyperlinks>
    <hyperlink ref="H2" r:id="rId1" xr:uid="{00000000-0004-0000-0000-000000000000}"/>
    <hyperlink ref="H1" r:id="rId2" xr:uid="{00000000-0004-0000-0000-000001000000}"/>
  </hyperlinks>
  <printOptions horizontalCentered="1"/>
  <pageMargins left="0.35" right="0.35" top="0.35" bottom="0.5" header="0.3" footer="0.3"/>
  <pageSetup paperSize="9" scale="50"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D4:D27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09375" defaultRowHeight="13.8" x14ac:dyDescent="0.3"/>
  <cols>
    <col min="1" max="1" width="87.109375" style="24" customWidth="1"/>
    <col min="2" max="16384" width="9.109375" style="2"/>
  </cols>
  <sheetData>
    <row r="1" spans="1:2" ht="46.5" customHeight="1" x14ac:dyDescent="0.3"/>
    <row r="2" spans="1:2" s="26" customFormat="1" ht="15.6" x14ac:dyDescent="0.3">
      <c r="A2" s="25" t="s">
        <v>9</v>
      </c>
      <c r="B2" s="25"/>
    </row>
    <row r="3" spans="1:2" s="30" customFormat="1" ht="27" customHeight="1" x14ac:dyDescent="0.3">
      <c r="A3" s="55" t="s">
        <v>10</v>
      </c>
      <c r="B3" s="31"/>
    </row>
    <row r="4" spans="1:2" s="27" customFormat="1" ht="25.8" x14ac:dyDescent="0.5">
      <c r="A4" s="28" t="s">
        <v>11</v>
      </c>
    </row>
    <row r="5" spans="1:2" ht="74.099999999999994" customHeight="1" x14ac:dyDescent="0.3">
      <c r="A5" s="29" t="s">
        <v>12</v>
      </c>
    </row>
    <row r="6" spans="1:2" ht="26.25" customHeight="1" x14ac:dyDescent="0.3">
      <c r="A6" s="28" t="s">
        <v>13</v>
      </c>
    </row>
    <row r="7" spans="1:2" s="24" customFormat="1" ht="215.25" customHeight="1" x14ac:dyDescent="0.3">
      <c r="A7" s="33" t="s">
        <v>14</v>
      </c>
    </row>
    <row r="8" spans="1:2" s="27" customFormat="1" ht="25.8" x14ac:dyDescent="0.5">
      <c r="A8" s="28" t="s">
        <v>15</v>
      </c>
    </row>
    <row r="9" spans="1:2" ht="57.6" x14ac:dyDescent="0.3">
      <c r="A9" s="29" t="s">
        <v>16</v>
      </c>
    </row>
    <row r="10" spans="1:2" s="24" customFormat="1" ht="27.9" customHeight="1" x14ac:dyDescent="0.3">
      <c r="A10" s="32" t="s">
        <v>17</v>
      </c>
    </row>
    <row r="11" spans="1:2" s="27" customFormat="1" ht="25.8" x14ac:dyDescent="0.5">
      <c r="A11" s="28" t="s">
        <v>18</v>
      </c>
    </row>
    <row r="12" spans="1:2" ht="28.8" x14ac:dyDescent="0.3">
      <c r="A12" s="29" t="s">
        <v>19</v>
      </c>
    </row>
    <row r="13" spans="1:2" s="24" customFormat="1" ht="27.9" customHeight="1" x14ac:dyDescent="0.3">
      <c r="A13" s="32" t="s">
        <v>20</v>
      </c>
    </row>
    <row r="14" spans="1:2" s="27" customFormat="1" ht="25.8" x14ac:dyDescent="0.5">
      <c r="A14" s="28" t="s">
        <v>21</v>
      </c>
    </row>
    <row r="15" spans="1:2" ht="96.75" customHeight="1" x14ac:dyDescent="0.3">
      <c r="A15" s="29" t="s">
        <v>22</v>
      </c>
    </row>
    <row r="16" spans="1:2" ht="86.4" x14ac:dyDescent="0.3">
      <c r="A16" s="29" t="s">
        <v>23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7</vt:i4>
      </vt:variant>
    </vt:vector>
  </HeadingPairs>
  <TitlesOfParts>
    <vt:vector size="9" baseType="lpstr">
      <vt:lpstr>ProjectSchedule</vt:lpstr>
      <vt:lpstr>Acerca de</vt:lpstr>
      <vt:lpstr>Fin_Del_Proyecto</vt:lpstr>
      <vt:lpstr>Fin_Proyecto</vt:lpstr>
      <vt:lpstr>Inicio_del_proyecto</vt:lpstr>
      <vt:lpstr>inicio_proyecto</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2025-09-04T17:47:27Z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