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140" tabRatio="704" firstSheet="1" activeTab="6"/>
  </bookViews>
  <sheets>
    <sheet name="Metrics" sheetId="32" r:id="rId1"/>
    <sheet name="Cover" sheetId="31" r:id="rId2"/>
    <sheet name="Front Page" sheetId="26" r:id="rId3"/>
    <sheet name="Assessment Steps" sheetId="13" r:id="rId4"/>
    <sheet name="Compliance Class" sheetId="24" r:id="rId5"/>
    <sheet name="Business Process" sheetId="5" r:id="rId6"/>
    <sheet name="Device Hardware" sheetId="11" r:id="rId7"/>
    <sheet name="Device Software" sheetId="8" r:id="rId8"/>
    <sheet name="Device OS" sheetId="10" r:id="rId9"/>
    <sheet name="Device Interfaces" sheetId="9" r:id="rId10"/>
    <sheet name="Authentication &amp; Authorisation" sheetId="14" r:id="rId11"/>
    <sheet name="Encryption &amp; Key Management" sheetId="15" r:id="rId12"/>
    <sheet name="Web User Interface" sheetId="16" r:id="rId13"/>
    <sheet name="Mobile Application" sheetId="17" r:id="rId14"/>
    <sheet name="Privacy" sheetId="18" r:id="rId15"/>
    <sheet name="Cloud and Network Elements" sheetId="19" r:id="rId16"/>
    <sheet name="Secure Supply Chain Production" sheetId="20" r:id="rId17"/>
    <sheet name="Configuration" sheetId="21" r:id="rId18"/>
    <sheet name="Device Ownership Transfer" sheetId="23" r:id="rId19"/>
    <sheet name="Notes" sheetId="30" r:id="rId20"/>
  </sheets>
  <externalReferences>
    <externalReference r:id="rId21"/>
  </externalReferences>
  <definedNames>
    <definedName name="_xlnm._FilterDatabase" localSheetId="5" hidden="1">'Business Process'!$A$1:$J$25</definedName>
    <definedName name="_xlnm._FilterDatabase" localSheetId="6" hidden="1">'Device Hardware'!$A$1:$J$18</definedName>
    <definedName name="_xlnm._FilterDatabase" localSheetId="7" hidden="1">'Device Software'!$A$1:$J$37</definedName>
    <definedName name="Assesment_method">'Assessment Steps'!$A$39:$B$42</definedName>
    <definedName name="Assessee">'Assessment Steps'!$B$9</definedName>
    <definedName name="Assessment">'Assessment Steps'!$B$39:$B$42</definedName>
    <definedName name="Assessor">'Assessment Steps'!$B$10</definedName>
    <definedName name="CC">'Assessment Steps'!#REF!</definedName>
    <definedName name="Chosen_Class">'Compliance Class'!$F$32</definedName>
    <definedName name="Date">'[1]Product Details'!$B$6</definedName>
    <definedName name="Method">'Assessment Steps'!$A$39:$B$42</definedName>
    <definedName name="_xlnm.Print_Titles" localSheetId="15">'Cloud and Network Elements'!#REF!</definedName>
    <definedName name="Product">'Assessment Steps'!$B$11</definedName>
    <definedName name="status">'Business Process'!$L$1:$L$2</definedName>
  </definedNames>
  <calcPr calcId="144525"/>
</workbook>
</file>

<file path=xl/sharedStrings.xml><?xml version="1.0" encoding="utf-8"?>
<sst xmlns="http://schemas.openxmlformats.org/spreadsheetml/2006/main" count="1755" uniqueCount="649">
  <si>
    <t>Index</t>
  </si>
  <si>
    <t>Category</t>
  </si>
  <si>
    <t>Mandatory</t>
  </si>
  <si>
    <t>Advsority</t>
  </si>
  <si>
    <t>Policy</t>
  </si>
  <si>
    <t>Software</t>
  </si>
  <si>
    <t>2.4.3 Business Security Processes and Responsibility</t>
  </si>
  <si>
    <t>2.4.4 Device Hardware &amp; Physical Security</t>
  </si>
  <si>
    <t>2.4.5  Device Software</t>
  </si>
  <si>
    <t>2.4.6  Device Operating System</t>
  </si>
  <si>
    <t>2.4.7  Device Wired and Wireless Interfaces</t>
  </si>
  <si>
    <t>2.4.8 Authentication and Authorisation</t>
  </si>
  <si>
    <t>2.4.9 Encryption and Key Management for Hardware</t>
  </si>
  <si>
    <t>2.4.10 Web User Interface</t>
  </si>
  <si>
    <t>2.4.11 Mobile Application</t>
  </si>
  <si>
    <t>2.4.12 Privacy</t>
  </si>
  <si>
    <t>2.4.13 Cloud and Network Elements</t>
  </si>
  <si>
    <t>2.4.14  Secure Supply Chain and Production</t>
  </si>
  <si>
    <t xml:space="preserve">2.4.15 Configuration </t>
  </si>
  <si>
    <t>2.4.16 Device Ownership Transfer</t>
  </si>
  <si>
    <t>?</t>
  </si>
  <si>
    <t xml:space="preserve">IoTSF Compliance Checklist </t>
  </si>
  <si>
    <t>IoT Security Foundation</t>
  </si>
  <si>
    <t>Date of Issue:</t>
  </si>
  <si>
    <t>Version:</t>
  </si>
  <si>
    <t>0.13a</t>
  </si>
  <si>
    <t>For use with Compliance Framework Release:</t>
  </si>
  <si>
    <t>Notices, Disclaimer, Terms of Use, Copyright and Trade Marks and Licensing</t>
  </si>
  <si>
    <t>Notices:</t>
  </si>
  <si>
    <t xml:space="preserve">Documents published by the IoT Security Foundation (“IoTSF”) are subject to regular review and may be updated or subject to change at any time. The current status of IoTSF publications, including this document, can be seen on the public website at: https://iotsecurityfoundation.org/ </t>
  </si>
  <si>
    <t>Terms of Use:</t>
  </si>
  <si>
    <t>The role of IoTSF in providing this document is to promote contemporary best practices in IoT security for the benefit of society. In providing this document, IoTSF does not certify, endorse or affirm any third parties based upon using content provided by those third parties and does not verify any declarations made by users.</t>
  </si>
  <si>
    <t xml:space="preserve">In making this document available, no provision of service is constituted or rendered by IoTSF to any recipient or user of this document or to any third party. </t>
  </si>
  <si>
    <t>Disclaimer:</t>
  </si>
  <si>
    <t>IoT security (like any aspect of information security) is not absolute and can never be guaranteed. New vulnerabilities are constantly being discovered, which means there is a need to monitor, maintain and review both policy and practice as they relate to specific use cases and operating environments on a regular basis.</t>
  </si>
  <si>
    <t>IoTSF is a non-profit organisation which publishes IoT security best practice guidance materials. Materials published by IoTSF include contributions from security practitioners, researchers, industrially experienced staff and other relevant sources from IoTSF's membership and partners. IoTSF has a multi-stage process designed to develop contemporary best practice with a quality assurance peer review prior to publication. While IoTSF provides information in good faith and makes every effort to supply correct, current and high quality guidance, IoTSF provides all materials (including this document) solely on an ‘as is’ basis without any express or implied warranties, undertakings or guarantees.</t>
  </si>
  <si>
    <t>The contents of this document are provided for general information only and do not purport to be comprehensive. No representation, warranty, assurance or undertaking (whether express or implied) is or will be made, and no responsibility or liability to a recipient or user of this document or to any third party is or will be accepted by IoTSF or any of its members (or any of their respective officers, employees or agents), in connection with this document or any use of it, including in relation to the adequacy, accuracy, completeness or timeliness of this document or its contents. Any such responsibility or liability is expressly disclaimed.</t>
  </si>
  <si>
    <t>Nothing in this document excludes any liability for: (i) death or personal injury caused by negligence; or (ii) fraud or fraudulent misrepresentation.</t>
  </si>
  <si>
    <t>By accepting or using this document, the recipient or user agrees to be bound by this disclaimer. This disclaimer is governed by English law.</t>
  </si>
  <si>
    <t>Copyright, Trade Marks and Licensing:</t>
  </si>
  <si>
    <t>All product names are trade marks, registered trade marks, or service marks of their respective owners.</t>
  </si>
  <si>
    <t>Copyright © 2016, 2017 &amp; 2018, IoTSF. All rights reserved.</t>
  </si>
  <si>
    <t>This work is licensed under the Creative Commons Attribution 4.0 International License. To view a copy of this license, visit Creative Commons Attribution 4.0 International License.</t>
  </si>
  <si>
    <t>Change History</t>
  </si>
  <si>
    <t>Version</t>
  </si>
  <si>
    <t>Author</t>
  </si>
  <si>
    <t>Date</t>
  </si>
  <si>
    <t>Initial Draft</t>
  </si>
  <si>
    <t>R. Marshall</t>
  </si>
  <si>
    <t>Updated with the final pre-publication draft of Rel 1.1 Framework</t>
  </si>
  <si>
    <t>Draft test criteria added</t>
  </si>
  <si>
    <t>Updated for Version 2.0 Framework Compliance</t>
  </si>
  <si>
    <t>0.13c</t>
  </si>
  <si>
    <t>C.Shire</t>
  </si>
  <si>
    <t>The IoTSF Compliance Checklist requires three steps to be completed</t>
  </si>
  <si>
    <t>Step 1: Product or Service Assesment Details</t>
  </si>
  <si>
    <t>Please enter details below</t>
  </si>
  <si>
    <t xml:space="preserve">OEM/Enterprise or Organisation: </t>
  </si>
  <si>
    <t>&lt;Insert OEM or Assessee  Name&gt;</t>
  </si>
  <si>
    <t>Assessor</t>
  </si>
  <si>
    <t>&lt;Insert Assessor Organisation….&gt;</t>
  </si>
  <si>
    <t>Product Name:</t>
  </si>
  <si>
    <t>&lt;Insert Product Name /Model No&gt;</t>
  </si>
  <si>
    <t>Completion Date:</t>
  </si>
  <si>
    <t>&lt;Completion Date of Assessment&gt;</t>
  </si>
  <si>
    <t>Step 2: Determination of Compliance Class</t>
  </si>
  <si>
    <r>
      <rPr>
        <sz val="12"/>
        <rFont val="Arial"/>
        <charset val="134"/>
      </rPr>
      <t>A) Using a Risk Factor analyis for the three Security Objectives : Confidentiality, Integrity, Availability to determine the risk appetite  for each:</t>
    </r>
    <r>
      <rPr>
        <b/>
        <sz val="12"/>
        <rFont val="Arial"/>
        <charset val="134"/>
      </rPr>
      <t xml:space="preserve"> Basic, Medium or High</t>
    </r>
  </si>
  <si>
    <r>
      <rPr>
        <sz val="12"/>
        <rFont val="Arial"/>
        <charset val="134"/>
      </rPr>
      <t xml:space="preserve">B) </t>
    </r>
    <r>
      <rPr>
        <b/>
        <sz val="12"/>
        <rFont val="Arial"/>
        <charset val="134"/>
      </rPr>
      <t>Choose the risk appetite level</t>
    </r>
    <r>
      <rPr>
        <sz val="12"/>
        <rFont val="Arial"/>
        <charset val="134"/>
      </rPr>
      <t xml:space="preserve"> from the drop down box. The appropiate compliance class will be detemined using the IoTSF Framework Compliance Class for each Security Objective - Table 2. The highest value will be deduced and shown as suggested value for Assessment.</t>
    </r>
  </si>
  <si>
    <r>
      <rPr>
        <sz val="12"/>
        <rFont val="Arial"/>
        <charset val="134"/>
      </rPr>
      <t xml:space="preserve">C) enter the </t>
    </r>
    <r>
      <rPr>
        <b/>
        <sz val="12"/>
        <rFont val="Arial"/>
        <charset val="134"/>
      </rPr>
      <t>Chosen Compliance Class</t>
    </r>
    <r>
      <rPr>
        <sz val="12"/>
        <rFont val="Arial"/>
        <charset val="134"/>
      </rPr>
      <t xml:space="preserve"> , optionally enter short comment if different from the suggested Compliance Class</t>
    </r>
  </si>
  <si>
    <t>Step 3: Requirments Assessment</t>
  </si>
  <si>
    <t>A) The worksheets contain the requirments to be assessed.  Selections relevant to the topic being assessed can be made using the Keyword Filters</t>
  </si>
  <si>
    <t>B: For each requirement enter the test procedure and evidence or links and the owner of the requiement, this should a named individual,or department  at the Assessee, and the status updated from the drip down list</t>
  </si>
  <si>
    <t>Note: some requirements have the text " Intentionally left blank to maintain requirement numbering"  so as to be consistent with previous versions of the Framework</t>
  </si>
  <si>
    <t>NB: If a requirement is considered not applicable, the N/A status shoud be chosen , a comment may be entered under evidence</t>
  </si>
  <si>
    <t>Key to Requirements</t>
  </si>
  <si>
    <t>Meaning</t>
  </si>
  <si>
    <t>Applicability</t>
  </si>
  <si>
    <t>M=</t>
  </si>
  <si>
    <t>A=</t>
  </si>
  <si>
    <t>Advisory</t>
  </si>
  <si>
    <t>Compliance method by Class</t>
  </si>
  <si>
    <t>Assessment</t>
  </si>
  <si>
    <t>Audit</t>
  </si>
  <si>
    <t>IoTSF Framework Compliance Version used  in  Assessment</t>
  </si>
  <si>
    <t>&lt;Final Date of Assessment&gt;</t>
  </si>
  <si>
    <t>Compliance Class Assessment</t>
  </si>
  <si>
    <t>The Compliance Class of a device depends on three Security Objectives : Confidentiality, Integrity and Availability</t>
  </si>
  <si>
    <t>A Risk Assessment must be made of the IoT device. This will generate  Risk Factors (a combination of risk and impact for given set of threats)</t>
  </si>
  <si>
    <t>These Risk Factors influence the level needed for the Security Objectives</t>
  </si>
  <si>
    <t>Security Objective</t>
  </si>
  <si>
    <t>Choose Level</t>
  </si>
  <si>
    <t>Resulting Impact</t>
  </si>
  <si>
    <t>Compliance Class</t>
  </si>
  <si>
    <t>Confidentiality</t>
  </si>
  <si>
    <t xml:space="preserve">HIGH </t>
  </si>
  <si>
    <t>Integrity</t>
  </si>
  <si>
    <t>BASIC</t>
  </si>
  <si>
    <t>Availability</t>
  </si>
  <si>
    <t xml:space="preserve"> devices or services whose malfunction would have a minor or negligible impact on an individual or organisation</t>
  </si>
  <si>
    <t>MEDIUM</t>
  </si>
  <si>
    <t xml:space="preserve"> devices or services whose malfunction would have limited impact on an individual or organisation</t>
  </si>
  <si>
    <t>devices or services whose malfunction would have a significant or catastrophic impact on an individual or organisation</t>
  </si>
  <si>
    <t xml:space="preserve"> devices or services whose lack of availability would cause minor disruption</t>
  </si>
  <si>
    <t xml:space="preserve"> devices or services whose lack of availability would have limited impact on an individual or organisation</t>
  </si>
  <si>
    <t xml:space="preserve">devices or services whose lack of availability would have significant impact to an individual or organisation, or impacts many individuals </t>
  </si>
  <si>
    <t>devices or services processing public information</t>
  </si>
  <si>
    <t xml:space="preserve"> devices or services processing sensitive information, including Personally Identifiable Information, whose compromise would have limited impact on an individual or organisation</t>
  </si>
  <si>
    <t>devices or services processing very sensitive information, including sensitive personal data whose compromise would have significant impact on an individual or organisation</t>
  </si>
  <si>
    <t xml:space="preserve">Highest identified Compliance Class </t>
  </si>
  <si>
    <t>Chosen Compliance Class</t>
  </si>
  <si>
    <t>Comment to Chosen Complliance Class</t>
  </si>
  <si>
    <t>enter text</t>
  </si>
  <si>
    <t>Explanation</t>
  </si>
  <si>
    <t xml:space="preserve">Class 0: where compromise to the data generated or loss of control is likely to result in little discernible impact on an individual or organisation. </t>
  </si>
  <si>
    <t xml:space="preserve">Class 1: where compromise to the data generated or loss of control is likely to result in no more than limited impact on an individual or organisation. </t>
  </si>
  <si>
    <t>Class 2: in addition to class 1, the device is designed to resist attacks on availability that would have significant impact an individual or organisation, or impact many individuals;</t>
  </si>
  <si>
    <t xml:space="preserve">                for example by limiting operations of an infrastructure to which it is connected.</t>
  </si>
  <si>
    <t>Class 3: in addition to class 2, the device is designed to protect sensitive data including sensitive personal data.</t>
  </si>
  <si>
    <t>Class 4:  in addition to class 3, where compromise to the data generated or loss of control have the potential to affect critical infrastructure or cause personal injury.</t>
  </si>
  <si>
    <t>Class No</t>
  </si>
  <si>
    <t>Class 0</t>
  </si>
  <si>
    <t>Class 1</t>
  </si>
  <si>
    <t>Class 2</t>
  </si>
  <si>
    <t>HIGH</t>
  </si>
  <si>
    <t>Class 3</t>
  </si>
  <si>
    <t>Class 4</t>
  </si>
  <si>
    <t>Req. No</t>
  </si>
  <si>
    <t>Requirement</t>
  </si>
  <si>
    <t>Primary Keyword</t>
  </si>
  <si>
    <t>Secondary Keyword</t>
  </si>
  <si>
    <t>Appllicability Level</t>
  </si>
  <si>
    <t xml:space="preserve">Compliance Method </t>
  </si>
  <si>
    <t>Evidence</t>
  </si>
  <si>
    <t>Responsibilty</t>
  </si>
  <si>
    <t>Status</t>
  </si>
  <si>
    <t>Completed</t>
  </si>
  <si>
    <t>2.4.3.1</t>
  </si>
  <si>
    <t>There is a person or role, typically a board level executive, who takes ownership of and is responsible for product, service and business level security.</t>
  </si>
  <si>
    <t>M for All classes</t>
  </si>
  <si>
    <t>Business</t>
  </si>
  <si>
    <t>Responsibility</t>
  </si>
  <si>
    <t>M</t>
  </si>
  <si>
    <t>enter test procedure reference and result</t>
  </si>
  <si>
    <t>Enter owner of Requirement</t>
  </si>
  <si>
    <t>Open</t>
  </si>
  <si>
    <t>N/A</t>
  </si>
  <si>
    <t>2.4.3.2</t>
  </si>
  <si>
    <t>There is a person or role, who takes ownership for adherence to this compliance checklist process.</t>
  </si>
  <si>
    <t>M for All Classes</t>
  </si>
  <si>
    <t>number open</t>
  </si>
  <si>
    <t>2.4.3.3</t>
  </si>
  <si>
    <t xml:space="preserve">Intentionally left blank to maintain requirement numbering </t>
  </si>
  <si>
    <t>Process</t>
  </si>
  <si>
    <t>2.4.3.4</t>
  </si>
  <si>
    <t>The company follows industry standard cyber security recommendations (e.g. UK Cyber Essentials, NIST Cyber Security Framework, ISO27000 etc.).</t>
  </si>
  <si>
    <t>M for Class 2 and above</t>
  </si>
  <si>
    <t>2.4.3.5</t>
  </si>
  <si>
    <t>A policy has been established for interacting with both internal and third party security researcher(s) on the products or services.</t>
  </si>
  <si>
    <t>2.4.3.6</t>
  </si>
  <si>
    <t>A policy has been established for addressing risks that could impact security and affect or involve technology or components incorporated into the product or service provided.</t>
  </si>
  <si>
    <t>2.4.3.7</t>
  </si>
  <si>
    <t>Processes and plans are in place based upon the IoTSF “Vulnerability Disclosure Guidelines” [ref 19], or a similar recognised process, to deal with the identification of a security vulnerability or compromise when they occur.</t>
  </si>
  <si>
    <t>2.4.3.8</t>
  </si>
  <si>
    <t>A process is in place for consistent briefing of senior executives in the event of the identification of a vulnerability or a security breach, especially those executives who may deal with the media or make public announcements. In particular, that any public statements made in the event of a security breach should give as full and accurate an account of the facts as possible.</t>
  </si>
  <si>
    <t>process</t>
  </si>
  <si>
    <t>2.4.3.9</t>
  </si>
  <si>
    <t>There is a secure notification process based upon the IoTSF “Vulnerability Disclosure Guidelines” [ref 19] or a similar recognised process, for notifying partners/users of any security updates.</t>
  </si>
  <si>
    <t>2.4.3.10</t>
  </si>
  <si>
    <t>A security threat and risk assessment shall have been carried out using a standard methodology such as OWASP, Octave or NIST RMF Risk Management Framework [ref 35] to determine the risks and evolving threats before a design is started</t>
  </si>
  <si>
    <t>2.4.3.11</t>
  </si>
  <si>
    <t>As part of the Security Policy develop specific contact web pages for Vulnerability Disclosure reporting.</t>
  </si>
  <si>
    <t>2.4.3.12</t>
  </si>
  <si>
    <t>As part of the Security Policy, provide a dedicated security email address and/or secure online page for Vulnerability Disclosure communications.</t>
  </si>
  <si>
    <t>2.4.3.13</t>
  </si>
  <si>
    <t>As part of the Security Policy develop a conflict resolution process for Vulnerability Disclosures.</t>
  </si>
  <si>
    <t>M for Class 3 and above</t>
  </si>
  <si>
    <t>2.4.3.14</t>
  </si>
  <si>
    <t>As part of the Security Policy publish the organisation’s conflict resolution process for Vulnerability Disclosures.</t>
  </si>
  <si>
    <t>A for All Classes</t>
  </si>
  <si>
    <t>A</t>
  </si>
  <si>
    <t>2.4.3.16</t>
  </si>
  <si>
    <t>As part of the Security Policy, develop security advisory notification steps. For examples see US Cert programme [Ref 46]</t>
  </si>
  <si>
    <t>2.4.3.17</t>
  </si>
  <si>
    <t>The Security Policy shall be compliant with ISO 30111 or similar standard.</t>
  </si>
  <si>
    <t>A for All classes</t>
  </si>
  <si>
    <t>2.4.3.18</t>
  </si>
  <si>
    <t>Where real-time or up-time expectations are present, a procedure must be defined for notifying connected components of impending downtime for updates.</t>
  </si>
  <si>
    <t>2.4.3.19</t>
  </si>
  <si>
    <t>Responsibility is allocated for each stage of the update process.</t>
  </si>
  <si>
    <t>2.4.3.20</t>
  </si>
  <si>
    <t>Responsibility is allocated for control, logging and auditing of the update process.</t>
  </si>
  <si>
    <t>2.4.3.21</t>
  </si>
  <si>
    <t>There is a point of contact for third party suppliers with security issues.</t>
  </si>
  <si>
    <t>M for Class 1 and above</t>
  </si>
  <si>
    <t>2.4.3.22</t>
  </si>
  <si>
    <t>Where remote update is supported, there is an established process/plan for validating "updates" and updating devices on an on-going or remedial basis e.g. guidance on software updates  is available from the IOTSF part L [Ref44]</t>
  </si>
  <si>
    <t>2.4.3.23</t>
  </si>
  <si>
    <t>The security update policy for devices with a constrained power source shall be assessed to balance the needs of maintaining the integrity and availability of the device.</t>
  </si>
  <si>
    <t>2.4.3.24</t>
  </si>
  <si>
    <t>There is a named owner responsible for assessing third party supplied components (hardware and software) used in the product e.g. The OS suppliers provided a completed “IoTSF Framework Compliance Checklist” [Ref 19], document or equivalent.</t>
  </si>
  <si>
    <t>Role</t>
  </si>
  <si>
    <t>2.4.3.25</t>
  </si>
  <si>
    <t>Where a remote software upgrade can be supported by the device, there should be a transparent and auditable policy with schedule of actions to fix any vulnerabilities found.</t>
  </si>
  <si>
    <t>M for class 2 and above</t>
  </si>
  <si>
    <t>2.4.4.1</t>
  </si>
  <si>
    <t>The product’s processor system has an irrevocable hardware Secure Boot process.</t>
  </si>
  <si>
    <t>System</t>
  </si>
  <si>
    <t>Hardware</t>
  </si>
  <si>
    <t>2.4.4.2</t>
  </si>
  <si>
    <t>The product’s processor system has an irrevocable “Trusted Root Hardware Secure Boot”</t>
  </si>
  <si>
    <t>2.4.4.3</t>
  </si>
  <si>
    <t>The product’s processor system has a measured irrevocable hardware Secure Boot process.</t>
  </si>
  <si>
    <t>2.4.4.4</t>
  </si>
  <si>
    <t>The Secure Boot process is enabled by default.</t>
  </si>
  <si>
    <t>2.4.4.5</t>
  </si>
  <si>
    <t>Any debug interface (for example, I/O ports such as JTAG) only communicates with authorised and authenticated entities on the production devices</t>
  </si>
  <si>
    <t>Hardware / Software</t>
  </si>
  <si>
    <t>2.4.4.6</t>
  </si>
  <si>
    <t>The hardware incorporates protection against tampering and this has been enabled. The level of tamper protection must be determined by the risk assessment</t>
  </si>
  <si>
    <t>2.4.4.7</t>
  </si>
  <si>
    <t>The hardware incorporates physical protection against tampering to reduce the attack surface. The level of protection must be determined by the risk assessment</t>
  </si>
  <si>
    <t>Hardware / Physical</t>
  </si>
  <si>
    <t>2.4.4.8</t>
  </si>
  <si>
    <t>The hardware incorporates physical protection against reverse engineering.  The  level of protection must be determined by the risk assessment</t>
  </si>
  <si>
    <t>2.4.4.9</t>
  </si>
  <si>
    <t>All communications port(s), such as USB, RS232 etc., which are not used as part of the product’s normal operation are not physically accessible or only communicate with authorised and authenticated entities.</t>
  </si>
  <si>
    <t>M for all Classes</t>
  </si>
  <si>
    <t>Hardware / Physical / Software</t>
  </si>
  <si>
    <t>2.4.4.10</t>
  </si>
  <si>
    <t>All the product’s development test points are securely disabled or removed wherever possible in production devices.</t>
  </si>
  <si>
    <t>2.4.4.11</t>
  </si>
  <si>
    <t xml:space="preserve"> Tamper Evident measures have been used to identify any interference to the assembly to the end user.</t>
  </si>
  <si>
    <t>2.4.4.12</t>
  </si>
  <si>
    <t>Intentionally left blank to maintain requirement numbering</t>
  </si>
  <si>
    <t>2.4.4.13</t>
  </si>
  <si>
    <t>In production devices the microcontroller/ microprocessor(s) shall not allow the firmware to be read out of the products non-volatile [FLASH] memory. Where a separate non-volatile memory device is used the contents shall be encrypted.</t>
  </si>
  <si>
    <t>2.4.4.14</t>
  </si>
  <si>
    <t>Where the products’ credential/key storage is external to its processor, the storage and processor shall be cryptographically paired to prevent the credential/key storage being used by unauthorised software.</t>
  </si>
  <si>
    <t>2.4.4.15</t>
  </si>
  <si>
    <t>Where production devices have a CPU watchdog, it is enabled and will reset the device in the event of any unauthorised attempts to pause or suspend the CPU’s execution.</t>
  </si>
  <si>
    <t>2.4.4.16</t>
  </si>
  <si>
    <t>Where the product has a hardware source for generating true random numbers, it is used for all relevant cryptographic operations including nonce, initialisation vector and key generation algorithms. For guidance see: NIST SP 800-90A [ref 33]</t>
  </si>
  <si>
    <t>2.4.4.17</t>
  </si>
  <si>
    <t>The product shall have a hardware source for generating true random numbers.</t>
  </si>
  <si>
    <t>Compliance Class and Applicability</t>
  </si>
  <si>
    <t>Primary Keywords</t>
  </si>
  <si>
    <t>Secondary</t>
  </si>
  <si>
    <t>2.4.5.1</t>
  </si>
  <si>
    <t>The product has measures to prevent unauthenticated software and files being loaded onto it. In the event that the product is intended to allow un-authenticated software, such software should only be run with limited permissions and/or sandbox.</t>
  </si>
  <si>
    <t>2.4.5.2</t>
  </si>
  <si>
    <t>Where remote software updates can be supported by the device, the software images are digitally signed by an approved signing authority.</t>
  </si>
  <si>
    <t>2.4.5.3</t>
  </si>
  <si>
    <t>Where updates are supported the software update package has its digital signature, signing certificate and signing certificate chain verified by the device before the update process begins.</t>
  </si>
  <si>
    <t>2.4.5.4</t>
  </si>
  <si>
    <t>If remote software upgrade is supported by a device, software images shall be encrypted whilst being transferred to it.</t>
  </si>
  <si>
    <t>2.4.5.5</t>
  </si>
  <si>
    <t>If the product has any virtual port(s) that are not required for normal operation, they are only allowed to communicate with authorised and authenticated entities or securely disabled when shipped.                                                                                 Where a port is used for field diagnostics, the port input commands are deactivated and the output provides no information which could compromise the device, such as credentials, memory address or function names.</t>
  </si>
  <si>
    <t>2.4.5.6</t>
  </si>
  <si>
    <t>To prevent the stalling or disruption of the device’s software operation,   watchdog timer are present, and cannot be disabled.</t>
  </si>
  <si>
    <t>2.4.5.7</t>
  </si>
  <si>
    <t>The product’s software signing root of trust is stored in tamper-resistant memory.</t>
  </si>
  <si>
    <t>2.4.5.8</t>
  </si>
  <si>
    <t>The product has protection against unauthorised reversion of the software to an earlier and potentially less secure version.</t>
  </si>
  <si>
    <t>2.4.5.9</t>
  </si>
  <si>
    <t>There are measures to prevent the installation of non-production software onto production devices.</t>
  </si>
  <si>
    <t>M  for All Classes</t>
  </si>
  <si>
    <t>2.4.5.10</t>
  </si>
  <si>
    <t>Production software images shall be compiled in such a way that all unnecessary debug and symbolic information is removed, to prevent accidental release of superfluous data</t>
  </si>
  <si>
    <t>2.4.5.11</t>
  </si>
  <si>
    <t>Development software versions have any debug functionality switched off if the software is operated on the product outside of the product vendor’s trusted environment.</t>
  </si>
  <si>
    <t>2.4.5.12</t>
  </si>
  <si>
    <t xml:space="preserve">Steps have been taken to protect the products’ software from sensitive information leakage and side-channel attacks. </t>
  </si>
  <si>
    <t>M  for Class 3 and above</t>
  </si>
  <si>
    <t>Software / Hardware</t>
  </si>
  <si>
    <t>2.4.5.13</t>
  </si>
  <si>
    <t>The product’s software source code follows the basic good practice of a Language subset (e.g. MISRA-C) coding standard.</t>
  </si>
  <si>
    <t>M for Class  2 and above</t>
  </si>
  <si>
    <t>2.4.5.14</t>
  </si>
  <si>
    <t>The product’s software source code follows the basic good practice of static vulnerability analysis [ref 37] by the developer</t>
  </si>
  <si>
    <t>2.4.5.15</t>
  </si>
  <si>
    <t>The software must be architected to identify and ring fence sensitive software components, including cryptographic processes, to aid inspection, review and test. The access from other software components must be controlled and restricted to known and acceptable operations. For example security related processes should be executed at higher privilege levels in the application processor hardware.</t>
  </si>
  <si>
    <t>2.4.5.16</t>
  </si>
  <si>
    <t>Software source code is developed, tested and maintained following defined repeatable processes.</t>
  </si>
  <si>
    <t xml:space="preserve">M for All classes  </t>
  </si>
  <si>
    <t>2.4.5.17</t>
  </si>
  <si>
    <t>The build environment and toolchain used to compile the application is run on a build system with controlled and auditable access.</t>
  </si>
  <si>
    <t>Policy / Process</t>
  </si>
  <si>
    <t>2.4.5.18</t>
  </si>
  <si>
    <t>The build environment and toolchain used to create the software is under configuration management and version control, and its integrity is validated regularly.</t>
  </si>
  <si>
    <t>2.4.5.19</t>
  </si>
  <si>
    <t>Where present production software signing keys are under access control.</t>
  </si>
  <si>
    <t>M for all classes</t>
  </si>
  <si>
    <t>2.4.5.20</t>
  </si>
  <si>
    <t>The production software signing keys are stored and secured in a storage device compliant to FIPS-140-2 level 2, or equivalent or higher standard.</t>
  </si>
  <si>
    <t>2.4.5.21</t>
  </si>
  <si>
    <t>Where the device software communicates with a product related webserver or application over TCP/IP or UDP/IP, the device software uses certificate pinning or public/private key equivalent, where appropriate.</t>
  </si>
  <si>
    <t>2.4.5.22</t>
  </si>
  <si>
    <t xml:space="preserve">For devices with no possibility of a software update, the conditions for and period of replacement support should be clear </t>
  </si>
  <si>
    <t>2.4.5.23</t>
  </si>
  <si>
    <t>All inputs and outputs are checked for validity e.g. use “Fuzzing” tests to check for acceptable responses or output for both expected (valid) and unexpected (invalid) input stimuli.</t>
  </si>
  <si>
    <t xml:space="preserve"> Process</t>
  </si>
  <si>
    <t>2.4.5.24</t>
  </si>
  <si>
    <t>The software has been designed to meet the safety requirements identified in the risk assessment; for example in the case of unexpected invalid inputs, or erroneous software operation, the product does not become dangerous, or compromise security of other connected systems.</t>
  </si>
  <si>
    <t>2.4.5.25</t>
  </si>
  <si>
    <t>Support for partially installing updates is provided for devices whose on-time is insufficient for the complete installation of a whole update.</t>
  </si>
  <si>
    <t>2.4.5.26</t>
  </si>
  <si>
    <t>Support for partially downloading updates is provided for devices whose network access is limited or sporadic.</t>
  </si>
  <si>
    <t>2.4.5.27</t>
  </si>
  <si>
    <t>Where real-time expectations of performance are present, update mechanisms must not interfere with meeting these expectations (e.g. by running update processes at low priority).</t>
  </si>
  <si>
    <t>2.4.5.28</t>
  </si>
  <si>
    <t>Where a device doesn’t support secure boot, upon a firmware update the user data and credentials should be re-initialised.</t>
  </si>
  <si>
    <t>2.4.5.29</t>
  </si>
  <si>
    <t>Where a device cannot verify authenticity of updates itself (e.g. due to no cryptographic capabilities), only a local update by a physically present user is permitted and is their responsibility.</t>
  </si>
  <si>
    <t>2.4.5.30</t>
  </si>
  <si>
    <t xml:space="preserve">When a device cannot verify authenticity of updates itself, it shall be possible revert to the last known good configuration which was stored on the device before the update was attempted,     </t>
  </si>
  <si>
    <t>2.4.5.31</t>
  </si>
  <si>
    <t>Cryptographic keys for update integrity protection and confidentiality are securely managed in accordance with industry standards such as FIPS 140 [ref 5].</t>
  </si>
  <si>
    <t>Process / Policy</t>
  </si>
  <si>
    <t>2.4.5.32</t>
  </si>
  <si>
    <t>There is secure provisioning of cryptographic keys for updates during manufacture in accordance with industry standards such as FIPS 140 [ref 5].</t>
  </si>
  <si>
    <t>2.4.5.33</t>
  </si>
  <si>
    <t>Memory locations used to store sensitive material (e.g. cryptographic keys, passwords/passphrases, etc.) are sanitised as soon as possible after they are no longer needed. These can include but are not limited to locations on the heap, the stack, and statically-allocated storage.[Ref 47]</t>
  </si>
  <si>
    <t>2.4.5.34</t>
  </si>
  <si>
    <t>Any caches which potentially store sensitive material are cleared / flushed after memory locations containing sensitive material have been sanitised.</t>
  </si>
  <si>
    <t>2.4.5.35</t>
  </si>
  <si>
    <t>An end-of-life policy shall be published which explicitly states the minimum length of time for which a device will receive software updates and the reasons for the length of the support period. The need for each update should be made clear to users and an update should be easy to implement.</t>
  </si>
  <si>
    <t>2.4.5.36</t>
  </si>
  <si>
    <t>Where possible Software updates should be  pushed for a period appropriate to the device. This period shall be made clear to a user when supplying the device. The supply chain partners should inform the user that an update is required.</t>
  </si>
  <si>
    <t>Secondary Keywords</t>
  </si>
  <si>
    <t>2.4.6.1</t>
  </si>
  <si>
    <t>The OS is implemented with relevant security updates prior to release.</t>
  </si>
  <si>
    <t>A for all Classes</t>
  </si>
  <si>
    <t>2.4.6.2</t>
  </si>
  <si>
    <t>2.4.6.3</t>
  </si>
  <si>
    <t>All unnecessary Accounts or logins have been disabled or eliminated from the software at the end of the software development process. E.g. Development or debug accounts</t>
  </si>
  <si>
    <t xml:space="preserve">System   </t>
  </si>
  <si>
    <t>2.4.6.4</t>
  </si>
  <si>
    <t>Files, directories and persistent data are set to minimum access privileges required to correctly function.</t>
  </si>
  <si>
    <t>2.4.6.5</t>
  </si>
  <si>
    <t>If passwords absolutely must be stored in a local file, then passwords file(s) are owned by and are only accessible to and writable by the by the Devices’ OS’s most privileged account.</t>
  </si>
  <si>
    <t xml:space="preserve"> System  </t>
  </si>
  <si>
    <t>2.4.6.6</t>
  </si>
  <si>
    <t>All OS non-essential services have been removed from the product’s software, image or file systems.</t>
  </si>
  <si>
    <t xml:space="preserve"> System</t>
  </si>
  <si>
    <t>2.4.6.7</t>
  </si>
  <si>
    <t>All OS command line access to the most privileged accounts has been removed from the OS</t>
  </si>
  <si>
    <t>2.4.6.8</t>
  </si>
  <si>
    <t>The product’s OS kernel and its functions are prevented from being called by external product level interfaces and unauthorised applications.</t>
  </si>
  <si>
    <t>2.4.6.9</t>
  </si>
  <si>
    <t>Applications are operated at the lowest privilege level possible and only have access to the resources they need as controlled through appropriate access control mechanisms.  For example Products with one or more network interfaces, the uncontrolled, and any unintended packet forwarding functions should be blocked.</t>
  </si>
  <si>
    <t>2.4.6.10</t>
  </si>
  <si>
    <t>All the applicable security features supported by the OS are enabled.</t>
  </si>
  <si>
    <t>2.4.6.11</t>
  </si>
  <si>
    <t>The OS is separated from the application(s) and is only accessible via defined secure interfaces.</t>
  </si>
  <si>
    <t>2.4.6.12</t>
  </si>
  <si>
    <t>The OS implements a separation architecture to separate trusted from untrusted applications</t>
  </si>
  <si>
    <t>2.4.6.13</t>
  </si>
  <si>
    <r>
      <rPr>
        <sz val="10"/>
        <rFont val="Calibri"/>
        <charset val="134"/>
      </rPr>
      <t xml:space="preserve">The product’s OS kernel is designed </t>
    </r>
    <r>
      <rPr>
        <sz val="10"/>
        <color rgb="FF000000"/>
        <rFont val="Calibri"/>
        <charset val="134"/>
      </rPr>
      <t>such that each component runs with the minimal security capabilities required (e.g. a microkernel architecture)</t>
    </r>
  </si>
  <si>
    <t>2.4.7.1</t>
  </si>
  <si>
    <t>The product prevents unauthorised connections to it or other devices the product is connected to. For example there is a firewall on each interface and internet layer protocol.</t>
  </si>
  <si>
    <t>2.4.7.2</t>
  </si>
  <si>
    <t>The network component and firewall (if applicable) configuration has been reviewed and documented for the required/defined secure behaviour</t>
  </si>
  <si>
    <t>2.4.7.3</t>
  </si>
  <si>
    <t xml:space="preserve">In products with network interfaces, to stop bridging of security domains, the uncontrolled, and any unintended packet forwarding functions should be blocked to stop undesirable communication paths.  </t>
  </si>
  <si>
    <t>2.4.7.4</t>
  </si>
  <si>
    <t>Devices support only the versions of application layer protocols with no publically known vulnerabilities</t>
  </si>
  <si>
    <t>2.4.7.5</t>
  </si>
  <si>
    <t>If an unauthorised change is detected, the device should alert the user/administrator to an issue and should not connect to wider networks than those necessary to perform the alerting function.</t>
  </si>
  <si>
    <t>2.4.7.6</t>
  </si>
  <si>
    <t>All the products unused ports are closed and only the required ports are active.</t>
  </si>
  <si>
    <t>2.4.7.7</t>
  </si>
  <si>
    <t>If a connection requires a password or passcode or passkey for connection authentication, the factory issued or reset password is unique to each device. Examples are Wi-Fi access passwords and Bluetooth PINS.</t>
  </si>
  <si>
    <t>2.4.7.8</t>
  </si>
  <si>
    <t>Where using initial pairing process, a Strong Authentication shall be used; requiring physical interaction with the device or possession of a shared secret.  For example, Bluetooth Numeric Comparison.[Ref 38]</t>
  </si>
  <si>
    <t>2.4.7.9</t>
  </si>
  <si>
    <t>Where a wireless interface has an initial pairing process, the passkeys are changed from the factory issued, or reset password prior to providing normal service.</t>
  </si>
  <si>
    <t>2.4.7.10</t>
  </si>
  <si>
    <t>For any Wi-Fi connection WPA2  [Ref 51], or later versions with AES, or a similar strength encryption has been used and insecure protocols such as WPA and TKIP are disabled</t>
  </si>
  <si>
    <t>2.4.7.11</t>
  </si>
  <si>
    <t>Where WPA2 WPS is used it has a unique, random key per device and enforces exponentially increasing retry attempt delays.</t>
  </si>
  <si>
    <t>2.4.7.12</t>
  </si>
  <si>
    <t>All network communications keys are stored securely, in accordance with industry standards such as FIPS 140 [ref 5] or similar.</t>
  </si>
  <si>
    <t>2.4.7.13</t>
  </si>
  <si>
    <t>Where a TCP protocol, such as MQTT, is used, it is protected by a TLS connection with no known vulnerabilities.</t>
  </si>
  <si>
    <t>2.4.7.14</t>
  </si>
  <si>
    <t>Where a UDP protocol is used, such as CoAP, it is protected by a DTLS connection with no known vulnerabilities.</t>
  </si>
  <si>
    <t>2.4.7.15</t>
  </si>
  <si>
    <t>Where cryptographic suites are used such as TLS, all cipher suites shall be listed and validated against the current security recommendations such as NIST 800-131A [ref 2] or OWASP. Where insecure ciphers suites are identified they shall be removed from the product.</t>
  </si>
  <si>
    <t>2.4.7.16</t>
  </si>
  <si>
    <t>All use of cryptography by the product, such as TLS cipher suites, shall be listed and validated against the import/export requirements for the territories where the product is to be sold and/or shipped. </t>
  </si>
  <si>
    <t>2.4.7.17</t>
  </si>
  <si>
    <r>
      <rPr>
        <sz val="10"/>
        <rFont val="Calibri"/>
        <charset val="134"/>
      </rPr>
      <t>Where there is a loss of communications or availability it shall not compromise the local integrity of the device.</t>
    </r>
    <r>
      <rPr>
        <sz val="8"/>
        <rFont val="Calibri"/>
        <charset val="134"/>
      </rPr>
      <t xml:space="preserve"> </t>
    </r>
  </si>
  <si>
    <t>2.4.7.18</t>
  </si>
  <si>
    <r>
      <rPr>
        <sz val="10"/>
        <rFont val="Calibri"/>
        <charset val="134"/>
      </rPr>
      <t xml:space="preserve">The product only enables the communications interfaces, network protocols, application protocols and network services necessary for the product’s operation. </t>
    </r>
    <r>
      <rPr>
        <sz val="8"/>
        <rFont val="Calibri"/>
        <charset val="134"/>
      </rPr>
      <t xml:space="preserve"> </t>
    </r>
  </si>
  <si>
    <t>2.4.7.19</t>
  </si>
  <si>
    <t xml:space="preserve">Communications protocols should be latest versions with no publically known vulnerabilities and/or appropriate for the product.  </t>
  </si>
  <si>
    <t>2.4.7.20</t>
  </si>
  <si>
    <t>Post product launch communications protocols should be maintained throughout the product life cycle  to the most secure versions available with no publically known vulnerabilities</t>
  </si>
  <si>
    <t>2.4.7.21</t>
  </si>
  <si>
    <t>If a factory reset is made, the device should warn that secure operation may be compromised unless updated.</t>
  </si>
  <si>
    <t>2.4.7.22</t>
  </si>
  <si>
    <t>Where RF communications are enabled (e.g., ZigBee, etc.) antenna power is configured to limit ability of mapping assets to limit attacks such as WAR-Driving.  (see https://techterms.com/definition/wardriving)</t>
  </si>
  <si>
    <t>A for all classes</t>
  </si>
  <si>
    <t>2.4.7.23</t>
  </si>
  <si>
    <t xml:space="preserve">Protocol anonymity features are enabled in protocols (e.g., Bluetooth) to limit location tracking capabilities.  </t>
  </si>
  <si>
    <t>2.4.7.24</t>
  </si>
  <si>
    <t>As far as reasonably possible, devices should remain operating and locally functional in the case of a loss of network connection and should recover cleanly in the case of restoration of a loss of power. Devices should be able to return to a network in a sensible state and in an orderly fashion, rather than in a massive scale reconnect.</t>
  </si>
  <si>
    <t>2.4.8.1</t>
  </si>
  <si>
    <t>The product contains a unique and tamper-resistant device identifier (e.g. the chip serial number or other unique silicon identifier) for example binding code and data to a specific device hardware. This is to mitigate threats from cloning</t>
  </si>
  <si>
    <t>2.4.8.2</t>
  </si>
  <si>
    <t>Where the product has a secure source of time there is a method of validating its integrity, such as Secure NTP:- https://www.ntpsec.org/.</t>
  </si>
  <si>
    <t>2.4.8.3</t>
  </si>
  <si>
    <t>Where a user interface password is used for login authentication, the factory issued or reset password is unique to each device in the product family. If a password-less authentication is used the same principles of uniqueness apply</t>
  </si>
  <si>
    <t>2.4.8.4</t>
  </si>
  <si>
    <t>The product does not accept the use of null or blank passwords.</t>
  </si>
  <si>
    <t>2.4.8.5</t>
  </si>
  <si>
    <t>The product will not allow new passwords containing the user account name with which the user account is associated.</t>
  </si>
  <si>
    <t>2.4.8.6</t>
  </si>
  <si>
    <t>Password entry follows industry standard practice such recommendations of the 3GPP TS33.117   Password policy. [ref. 17] or NIST SP800-63b [ref 26] or NCSC [Ref 48] on password length, characters from the groupings and special characters.</t>
  </si>
  <si>
    <t>2.4.8.7</t>
  </si>
  <si>
    <t>The product has defence against brute force repeated login attempts, such as exponentially increasing retry attempt delays.</t>
  </si>
  <si>
    <t>2.4.8.8</t>
  </si>
  <si>
    <t>The product securely stores any passwords using an industry standard cryptographic algorithm, compliant with an industry standard such as NIST SP800-63b [ref 26] or similar.</t>
  </si>
  <si>
    <t>2.4.8.9</t>
  </si>
  <si>
    <t>The product supports access control measures to the root/highest privilege account to restrict access to sensitive information or system processes.</t>
  </si>
  <si>
    <t>2.4.8.10</t>
  </si>
  <si>
    <t>The access control privileges are defined, justified and documented.</t>
  </si>
  <si>
    <t>2.4.8.11</t>
  </si>
  <si>
    <t>The product only allows controlled user account access; access using anonymous or guest user accounts is not supported without justification.</t>
  </si>
  <si>
    <t>2.4.8.12</t>
  </si>
  <si>
    <t>The product allows the factory issued or OEM login accounts to be disabled or erased or renamed when installed or commissioned. .</t>
  </si>
  <si>
    <t>2.4.8.13</t>
  </si>
  <si>
    <t>The product supports having any or all of the factory default user login passwords altered when installed or commissioned.</t>
  </si>
  <si>
    <t>2.4.8.14</t>
  </si>
  <si>
    <t>If the product has a password recovery or reset mechanism, an assessment has been made to confirm that this mechanism cannot readily be abused by an unauthorised party.</t>
  </si>
  <si>
    <t>2.4.8.15</t>
  </si>
  <si>
    <t>Where passwords are entered on a user interface, the actual pass phrase is obscured by default.</t>
  </si>
  <si>
    <t>2.4.8.16</t>
  </si>
  <si>
    <t>The product allows an authorised and complete factory reset and all of the device’s authorisation information.</t>
  </si>
  <si>
    <t>2.4.8.17</t>
  </si>
  <si>
    <t>Where the product  has the ability to remotely recover from attack, it should rely on a known good state, to enable safe recovery and updating of the device</t>
  </si>
  <si>
    <t>2.4.9.1</t>
  </si>
  <si>
    <t xml:space="preserve"> Intentionally left blank to maintain requirement numbering</t>
  </si>
  <si>
    <t>2.4.9.2</t>
  </si>
  <si>
    <t>If present, a true random number generator source has been validated for true randomness using an NIST SP800-22 [ref 4], FIPS 140-2 [ref 5] or a similar compliance process.</t>
  </si>
  <si>
    <t>2.4.9.3</t>
  </si>
  <si>
    <t>There is a process for secure provisioning of keys that includes generation, distribution, update, revocation and destruction. For example in compliance with FIPS140-2 [ref 5] or a similar process.</t>
  </si>
  <si>
    <t>2.4.9.4</t>
  </si>
  <si>
    <t>There is a secure method of key insertion that protects keys against copying.</t>
  </si>
  <si>
    <t>2.4.9.5</t>
  </si>
  <si>
    <t>All the product related cryptographic functions have no publicly known unmitigated weaknesses, for example MD5 and SHA-1 are not used, e.g. those stipulated in NIST SP800-131A [ref 2].</t>
  </si>
  <si>
    <t>2.4.9.6</t>
  </si>
  <si>
    <t>All the product related cryptographic functions are sufficiently secure for the lifecycle of the product, e.g. those stipulated in NIST SP800-131A [ref 2].</t>
  </si>
  <si>
    <t>2.4.9.7</t>
  </si>
  <si>
    <t>The product stores all sensitive unencrypted parameters, e.g. keys, in a secure, tamper-resistant location.</t>
  </si>
  <si>
    <t>2.4.9.8</t>
  </si>
  <si>
    <t>The cryptographic key chain used for signing production software is different from that used for any other test, development or other software images or support requirement</t>
  </si>
  <si>
    <t>2.4.9.9</t>
  </si>
  <si>
    <t>In device manufacture, all asymmetric encryption private keys that are unique to each device are secured as outlined in FIPS 140-2[ref 5].They must be truly randomly internally generated or securely programmed into each device.</t>
  </si>
  <si>
    <t>2.4.9.10</t>
  </si>
  <si>
    <t>All key lengths are sufficient for the level of assurance required such as detailed in NIST SP800-57 Part 1.</t>
  </si>
  <si>
    <t>Secondary
Keyword</t>
  </si>
  <si>
    <t>2.4.10.1</t>
  </si>
  <si>
    <t>Where the product or service provides a web based user interface, Strong Authentication is used.</t>
  </si>
  <si>
    <t>2.4.10.2</t>
  </si>
  <si>
    <t>Where the product or service provides a web based interface, public and restricted areas shall be separated for authentication.</t>
  </si>
  <si>
    <t>2.4.10.3</t>
  </si>
  <si>
    <t>Where the product or service provides a web based management interface, Strong Authentication is used.to the web server</t>
  </si>
  <si>
    <t>2.4.10.4</t>
  </si>
  <si>
    <t>Where a web user interface password is used for login authentication, the initial password or factory reset password is unique to each device in the product family.</t>
  </si>
  <si>
    <t>2.4.10.5</t>
  </si>
  <si>
    <t>The web user interface is protected by an automatic session idle logout timeout function.</t>
  </si>
  <si>
    <t>2.4.10.6</t>
  </si>
  <si>
    <t xml:space="preserve"> User passwords are not stored in plain text Strong passwords are required, and a random salt value is incorporated with the password. For further info see the 3GPP TS33.117   Password policy. [ref. 17] or NIST SP800-63b [ref 26] and NCSC [Ref 48]</t>
  </si>
  <si>
    <t>2.4.10.7</t>
  </si>
  <si>
    <t>Where passwords are entered on a user interface, the actual pass phrase is obscured by default to prevent the capture of passwords.</t>
  </si>
  <si>
    <t>2.4.10.8</t>
  </si>
  <si>
    <t>The web user interface shall follow good practice guidelines, such as those listed in the OWASP. [Ref 32]</t>
  </si>
  <si>
    <t>2.4.10.9</t>
  </si>
  <si>
    <t>A vulnerability assessment has been performed before deployment and on an ongoing basis afterwards.</t>
  </si>
  <si>
    <t>2.4.10.10</t>
  </si>
  <si>
    <t>All data being transferred over interfaces should be validated where appropriate. This could include checking the data type, length, format, range, authenticity, origin and frequency.</t>
  </si>
  <si>
    <t>2.4.10.11</t>
  </si>
  <si>
    <t>Sanitize input in Web applications by using URL encoding or HTML encoding to wrap data and treat it as literal text rather than executable script</t>
  </si>
  <si>
    <t>2.4.10.12</t>
  </si>
  <si>
    <t>All inputs and outputs are validated using for example a whitelist containing authorised origins of data and valid attributes of such data.</t>
  </si>
  <si>
    <t>2.4.10.13</t>
  </si>
  <si>
    <t>Administration Interfaces are accessible only by authorized operators. Mutual Authentication is used over administration interfaces, for example, by using certificates.</t>
  </si>
  <si>
    <t>2.4.10.14</t>
  </si>
  <si>
    <t>Reduce the lifetime of sessions to mitigate the risk of session hijacking and replay attacks. (For example to reduce the time an attacker has to capture a session cookie and use it to access an application.</t>
  </si>
  <si>
    <t>2.4.10.15</t>
  </si>
  <si>
    <t>All inputs and outputs are checked for validity e.g. use “Fuzzing” tests to check for acceptable responses or output for both expected (valid) and unexpected (invalid) input stimuli</t>
  </si>
  <si>
    <t>2.4.11.1</t>
  </si>
  <si>
    <t>Where an application’s user interface password is used for login authentication, the initial password or factory reset password is unique to each device in the product family.</t>
  </si>
  <si>
    <t>2.4.11.2</t>
  </si>
  <si>
    <t>Password entry follows industry standard practice such recommendations of the 3GPP TS33.117   Password policy. [ref. 17] or NIST SP800-63b [ref 26]</t>
  </si>
  <si>
    <t>2.4.11.3</t>
  </si>
  <si>
    <t>The mobile application ensures that any related databases or files are either tamper resistant or restricted in their access. Upon detection of tampering of the databases or files they are re-initialised.</t>
  </si>
  <si>
    <t>2.4.11.4</t>
  </si>
  <si>
    <t>Where the application communicates with a product related remote server(s), or device, it does so over a secure connection such as a TLS connection using certificate pinning.</t>
  </si>
  <si>
    <t>2.4.11.5</t>
  </si>
  <si>
    <t>The product securely stores any passwords using an industry standard cryptographic algorithm, for example see FIPS 140-2 [ref 5].</t>
  </si>
  <si>
    <t>2.4.11.6</t>
  </si>
  <si>
    <t>2.4.11.7</t>
  </si>
  <si>
    <t>2.4.11.8</t>
  </si>
  <si>
    <t>Secure Administration Interfaces; It is important that configuration management functionality is accessible only by authorized operators and administrators. Enforce Strong Authentication over administration interfaces, for example, by using certificates.</t>
  </si>
  <si>
    <t>2.4.11.9</t>
  </si>
  <si>
    <t>All application inputs and outputs are validated using for example a whitelist containing authorised origins of data and valid attributes of such data see NIST SP 800-167 [Ref 34]</t>
  </si>
  <si>
    <t xml:space="preserve">Secondary Keywords </t>
  </si>
  <si>
    <t>2.4.12.1</t>
  </si>
  <si>
    <t>The product/service stores the minimum amount of Personal Information from users required for the operation of the service.</t>
  </si>
  <si>
    <t>System
Business</t>
  </si>
  <si>
    <t>Software
Policy</t>
  </si>
  <si>
    <t>2.4.12.2</t>
  </si>
  <si>
    <t>The product/service ensures that all Personal Information is encrypted (both when stored and if communicated out of the device). see IoTSF guidance [Ref44] part H on Network Connections</t>
  </si>
  <si>
    <t>System 
Business</t>
  </si>
  <si>
    <t>Software 
Policy</t>
  </si>
  <si>
    <t>2.4.12.3</t>
  </si>
  <si>
    <t>The product/service ensures that only authorised personnel have access to personal data of users.</t>
  </si>
  <si>
    <t>2.4.12.4</t>
  </si>
  <si>
    <t>The product/service ensures that Personal Information is anonymised whenever possible and in particular in any reporting.</t>
  </si>
  <si>
    <t>2.4.12.5</t>
  </si>
  <si>
    <t>The Product Manufacturer or Service Provider shall ensure that a data retention policy is in place and documented for users.</t>
  </si>
  <si>
    <t>2.4.12.6</t>
  </si>
  <si>
    <t xml:space="preserve">There is a method or methods for the product owner to be informed about what Personal Information is collected, why, where it will be stored.  </t>
  </si>
  <si>
    <t xml:space="preserve">Business </t>
  </si>
  <si>
    <t>2.4.12.7</t>
  </si>
  <si>
    <t xml:space="preserve">There is a method or methods for the product owner to check/verify what Personal Information is collected and deleted.  </t>
  </si>
  <si>
    <t>2.4.12.8</t>
  </si>
  <si>
    <t>The product / service can be made compliant with the local and/or regional Personal Information protection legislation where the product is to be sold. For example GDPR [ref 14]</t>
  </si>
  <si>
    <t>Software
Process</t>
  </si>
  <si>
    <t>2.4.12.9</t>
  </si>
  <si>
    <t>The supplier or manufacturer of any device shall provide information about how the device(s) functions within the end user’s network may affect their privacy</t>
  </si>
  <si>
    <t>2.4.12.10</t>
  </si>
  <si>
    <t xml:space="preserve">The supplier or manufacturer of any devices or devices shall provide clear information about how the device(s) shall be setup to maintain the end user’s privacy and security.  </t>
  </si>
  <si>
    <t>2.4.12.11</t>
  </si>
  <si>
    <t xml:space="preserve">The supplier or manufacturer of any devices and/or services shall provide information about how the device(s) removal and/or disposal shall be carried out to maintain the end user’s privacy and security.  </t>
  </si>
  <si>
    <t>2.4.12.12</t>
  </si>
  <si>
    <t xml:space="preserve">The supplier or manufacturer of any devices or services shall provide clear information about the end user’s responsibilities to maintain the devices and/or services privacy and security.  </t>
  </si>
  <si>
    <t>2.4.12.13</t>
  </si>
  <si>
    <t>Security of devices and services should be designed with usability in mind. Reducing user decision points that may have a detrimental impact on security and privacy.</t>
  </si>
  <si>
    <t>2.4.12.14</t>
  </si>
  <si>
    <t>The product or service only records audio/visual data in accordance with the authorization of the user (e.g., no passive recording without explicit authorization).</t>
  </si>
  <si>
    <t>2.4.12.15</t>
  </si>
  <si>
    <t>The supplier or manufacturer performs a privacy impact assessment (PIA) to identify Personally Identifiable Information (PII) and design approaches for safeguarding user privacy. Ref [49]</t>
  </si>
  <si>
    <t>2.4.13.1</t>
  </si>
  <si>
    <t>All the product related cloud and network elements have the latest operating system(s) security updates implemented and processes are in place to keep them updated.</t>
  </si>
  <si>
    <t>Business
System</t>
  </si>
  <si>
    <t>Process
Software</t>
  </si>
  <si>
    <t>2.4.13.2</t>
  </si>
  <si>
    <t>Any product related web servers have their webserver identification options (e.g. Apache or Linux) switched off.</t>
  </si>
  <si>
    <t>2.4.13.3</t>
  </si>
  <si>
    <t>All product related web servers have their webserver HTTP trace and trace methods disabled.</t>
  </si>
  <si>
    <t>2.4.13.4</t>
  </si>
  <si>
    <t>All the product related web servers’ TLS certificate(s) are signed by trusted certificate authorities; are within their validity period; and processes are in place for their renewal.</t>
  </si>
  <si>
    <t>2.4.13.5</t>
  </si>
  <si>
    <t>The Product Manufacturer or Service Provider has a process to monitor the relevant security advisories to ensure all the product related web servers use protocols with no publicly known weaknesses.</t>
  </si>
  <si>
    <t>2.4.13.6</t>
  </si>
  <si>
    <t>The product related web servers support appropriately secure TLS/DTLS ciphers and disable/remove support for deprecated ciphers. For example see guidance at ENISA [ref 27] SSL Labs [ref 29]&amp; IETF RFC7525 [ref 28]:  NCSC Ref [50]</t>
  </si>
  <si>
    <t>2.4.13.7</t>
  </si>
  <si>
    <t>The product related web servers have repeated renegotiation of TLS connections disabled.</t>
  </si>
  <si>
    <t>M for 1 and above</t>
  </si>
  <si>
    <t>2.4.13.8</t>
  </si>
  <si>
    <t>The related servers have unused IP ports disabled.</t>
  </si>
  <si>
    <t>2.4.13.9</t>
  </si>
  <si>
    <t>Where a product related to a webserver encrypts communications using TLS and requests a client certificate, the server(s) only establishes a connection if the client certificate and its chain of trust are valid.</t>
  </si>
  <si>
    <t>2.4.13.10</t>
  </si>
  <si>
    <t>Where a product related to a webserver encrypts communications using TLS, certificate pinning is implemented. For example using OWASP [ref31] or similar organisations’ certificate and public key pinning guidance.</t>
  </si>
  <si>
    <t>2.4.13.11</t>
  </si>
  <si>
    <t>All the related servers and network elements prevent the use of null or blank passwords.</t>
  </si>
  <si>
    <t>2.4.13.12</t>
  </si>
  <si>
    <t>2.4.13.13</t>
  </si>
  <si>
    <t>2.4.13.14</t>
  </si>
  <si>
    <t>All the related servers and network elements enforce passwords that follows industry standard practice such recommendations of the 3GPP TS33.117   Password policy. [ref. 17] or NIST SP800-63b [ref 26] and NCSC guidance [Ref 48]</t>
  </si>
  <si>
    <t>2.4.13.15</t>
  </si>
  <si>
    <t>The maximum permissible number of consecutive failed user account login attempts follows the recommendations of 3GPP TS33.117. [Ref 17].</t>
  </si>
  <si>
    <t>2.4.13.16</t>
  </si>
  <si>
    <t>All the related servers and network elements store any passwords using a cryptographic implementation using industry standard cryptographic algorithms, for example see FIPS 140-2 [ref 5].</t>
  </si>
  <si>
    <t>2.4.13.17</t>
  </si>
  <si>
    <t>All the related servers and network elements support access control measures to restrict access to sensitive information or system processes to privileged accounts.</t>
  </si>
  <si>
    <t>2.4.13.18</t>
  </si>
  <si>
    <t>All the related servers and network elements prevent anonymous/guest access except for read only access to public information.</t>
  </si>
  <si>
    <t>2.4.13.19</t>
  </si>
  <si>
    <t>If run as a cloud service, the service meets industry standard cloud security principles such as the Cloud Security Alliance [ref 18], NIST Cyber Security Framework [ref 21] or UK Government Cloud Security Principles [ref 24].</t>
  </si>
  <si>
    <t>2.4.13.20</t>
  </si>
  <si>
    <t>Where a Product or Services includes any safety critical or life-impacting functionality, the services infrastructure shall incorporate protection against DDOS attacks, such as dropping of traffic or sink-holing. See NIST SP 800-53 SC-5 [ref 32]</t>
  </si>
  <si>
    <t>2.4.13.21</t>
  </si>
  <si>
    <t>Where a Product or Service includes any safety critical or life-impacting functionality, the services infrastructure shall incorporate redundancy to ensure service continuity and availability.</t>
  </si>
  <si>
    <t>2.4.13.22</t>
  </si>
  <si>
    <t>Input data validation should be maintained in accordance with industry practiced methods as per NIST 800-53 SI-10 [Ref 33]</t>
  </si>
  <si>
    <t>2.4.13.23</t>
  </si>
  <si>
    <t>If run as a cloud service, the cloud service TCP based communications (such as MQTT connections) are encrypted and authenticated using the latest  TLS  standard</t>
  </si>
  <si>
    <t>2.4.13.24</t>
  </si>
  <si>
    <t>If run as a cloud service, UDP-based communications are encrypted using the latest Datagram Transport Layer Security (DTLS)</t>
  </si>
  <si>
    <t>2.4.13.25</t>
  </si>
  <si>
    <t>Where device identity and/or configuration registries (e.g., thing shadows) are implemented within a cloud service, the registries are configured to restrict access to only authorized administrators.</t>
  </si>
  <si>
    <t>2.4.13.26</t>
  </si>
  <si>
    <t>Product-related cloud services bind API keys to specific IoT applications and are not installed on non-authorized devices.</t>
  </si>
  <si>
    <t>2.4.13.27</t>
  </si>
  <si>
    <t>Product-related cloud services API keys are not hard-coded into devices or applications.</t>
  </si>
  <si>
    <t>2.4.13.28</t>
  </si>
  <si>
    <t>If run as a cloud service, privileged roles are defined and implemented for any gateway/service that can configure devices.</t>
  </si>
  <si>
    <t>M for Class 2 and Above</t>
  </si>
  <si>
    <t>2.4.13.29</t>
  </si>
  <si>
    <t>Product-related cloud service databases are encrypted during storage.</t>
  </si>
  <si>
    <t>2.4.13.30</t>
  </si>
  <si>
    <t>Product-related cloud service databases restrict read/write access to only authorized individuals, devices and services.</t>
  </si>
  <si>
    <t>2.4.13.31</t>
  </si>
  <si>
    <t xml:space="preserve">Product-related cloud services are designed using a defence-in-depth architecture consisting of Virtual Private Clouds (VPCs), firewalled access, and cloud-based monitoring.  </t>
  </si>
  <si>
    <t>2.4.13.32</t>
  </si>
  <si>
    <t>When implemented as a cloud service, all remote access to cloud services is via secure means (e.g., SSH)</t>
  </si>
  <si>
    <t>2.4.13.33</t>
  </si>
  <si>
    <t>Product-related cloud services monitor for compliance with connection policies and report out-of-compliance connection attempts.</t>
  </si>
  <si>
    <t>2.4.13.34</t>
  </si>
  <si>
    <t>IoT devices should connect to cloud services using edge-to-cloud secure hardware (e.g., zero-touch provisioning)</t>
  </si>
  <si>
    <t>2.4.14.1</t>
  </si>
  <si>
    <t>The product has the entire production test and calibration software used during manufacture erased or removed or secured before the product is dispatched from the factory. This is to prevent alteration of the product post manufacture when using authorised production software, for example hacking of the RF characteristics for greater RF ERP. Where such functionality is required in a service centre, it shall be erased or removed upon completion of any servicing activities.</t>
  </si>
  <si>
    <t>2.4.14.2</t>
  </si>
  <si>
    <r>
      <rPr>
        <sz val="10"/>
        <rFont val="Calibri"/>
        <charset val="134"/>
      </rPr>
      <t>Any hardware design files, software source code and final production software images with full descriptive annotations  are stored encrypted in off-site locations or by a</t>
    </r>
    <r>
      <rPr>
        <u/>
        <sz val="10"/>
        <color rgb="FF008080"/>
        <rFont val="Calibri"/>
        <charset val="134"/>
      </rPr>
      <t xml:space="preserve"> </t>
    </r>
    <r>
      <rPr>
        <sz val="10"/>
        <rFont val="Calibri"/>
        <charset val="134"/>
      </rPr>
      <t>3</t>
    </r>
    <r>
      <rPr>
        <vertAlign val="superscript"/>
        <sz val="10"/>
        <rFont val="Calibri"/>
        <charset val="134"/>
      </rPr>
      <t>rd</t>
    </r>
    <r>
      <rPr>
        <sz val="10"/>
        <rFont val="Calibri"/>
        <charset val="134"/>
      </rPr>
      <t xml:space="preserve"> party Escrow service</t>
    </r>
  </si>
  <si>
    <t>2.4.14.3</t>
  </si>
  <si>
    <t>In manufacture, all the devices are logged by the product vendor, utilizing unique tamper resistant identifiers such as serial number so that cloned or duplicated devices can be identified and either disabled or prevented from being used with the system.</t>
  </si>
  <si>
    <t>2.4.14.4</t>
  </si>
  <si>
    <t>The production system for a device has a process to ensure that any devices with duplicate serial numbers are not shipped and are either reprogrammed or destroyed.</t>
  </si>
  <si>
    <t>2.4.14.5</t>
  </si>
  <si>
    <t>Where a product includes a trusted Secure Boot process, the entire production test and any related calibration is executed with the processor system operating in its secured boot, authenticated software mode.</t>
  </si>
  <si>
    <t>2.4.14.6</t>
  </si>
  <si>
    <t>A securely controlled area and process shall be used for device provisioning where the production facility is untrusted. For example, implements the controls  required in Common Criteria EAL5+/6 certification [ref 6, 7,8,9]</t>
  </si>
  <si>
    <t>2.4.14.7</t>
  </si>
  <si>
    <t>A cryptographic protected ownership proof shall be transferred along the supply chain and extended if a new owner is added in the chain. This process shall be based on open standards like Enhanced Privacy ID, Certificates per definition in ISO 20008/20009[Ref 42].</t>
  </si>
  <si>
    <t>Business:</t>
  </si>
  <si>
    <t>2.4.14..8</t>
  </si>
  <si>
    <t xml:space="preserve"> an auditable manifest of all libraries used within the product (open source, etc.) to support informed vulnerability management during deployment is maintained</t>
  </si>
  <si>
    <t>2.4.15.1</t>
  </si>
  <si>
    <t>The configuration of the device and any related web services is tamper resistant i.e. sensitive configuration parameters should only be changeable by authorised people (evidence should list the parameters and who is authorised to change).</t>
  </si>
  <si>
    <t>2.4.15.2</t>
  </si>
  <si>
    <t>The configuration shall be provisioned to the device just in time by authorized services, to replace any existing pre-configuration for secure operation</t>
  </si>
  <si>
    <t>2.4.16.1</t>
  </si>
  <si>
    <t>Where a device or devices are capable of having their ownership transferred to a different owner, all the previous owner’s Personal Information shall be removed from the device(s) and registered services. This option must be available when a transfer of ownership occurs or when an end user wishes to delete their Personal Information from the service or device.</t>
  </si>
  <si>
    <t>2.4.16.2</t>
  </si>
  <si>
    <t>Where a device or devices user wishes to end the service, all Personal Information shall be removed from the device and related services.</t>
  </si>
  <si>
    <t>2.4.16.3</t>
  </si>
  <si>
    <t>The Service Provider should not have the ability to do a reverse lookup of device ownership from the device identity.</t>
  </si>
  <si>
    <t>2.4.16.4</t>
  </si>
  <si>
    <t>In case of ownership change, the device has an irrevocable method of decommissioning and recommissioning.</t>
  </si>
  <si>
    <t>M for Class 1and above</t>
  </si>
  <si>
    <t>2.4.16.5</t>
  </si>
  <si>
    <t>The device registration [ref16] with the Service Provider shall be secure (method and reasoning needed in evidence).</t>
  </si>
  <si>
    <t>2.4.16.6</t>
  </si>
  <si>
    <t>The device manufacturer ensures that the identity of the device is independent of the end user, to ensure anonymity and comply with relevant local data privacy laws e.g. GDPR [ref 14] in the EU.</t>
  </si>
</sst>
</file>

<file path=xl/styles.xml><?xml version="1.0" encoding="utf-8"?>
<styleSheet xmlns="http://schemas.openxmlformats.org/spreadsheetml/2006/main">
  <numFmts count="7">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 numFmtId="176" formatCode="[$-809]dd\ mmmm\ yyyy;@"/>
    <numFmt numFmtId="177" formatCode="&quot;£&quot;#,##0.00"/>
    <numFmt numFmtId="178" formatCode="0.0"/>
  </numFmts>
  <fonts count="42">
    <font>
      <sz val="10"/>
      <name val="Arial"/>
      <charset val="134"/>
    </font>
    <font>
      <sz val="10"/>
      <name val="Calibri"/>
      <charset val="134"/>
    </font>
    <font>
      <sz val="10"/>
      <name val="Arial"/>
      <charset val="134"/>
    </font>
    <font>
      <sz val="10"/>
      <color rgb="FFFF0000"/>
      <name val="Arial"/>
      <charset val="134"/>
    </font>
    <font>
      <sz val="10"/>
      <name val="Times New Roman"/>
      <charset val="134"/>
    </font>
    <font>
      <b/>
      <sz val="10"/>
      <name val="Arial"/>
      <charset val="134"/>
    </font>
    <font>
      <b/>
      <sz val="14"/>
      <color theme="1"/>
      <name val="宋体"/>
      <charset val="134"/>
      <scheme val="minor"/>
    </font>
    <font>
      <sz val="11"/>
      <color theme="1"/>
      <name val="宋体"/>
      <charset val="134"/>
      <scheme val="minor"/>
    </font>
    <font>
      <sz val="14"/>
      <name val="Arial"/>
      <charset val="134"/>
    </font>
    <font>
      <sz val="14"/>
      <color theme="1"/>
      <name val="宋体"/>
      <charset val="134"/>
      <scheme val="minor"/>
    </font>
    <font>
      <b/>
      <i/>
      <sz val="14"/>
      <color theme="1"/>
      <name val="宋体"/>
      <charset val="134"/>
      <scheme val="minor"/>
    </font>
    <font>
      <b/>
      <sz val="11"/>
      <color theme="1"/>
      <name val="宋体"/>
      <charset val="134"/>
      <scheme val="minor"/>
    </font>
    <font>
      <b/>
      <sz val="12"/>
      <name val="Arial"/>
      <charset val="134"/>
    </font>
    <font>
      <b/>
      <sz val="18"/>
      <name val="Arial"/>
      <charset val="134"/>
    </font>
    <font>
      <b/>
      <sz val="26"/>
      <color rgb="FFFF0000"/>
      <name val="宋体"/>
      <charset val="134"/>
      <scheme val="minor"/>
    </font>
    <font>
      <b/>
      <sz val="14"/>
      <name val="Arial"/>
      <charset val="134"/>
    </font>
    <font>
      <sz val="12"/>
      <name val="Arial"/>
      <charset val="134"/>
    </font>
    <font>
      <b/>
      <sz val="24"/>
      <name val="Arial"/>
      <charset val="134"/>
    </font>
    <font>
      <sz val="11"/>
      <color theme="1"/>
      <name val="宋体"/>
      <charset val="134"/>
      <scheme val="minor"/>
    </font>
    <font>
      <sz val="11"/>
      <color theme="1"/>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8"/>
      <color theme="3"/>
      <name val="宋体"/>
      <charset val="134"/>
      <scheme val="minor"/>
    </font>
    <font>
      <sz val="11"/>
      <color rgb="FFFF0000"/>
      <name val="宋体"/>
      <charset val="0"/>
      <scheme val="minor"/>
    </font>
    <font>
      <sz val="11"/>
      <color rgb="FF3F3F76"/>
      <name val="宋体"/>
      <charset val="0"/>
      <scheme val="minor"/>
    </font>
    <font>
      <sz val="11"/>
      <color rgb="FF9C6500"/>
      <name val="宋体"/>
      <charset val="0"/>
      <scheme val="minor"/>
    </font>
    <font>
      <sz val="11"/>
      <color rgb="FFFA7D00"/>
      <name val="宋体"/>
      <charset val="0"/>
      <scheme val="minor"/>
    </font>
    <font>
      <b/>
      <sz val="11"/>
      <color rgb="FF3F3F3F"/>
      <name val="宋体"/>
      <charset val="0"/>
      <scheme val="minor"/>
    </font>
    <font>
      <i/>
      <sz val="11"/>
      <color rgb="FF7F7F7F"/>
      <name val="宋体"/>
      <charset val="0"/>
      <scheme val="minor"/>
    </font>
    <font>
      <b/>
      <sz val="11"/>
      <color rgb="FFFFFFFF"/>
      <name val="宋体"/>
      <charset val="0"/>
      <scheme val="minor"/>
    </font>
    <font>
      <b/>
      <sz val="13"/>
      <color theme="3"/>
      <name val="宋体"/>
      <charset val="134"/>
      <scheme val="minor"/>
    </font>
    <font>
      <u/>
      <sz val="11"/>
      <color rgb="FF0000FF"/>
      <name val="宋体"/>
      <charset val="0"/>
      <scheme val="minor"/>
    </font>
    <font>
      <sz val="11"/>
      <color rgb="FF006100"/>
      <name val="宋体"/>
      <charset val="0"/>
      <scheme val="minor"/>
    </font>
    <font>
      <b/>
      <sz val="15"/>
      <color theme="3"/>
      <name val="宋体"/>
      <charset val="134"/>
      <scheme val="minor"/>
    </font>
    <font>
      <b/>
      <sz val="11"/>
      <color theme="1"/>
      <name val="宋体"/>
      <charset val="0"/>
      <scheme val="minor"/>
    </font>
    <font>
      <b/>
      <sz val="11"/>
      <color rgb="FFFA7D00"/>
      <name val="宋体"/>
      <charset val="0"/>
      <scheme val="minor"/>
    </font>
    <font>
      <u/>
      <sz val="10"/>
      <color rgb="FF008080"/>
      <name val="Calibri"/>
      <charset val="134"/>
    </font>
    <font>
      <vertAlign val="superscript"/>
      <sz val="10"/>
      <name val="Calibri"/>
      <charset val="134"/>
    </font>
    <font>
      <sz val="8"/>
      <name val="Calibri"/>
      <charset val="134"/>
    </font>
    <font>
      <sz val="10"/>
      <color rgb="FF000000"/>
      <name val="Calibri"/>
      <charset val="134"/>
    </font>
  </fonts>
  <fills count="40">
    <fill>
      <patternFill patternType="none"/>
    </fill>
    <fill>
      <patternFill patternType="gray125"/>
    </fill>
    <fill>
      <patternFill patternType="solid">
        <fgColor rgb="FFEAEAEA"/>
        <bgColor indexed="64"/>
      </patternFill>
    </fill>
    <fill>
      <patternFill patternType="solid">
        <fgColor rgb="FFF2F2F2"/>
        <bgColor indexed="64"/>
      </patternFill>
    </fill>
    <fill>
      <patternFill patternType="solid">
        <fgColor rgb="FFF8F8F8"/>
        <bgColor indexed="64"/>
      </patternFill>
    </fill>
    <fill>
      <patternFill patternType="solid">
        <fgColor theme="3" tint="0.799981688894314"/>
        <bgColor indexed="64"/>
      </patternFill>
    </fill>
    <fill>
      <patternFill patternType="solid">
        <fgColor theme="0" tint="-0.0499893185216834"/>
        <bgColor indexed="64"/>
      </patternFill>
    </fill>
    <fill>
      <patternFill patternType="solid">
        <fgColor rgb="FFFFFF00"/>
        <bgColor indexed="64"/>
      </patternFill>
    </fill>
    <fill>
      <patternFill patternType="solid">
        <fgColor theme="0"/>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7" tint="0.799981688894314"/>
        <bgColor indexed="64"/>
      </patternFill>
    </fill>
    <fill>
      <patternFill patternType="solid">
        <fgColor theme="4"/>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rgb="FFFFCC99"/>
        <bgColor indexed="64"/>
      </patternFill>
    </fill>
    <fill>
      <patternFill patternType="solid">
        <fgColor theme="8"/>
        <bgColor indexed="64"/>
      </patternFill>
    </fill>
    <fill>
      <patternFill patternType="solid">
        <fgColor rgb="FFFFEB9C"/>
        <bgColor indexed="64"/>
      </patternFill>
    </fill>
    <fill>
      <patternFill patternType="solid">
        <fgColor rgb="FFFFFFCC"/>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rgb="FFA5A5A5"/>
        <bgColor indexed="64"/>
      </patternFill>
    </fill>
    <fill>
      <patternFill patternType="solid">
        <fgColor theme="5" tint="0.399975585192419"/>
        <bgColor indexed="64"/>
      </patternFill>
    </fill>
    <fill>
      <patternFill patternType="solid">
        <fgColor theme="7"/>
        <bgColor indexed="64"/>
      </patternFill>
    </fill>
    <fill>
      <patternFill patternType="solid">
        <fgColor rgb="FFC6EFCE"/>
        <bgColor indexed="64"/>
      </patternFill>
    </fill>
    <fill>
      <patternFill patternType="solid">
        <fgColor theme="5"/>
        <bgColor indexed="64"/>
      </patternFill>
    </fill>
    <fill>
      <patternFill patternType="solid">
        <fgColor theme="6"/>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9" tint="0.599993896298105"/>
        <bgColor indexed="64"/>
      </patternFill>
    </fill>
  </fills>
  <borders count="55">
    <border>
      <left/>
      <right/>
      <top/>
      <bottom/>
      <diagonal/>
    </border>
    <border>
      <left style="medium">
        <color rgb="FF00000A"/>
      </left>
      <right style="medium">
        <color rgb="FF00000A"/>
      </right>
      <top style="medium">
        <color rgb="FF00000A"/>
      </top>
      <bottom style="medium">
        <color rgb="FF00000A"/>
      </bottom>
      <diagonal/>
    </border>
    <border>
      <left/>
      <right style="medium">
        <color rgb="FF00000A"/>
      </right>
      <top style="medium">
        <color rgb="FF00000A"/>
      </top>
      <bottom style="medium">
        <color rgb="FF00000A"/>
      </bottom>
      <diagonal/>
    </border>
    <border>
      <left/>
      <right style="medium">
        <color auto="1"/>
      </right>
      <top style="medium">
        <color auto="1"/>
      </top>
      <bottom style="medium">
        <color rgb="FF00000A"/>
      </bottom>
      <diagonal/>
    </border>
    <border>
      <left style="medium">
        <color rgb="FF00000A"/>
      </left>
      <right style="medium">
        <color rgb="FF00000A"/>
      </right>
      <top/>
      <bottom style="medium">
        <color rgb="FF00000A"/>
      </bottom>
      <diagonal/>
    </border>
    <border>
      <left style="medium">
        <color rgb="FF00000A"/>
      </left>
      <right/>
      <top/>
      <bottom style="medium">
        <color rgb="FF00000A"/>
      </bottom>
      <diagonal/>
    </border>
    <border>
      <left style="medium">
        <color rgb="FF00000A"/>
      </left>
      <right style="medium">
        <color rgb="FF00000A"/>
      </right>
      <top style="medium">
        <color rgb="FF00000A"/>
      </top>
      <bottom/>
      <diagonal/>
    </border>
    <border>
      <left/>
      <right style="medium">
        <color rgb="FF00000A"/>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right style="medium">
        <color rgb="FF00000A"/>
      </right>
      <top/>
      <bottom/>
      <diagonal/>
    </border>
    <border>
      <left style="medium">
        <color auto="1"/>
      </left>
      <right style="medium">
        <color rgb="FF00000A"/>
      </right>
      <top style="medium">
        <color auto="1"/>
      </top>
      <bottom style="medium">
        <color auto="1"/>
      </bottom>
      <diagonal/>
    </border>
    <border>
      <left style="medium">
        <color rgb="FF00000A"/>
      </left>
      <right style="medium">
        <color rgb="FF00000A"/>
      </right>
      <top/>
      <bottom/>
      <diagonal/>
    </border>
    <border>
      <left/>
      <right style="medium">
        <color rgb="FF00000A"/>
      </right>
      <top/>
      <bottom style="medium">
        <color rgb="FF00000A"/>
      </bottom>
      <diagonal/>
    </border>
    <border>
      <left style="medium">
        <color rgb="FF00000A"/>
      </left>
      <right style="medium">
        <color rgb="FF00000A"/>
      </right>
      <top style="medium">
        <color auto="1"/>
      </top>
      <bottom style="medium">
        <color auto="1"/>
      </bottom>
      <diagonal/>
    </border>
    <border>
      <left style="medium">
        <color auto="1"/>
      </left>
      <right style="medium">
        <color auto="1"/>
      </right>
      <top/>
      <bottom style="medium">
        <color rgb="FF00000A"/>
      </bottom>
      <diagonal/>
    </border>
    <border>
      <left/>
      <right style="medium">
        <color auto="1"/>
      </right>
      <top style="medium">
        <color rgb="FF00000A"/>
      </top>
      <bottom/>
      <diagonal/>
    </border>
    <border>
      <left/>
      <right style="medium">
        <color auto="1"/>
      </right>
      <top/>
      <bottom style="medium">
        <color rgb="FF00000A"/>
      </bottom>
      <diagonal/>
    </border>
    <border>
      <left/>
      <right style="medium">
        <color auto="1"/>
      </right>
      <top style="medium">
        <color rgb="FF00000A"/>
      </top>
      <bottom style="medium">
        <color rgb="FF00000A"/>
      </bottom>
      <diagonal/>
    </border>
    <border>
      <left/>
      <right/>
      <top style="medium">
        <color rgb="FF00000A"/>
      </top>
      <bottom/>
      <diagonal/>
    </border>
    <border>
      <left/>
      <right style="medium">
        <color rgb="FF00000A"/>
      </right>
      <top style="medium">
        <color rgb="FF00000A"/>
      </top>
      <bottom/>
      <diagonal/>
    </border>
    <border>
      <left style="medium">
        <color rgb="FF00000A"/>
      </left>
      <right/>
      <top style="medium">
        <color auto="1"/>
      </top>
      <bottom style="medium">
        <color auto="1"/>
      </bottom>
      <diagonal/>
    </border>
    <border>
      <left style="medium">
        <color auto="1"/>
      </left>
      <right style="medium">
        <color rgb="FF00000A"/>
      </right>
      <top style="medium">
        <color auto="1"/>
      </top>
      <bottom/>
      <diagonal/>
    </border>
    <border>
      <left/>
      <right style="medium">
        <color auto="1"/>
      </right>
      <top style="medium">
        <color auto="1"/>
      </top>
      <bottom/>
      <diagonal/>
    </border>
    <border>
      <left style="medium">
        <color rgb="FF00000A"/>
      </left>
      <right style="medium">
        <color rgb="FF00000A"/>
      </right>
      <top style="medium">
        <color auto="1"/>
      </top>
      <bottom/>
      <diagonal/>
    </border>
    <border>
      <left style="medium">
        <color auto="1"/>
      </left>
      <right style="medium">
        <color rgb="FF00000A"/>
      </right>
      <top/>
      <bottom style="medium">
        <color auto="1"/>
      </bottom>
      <diagonal/>
    </border>
    <border>
      <left/>
      <right style="medium">
        <color auto="1"/>
      </right>
      <top/>
      <bottom style="medium">
        <color auto="1"/>
      </bottom>
      <diagonal/>
    </border>
    <border>
      <left style="medium">
        <color rgb="FF00000A"/>
      </left>
      <right style="medium">
        <color auto="1"/>
      </right>
      <top style="medium">
        <color auto="1"/>
      </top>
      <bottom style="medium">
        <color auto="1"/>
      </bottom>
      <diagonal/>
    </border>
    <border>
      <left style="medium">
        <color rgb="FF00000A"/>
      </left>
      <right/>
      <top style="medium">
        <color rgb="FF00000A"/>
      </top>
      <bottom/>
      <diagonal/>
    </border>
    <border>
      <left/>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diagonal/>
    </border>
    <border>
      <left/>
      <right style="medium">
        <color rgb="FF00000A"/>
      </right>
      <top style="medium">
        <color rgb="FF00000A"/>
      </top>
      <bottom style="medium">
        <color auto="1"/>
      </bottom>
      <diagonal/>
    </border>
    <border>
      <left/>
      <right style="medium">
        <color rgb="FF00000A"/>
      </right>
      <top/>
      <bottom style="medium">
        <color auto="1"/>
      </bottom>
      <diagonal/>
    </border>
    <border>
      <left style="medium">
        <color auto="1"/>
      </left>
      <right style="medium">
        <color rgb="FF00000A"/>
      </right>
      <top/>
      <bottom/>
      <diagonal/>
    </border>
    <border>
      <left style="medium">
        <color auto="1"/>
      </left>
      <right style="medium">
        <color rgb="FF00000A"/>
      </right>
      <top style="medium">
        <color rgb="FF00000A"/>
      </top>
      <bottom style="medium">
        <color rgb="FF00000A"/>
      </bottom>
      <diagonal/>
    </border>
    <border>
      <left style="medium">
        <color auto="1"/>
      </left>
      <right style="medium">
        <color rgb="FF00000A"/>
      </right>
      <top/>
      <bottom style="medium">
        <color rgb="FF00000A"/>
      </bottom>
      <diagonal/>
    </border>
    <border>
      <left style="medium">
        <color rgb="FF00000A"/>
      </left>
      <right/>
      <top style="medium">
        <color rgb="FF00000A"/>
      </top>
      <bottom style="medium">
        <color rgb="FF00000A"/>
      </bottom>
      <diagonal/>
    </border>
    <border>
      <left style="medium">
        <color rgb="FF00000A"/>
      </left>
      <right style="medium">
        <color rgb="FF00000A"/>
      </right>
      <top/>
      <bottom style="medium">
        <color auto="1"/>
      </bottom>
      <diagonal/>
    </border>
    <border>
      <left/>
      <right style="medium">
        <color rgb="FF00000A"/>
      </right>
      <top style="medium">
        <color auto="1"/>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top style="medium">
        <color auto="1"/>
      </top>
      <bottom style="medium">
        <color auto="1"/>
      </bottom>
      <diagonal/>
    </border>
    <border>
      <left style="thin">
        <color auto="1"/>
      </left>
      <right style="thin">
        <color auto="1"/>
      </right>
      <top style="thin">
        <color auto="1"/>
      </top>
      <bottom style="thin">
        <color auto="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s>
  <cellStyleXfs count="51">
    <xf numFmtId="0" fontId="0" fillId="0" borderId="0"/>
    <xf numFmtId="42" fontId="18" fillId="0" borderId="0" applyFont="0" applyFill="0" applyBorder="0" applyAlignment="0" applyProtection="0">
      <alignment vertical="center"/>
    </xf>
    <xf numFmtId="0" fontId="19" fillId="22" borderId="0" applyNumberFormat="0" applyBorder="0" applyAlignment="0" applyProtection="0">
      <alignment vertical="center"/>
    </xf>
    <xf numFmtId="0" fontId="26" fillId="18" borderId="48" applyNumberFormat="0" applyAlignment="0" applyProtection="0">
      <alignment vertical="center"/>
    </xf>
    <xf numFmtId="44" fontId="18" fillId="0" borderId="0" applyFont="0" applyFill="0" applyBorder="0" applyAlignment="0" applyProtection="0">
      <alignment vertical="center"/>
    </xf>
    <xf numFmtId="41" fontId="18" fillId="0" borderId="0" applyFont="0" applyFill="0" applyBorder="0" applyAlignment="0" applyProtection="0">
      <alignment vertical="center"/>
    </xf>
    <xf numFmtId="0" fontId="19" fillId="14" borderId="0" applyNumberFormat="0" applyBorder="0" applyAlignment="0" applyProtection="0">
      <alignment vertical="center"/>
    </xf>
    <xf numFmtId="0" fontId="22" fillId="11" borderId="0" applyNumberFormat="0" applyBorder="0" applyAlignment="0" applyProtection="0">
      <alignment vertical="center"/>
    </xf>
    <xf numFmtId="43" fontId="18" fillId="0" borderId="0" applyFont="0" applyFill="0" applyBorder="0" applyAlignment="0" applyProtection="0">
      <alignment vertical="center"/>
    </xf>
    <xf numFmtId="0" fontId="23" fillId="25" borderId="0" applyNumberFormat="0" applyBorder="0" applyAlignment="0" applyProtection="0">
      <alignment vertical="center"/>
    </xf>
    <xf numFmtId="0" fontId="33" fillId="0" borderId="0" applyNumberFormat="0" applyFill="0" applyBorder="0" applyAlignment="0" applyProtection="0">
      <alignment vertical="center"/>
    </xf>
    <xf numFmtId="9" fontId="18" fillId="0" borderId="0" applyFont="0" applyFill="0" applyBorder="0" applyAlignment="0" applyProtection="0">
      <alignment vertical="center"/>
    </xf>
    <xf numFmtId="0" fontId="21" fillId="0" borderId="0" applyNumberFormat="0" applyFill="0" applyBorder="0" applyAlignment="0" applyProtection="0">
      <alignment vertical="center"/>
    </xf>
    <xf numFmtId="0" fontId="18" fillId="21" borderId="50" applyNumberFormat="0" applyFont="0" applyAlignment="0" applyProtection="0">
      <alignment vertical="center"/>
    </xf>
    <xf numFmtId="0" fontId="23" fillId="27" borderId="0" applyNumberFormat="0" applyBorder="0" applyAlignment="0" applyProtection="0">
      <alignment vertical="center"/>
    </xf>
    <xf numFmtId="0" fontId="20"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5" fillId="0" borderId="53" applyNumberFormat="0" applyFill="0" applyAlignment="0" applyProtection="0">
      <alignment vertical="center"/>
    </xf>
    <xf numFmtId="0" fontId="32" fillId="0" borderId="53" applyNumberFormat="0" applyFill="0" applyAlignment="0" applyProtection="0">
      <alignment vertical="center"/>
    </xf>
    <xf numFmtId="0" fontId="23" fillId="32" borderId="0" applyNumberFormat="0" applyBorder="0" applyAlignment="0" applyProtection="0">
      <alignment vertical="center"/>
    </xf>
    <xf numFmtId="0" fontId="20" fillId="0" borderId="47" applyNumberFormat="0" applyFill="0" applyAlignment="0" applyProtection="0">
      <alignment vertical="center"/>
    </xf>
    <xf numFmtId="0" fontId="23" fillId="17" borderId="0" applyNumberFormat="0" applyBorder="0" applyAlignment="0" applyProtection="0">
      <alignment vertical="center"/>
    </xf>
    <xf numFmtId="0" fontId="29" fillId="24" borderId="51" applyNumberFormat="0" applyAlignment="0" applyProtection="0">
      <alignment vertical="center"/>
    </xf>
    <xf numFmtId="0" fontId="37" fillId="24" borderId="48" applyNumberFormat="0" applyAlignment="0" applyProtection="0">
      <alignment vertical="center"/>
    </xf>
    <xf numFmtId="0" fontId="31" fillId="26" borderId="52" applyNumberFormat="0" applyAlignment="0" applyProtection="0">
      <alignment vertical="center"/>
    </xf>
    <xf numFmtId="0" fontId="19" fillId="34" borderId="0" applyNumberFormat="0" applyBorder="0" applyAlignment="0" applyProtection="0">
      <alignment vertical="center"/>
    </xf>
    <xf numFmtId="0" fontId="23" fillId="30" borderId="0" applyNumberFormat="0" applyBorder="0" applyAlignment="0" applyProtection="0">
      <alignment vertical="center"/>
    </xf>
    <xf numFmtId="0" fontId="28" fillId="0" borderId="49" applyNumberFormat="0" applyFill="0" applyAlignment="0" applyProtection="0">
      <alignment vertical="center"/>
    </xf>
    <xf numFmtId="0" fontId="36" fillId="0" borderId="54" applyNumberFormat="0" applyFill="0" applyAlignment="0" applyProtection="0">
      <alignment vertical="center"/>
    </xf>
    <xf numFmtId="0" fontId="34" fillId="29" borderId="0" applyNumberFormat="0" applyBorder="0" applyAlignment="0" applyProtection="0">
      <alignment vertical="center"/>
    </xf>
    <xf numFmtId="0" fontId="27" fillId="20" borderId="0" applyNumberFormat="0" applyBorder="0" applyAlignment="0" applyProtection="0">
      <alignment vertical="center"/>
    </xf>
    <xf numFmtId="0" fontId="19" fillId="36" borderId="0" applyNumberFormat="0" applyBorder="0" applyAlignment="0" applyProtection="0">
      <alignment vertical="center"/>
    </xf>
    <xf numFmtId="0" fontId="23" fillId="13" borderId="0" applyNumberFormat="0" applyBorder="0" applyAlignment="0" applyProtection="0">
      <alignment vertical="center"/>
    </xf>
    <xf numFmtId="0" fontId="19" fillId="16" borderId="0" applyNumberFormat="0" applyBorder="0" applyAlignment="0" applyProtection="0">
      <alignment vertical="center"/>
    </xf>
    <xf numFmtId="0" fontId="19" fillId="23" borderId="0" applyNumberFormat="0" applyBorder="0" applyAlignment="0" applyProtection="0">
      <alignment vertical="center"/>
    </xf>
    <xf numFmtId="0" fontId="19" fillId="15" borderId="0" applyNumberFormat="0" applyBorder="0" applyAlignment="0" applyProtection="0">
      <alignment vertical="center"/>
    </xf>
    <xf numFmtId="0" fontId="19" fillId="10" borderId="0" applyNumberFormat="0" applyBorder="0" applyAlignment="0" applyProtection="0">
      <alignment vertical="center"/>
    </xf>
    <xf numFmtId="0" fontId="23" fillId="31" borderId="0" applyNumberFormat="0" applyBorder="0" applyAlignment="0" applyProtection="0">
      <alignment vertical="center"/>
    </xf>
    <xf numFmtId="0" fontId="23" fillId="28" borderId="0" applyNumberFormat="0" applyBorder="0" applyAlignment="0" applyProtection="0">
      <alignment vertical="center"/>
    </xf>
    <xf numFmtId="0" fontId="19" fillId="12" borderId="0" applyNumberFormat="0" applyBorder="0" applyAlignment="0" applyProtection="0">
      <alignment vertical="center"/>
    </xf>
    <xf numFmtId="0" fontId="2" fillId="0" borderId="0"/>
    <xf numFmtId="0" fontId="19" fillId="9" borderId="0" applyNumberFormat="0" applyBorder="0" applyAlignment="0" applyProtection="0">
      <alignment vertical="center"/>
    </xf>
    <xf numFmtId="0" fontId="23" fillId="19" borderId="0" applyNumberFormat="0" applyBorder="0" applyAlignment="0" applyProtection="0">
      <alignment vertical="center"/>
    </xf>
    <xf numFmtId="0" fontId="7" fillId="0" borderId="0"/>
    <xf numFmtId="0" fontId="19" fillId="38" borderId="0" applyNumberFormat="0" applyBorder="0" applyAlignment="0" applyProtection="0">
      <alignment vertical="center"/>
    </xf>
    <xf numFmtId="0" fontId="23" fillId="35" borderId="0" applyNumberFormat="0" applyBorder="0" applyAlignment="0" applyProtection="0">
      <alignment vertical="center"/>
    </xf>
    <xf numFmtId="0" fontId="23" fillId="37" borderId="0" applyNumberFormat="0" applyBorder="0" applyAlignment="0" applyProtection="0">
      <alignment vertical="center"/>
    </xf>
    <xf numFmtId="0" fontId="19" fillId="39" borderId="0" applyNumberFormat="0" applyBorder="0" applyAlignment="0" applyProtection="0">
      <alignment vertical="center"/>
    </xf>
    <xf numFmtId="0" fontId="23" fillId="33" borderId="0" applyNumberFormat="0" applyBorder="0" applyAlignment="0" applyProtection="0">
      <alignment vertical="center"/>
    </xf>
  </cellStyleXfs>
  <cellXfs count="229">
    <xf numFmtId="0" fontId="0" fillId="0" borderId="0" xfId="0"/>
    <xf numFmtId="0" fontId="1" fillId="2" borderId="1" xfId="0" applyFont="1" applyFill="1" applyBorder="1" applyAlignment="1">
      <alignment horizontal="justify" vertical="center" wrapText="1"/>
    </xf>
    <xf numFmtId="0" fontId="1" fillId="2" borderId="2" xfId="0" applyFont="1" applyFill="1" applyBorder="1" applyAlignment="1">
      <alignment horizontal="justify" vertical="center" wrapText="1"/>
    </xf>
    <xf numFmtId="0" fontId="1" fillId="2"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4" borderId="6" xfId="0" applyFont="1" applyFill="1" applyBorder="1" applyAlignment="1">
      <alignment horizontal="justify" vertical="center" wrapText="1"/>
    </xf>
    <xf numFmtId="0" fontId="1" fillId="4" borderId="6" xfId="0" applyFont="1" applyFill="1" applyBorder="1" applyAlignment="1">
      <alignment vertical="center" wrapText="1"/>
    </xf>
    <xf numFmtId="0" fontId="1" fillId="4" borderId="7"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4" borderId="9" xfId="0" applyFont="1" applyFill="1" applyBorder="1" applyAlignment="1">
      <alignment horizontal="center" vertical="center" wrapText="1"/>
    </xf>
    <xf numFmtId="0" fontId="1" fillId="4" borderId="10" xfId="0" applyFont="1" applyFill="1" applyBorder="1" applyAlignment="1">
      <alignment horizontal="center" vertical="center" wrapText="1"/>
    </xf>
    <xf numFmtId="0" fontId="1" fillId="4" borderId="11" xfId="0" applyFont="1" applyFill="1" applyBorder="1" applyAlignment="1">
      <alignment horizontal="justify" vertical="center" wrapText="1"/>
    </xf>
    <xf numFmtId="0" fontId="1" fillId="4" borderId="7" xfId="0" applyFont="1" applyFill="1" applyBorder="1" applyAlignment="1">
      <alignment vertical="center" wrapText="1"/>
    </xf>
    <xf numFmtId="0" fontId="1" fillId="4" borderId="12" xfId="0" applyFont="1" applyFill="1" applyBorder="1" applyAlignment="1">
      <alignment horizontal="justify" vertical="center" wrapText="1"/>
    </xf>
    <xf numFmtId="0" fontId="1" fillId="4" borderId="12" xfId="0" applyFont="1" applyFill="1" applyBorder="1" applyAlignment="1">
      <alignment vertical="center" wrapText="1"/>
    </xf>
    <xf numFmtId="0" fontId="1" fillId="4" borderId="13" xfId="0" applyFont="1" applyFill="1" applyBorder="1" applyAlignment="1">
      <alignment horizontal="center" vertical="center" wrapText="1"/>
    </xf>
    <xf numFmtId="0" fontId="1" fillId="4" borderId="14" xfId="0" applyFont="1" applyFill="1" applyBorder="1" applyAlignment="1">
      <alignment vertical="center" wrapText="1"/>
    </xf>
    <xf numFmtId="0" fontId="1" fillId="4" borderId="14"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4" xfId="0" applyFont="1" applyFill="1" applyBorder="1" applyAlignment="1">
      <alignment horizontal="justify" vertical="center" wrapText="1"/>
    </xf>
    <xf numFmtId="0" fontId="1" fillId="4" borderId="13" xfId="0" applyFont="1" applyFill="1" applyBorder="1" applyAlignment="1">
      <alignment vertical="center" wrapText="1"/>
    </xf>
    <xf numFmtId="0" fontId="1" fillId="2" borderId="15" xfId="0" applyFont="1" applyFill="1" applyBorder="1" applyAlignment="1">
      <alignment horizontal="center" vertical="center" wrapText="1"/>
    </xf>
    <xf numFmtId="0" fontId="1" fillId="4" borderId="16" xfId="0" applyFont="1" applyFill="1" applyBorder="1" applyAlignment="1">
      <alignment horizontal="center" vertical="center" wrapText="1"/>
    </xf>
    <xf numFmtId="0" fontId="1" fillId="4" borderId="17" xfId="0" applyFont="1" applyFill="1" applyBorder="1" applyAlignment="1">
      <alignment horizontal="center" vertical="center" wrapText="1"/>
    </xf>
    <xf numFmtId="0" fontId="1" fillId="4" borderId="18" xfId="0" applyFont="1" applyFill="1" applyBorder="1" applyAlignment="1">
      <alignment horizontal="center" vertical="center" wrapText="1"/>
    </xf>
    <xf numFmtId="0" fontId="2" fillId="0" borderId="0" xfId="42"/>
    <xf numFmtId="0" fontId="1" fillId="2" borderId="6" xfId="0" applyFont="1" applyFill="1" applyBorder="1" applyAlignment="1">
      <alignment horizontal="justify" vertical="center" wrapText="1"/>
    </xf>
    <xf numFmtId="0" fontId="1" fillId="2" borderId="19" xfId="0" applyFont="1" applyFill="1" applyBorder="1" applyAlignment="1">
      <alignment horizontal="justify" vertical="center" wrapText="1"/>
    </xf>
    <xf numFmtId="0" fontId="1" fillId="2" borderId="11"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4" borderId="20"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1" fillId="4" borderId="21" xfId="0" applyFont="1" applyFill="1" applyBorder="1" applyAlignment="1">
      <alignment horizontal="center" vertical="center" wrapText="1"/>
    </xf>
    <xf numFmtId="0" fontId="1" fillId="4" borderId="22" xfId="0" applyFont="1" applyFill="1" applyBorder="1" applyAlignment="1">
      <alignment horizontal="center" vertical="center" wrapText="1"/>
    </xf>
    <xf numFmtId="0" fontId="1" fillId="4" borderId="23" xfId="0" applyFont="1" applyFill="1" applyBorder="1" applyAlignment="1">
      <alignment horizontal="center" vertical="center" wrapText="1"/>
    </xf>
    <xf numFmtId="0" fontId="1" fillId="4" borderId="22" xfId="0" applyFont="1" applyFill="1" applyBorder="1" applyAlignment="1">
      <alignment horizontal="justify" vertical="center" wrapText="1"/>
    </xf>
    <xf numFmtId="0" fontId="1" fillId="4" borderId="24" xfId="0" applyFont="1" applyFill="1" applyBorder="1" applyAlignment="1">
      <alignment vertical="center" wrapText="1"/>
    </xf>
    <xf numFmtId="0" fontId="1" fillId="4" borderId="11" xfId="0" applyFont="1" applyFill="1" applyBorder="1" applyAlignment="1">
      <alignment horizontal="center" vertical="center" wrapText="1"/>
    </xf>
    <xf numFmtId="0" fontId="1" fillId="4" borderId="25" xfId="0" applyFont="1" applyFill="1" applyBorder="1" applyAlignment="1">
      <alignment horizontal="center" vertical="center" wrapText="1"/>
    </xf>
    <xf numFmtId="0" fontId="1" fillId="4" borderId="26" xfId="0" applyFont="1" applyFill="1" applyBorder="1" applyAlignment="1">
      <alignment horizontal="center" vertical="center" wrapText="1"/>
    </xf>
    <xf numFmtId="0" fontId="0" fillId="0" borderId="0" xfId="0" applyAlignment="1">
      <alignment horizontal="center"/>
    </xf>
    <xf numFmtId="0" fontId="1" fillId="2" borderId="20" xfId="0" applyFont="1" applyFill="1" applyBorder="1" applyAlignment="1">
      <alignment horizontal="justify" vertical="center" wrapText="1"/>
    </xf>
    <xf numFmtId="0" fontId="1" fillId="2" borderId="20" xfId="0" applyFont="1" applyFill="1" applyBorder="1" applyAlignment="1">
      <alignment horizontal="center" vertical="center" wrapText="1"/>
    </xf>
    <xf numFmtId="0" fontId="1" fillId="4" borderId="10" xfId="0" applyFont="1" applyFill="1" applyBorder="1" applyAlignment="1">
      <alignment vertical="center" wrapText="1"/>
    </xf>
    <xf numFmtId="0" fontId="1" fillId="4" borderId="27" xfId="0" applyFont="1" applyFill="1" applyBorder="1" applyAlignment="1">
      <alignment horizontal="center" vertical="center" wrapText="1"/>
    </xf>
    <xf numFmtId="0" fontId="1" fillId="4" borderId="28" xfId="0" applyFont="1" applyFill="1" applyBorder="1" applyAlignment="1">
      <alignment horizontal="center" vertical="center" wrapText="1"/>
    </xf>
    <xf numFmtId="0" fontId="1" fillId="4" borderId="29" xfId="0" applyFont="1" applyFill="1" applyBorder="1" applyAlignment="1">
      <alignment horizontal="center" vertical="center" wrapText="1"/>
    </xf>
    <xf numFmtId="0" fontId="1" fillId="4" borderId="30" xfId="0" applyFont="1" applyFill="1" applyBorder="1" applyAlignment="1">
      <alignment horizontal="center" vertical="center" wrapText="1"/>
    </xf>
    <xf numFmtId="0" fontId="1" fillId="4" borderId="9" xfId="0" applyFont="1" applyFill="1" applyBorder="1" applyAlignment="1">
      <alignment horizontal="justify" vertical="center" wrapText="1"/>
    </xf>
    <xf numFmtId="0" fontId="1" fillId="4" borderId="9" xfId="0" applyFont="1" applyFill="1" applyBorder="1" applyAlignment="1">
      <alignment vertical="center" wrapText="1"/>
    </xf>
    <xf numFmtId="0" fontId="1" fillId="0" borderId="23" xfId="0" applyFont="1" applyBorder="1" applyAlignment="1">
      <alignment horizontal="center" vertical="center" wrapText="1"/>
    </xf>
    <xf numFmtId="0" fontId="1" fillId="4" borderId="1" xfId="0" applyFont="1" applyFill="1" applyBorder="1" applyAlignment="1">
      <alignment horizontal="justify" vertical="center" wrapText="1"/>
    </xf>
    <xf numFmtId="0" fontId="1" fillId="4" borderId="2" xfId="0" applyFont="1" applyFill="1" applyBorder="1" applyAlignment="1">
      <alignment vertical="center" wrapText="1"/>
    </xf>
    <xf numFmtId="0" fontId="1" fillId="4" borderId="1" xfId="0" applyFont="1" applyFill="1" applyBorder="1" applyAlignment="1">
      <alignment horizontal="center" vertical="center" wrapText="1"/>
    </xf>
    <xf numFmtId="0" fontId="1" fillId="2" borderId="12" xfId="0" applyFont="1" applyFill="1" applyBorder="1" applyAlignment="1">
      <alignment horizontal="justify" vertical="center" wrapText="1"/>
    </xf>
    <xf numFmtId="0" fontId="1" fillId="2" borderId="10" xfId="0" applyFont="1" applyFill="1" applyBorder="1" applyAlignment="1">
      <alignment horizontal="justify" vertical="center" wrapText="1"/>
    </xf>
    <xf numFmtId="0" fontId="1" fillId="2" borderId="10" xfId="0" applyFont="1" applyFill="1" applyBorder="1" applyAlignment="1">
      <alignment horizontal="center" vertical="center" wrapText="1"/>
    </xf>
    <xf numFmtId="0" fontId="1" fillId="4" borderId="4" xfId="0" applyFont="1" applyFill="1" applyBorder="1" applyAlignment="1">
      <alignment vertical="center" wrapText="1"/>
    </xf>
    <xf numFmtId="0" fontId="1" fillId="2" borderId="31" xfId="0" applyFont="1" applyFill="1" applyBorder="1" applyAlignment="1">
      <alignment horizontal="center" vertical="center" wrapText="1"/>
    </xf>
    <xf numFmtId="0" fontId="1" fillId="4" borderId="32" xfId="0" applyFont="1" applyFill="1" applyBorder="1" applyAlignment="1">
      <alignment horizontal="center" vertical="center" wrapText="1"/>
    </xf>
    <xf numFmtId="0" fontId="1" fillId="4" borderId="33" xfId="0" applyFont="1" applyFill="1" applyBorder="1" applyAlignment="1">
      <alignment horizontal="center" vertical="center" wrapText="1"/>
    </xf>
    <xf numFmtId="0" fontId="2" fillId="0" borderId="0" xfId="0" applyFont="1"/>
    <xf numFmtId="0" fontId="3" fillId="0" borderId="0" xfId="0" applyFont="1"/>
    <xf numFmtId="0" fontId="1" fillId="2" borderId="34" xfId="0" applyFont="1" applyFill="1" applyBorder="1" applyAlignment="1">
      <alignment horizontal="justify" vertical="center" wrapText="1"/>
    </xf>
    <xf numFmtId="0" fontId="1" fillId="4" borderId="4" xfId="0" applyFont="1" applyFill="1" applyBorder="1" applyAlignment="1">
      <alignment horizontal="center" vertical="center" wrapText="1"/>
    </xf>
    <xf numFmtId="0" fontId="4" fillId="4" borderId="13" xfId="0" applyFont="1" applyFill="1" applyBorder="1" applyAlignment="1">
      <alignment horizontal="justify" vertical="center" wrapText="1"/>
    </xf>
    <xf numFmtId="0" fontId="1" fillId="4" borderId="5" xfId="0" applyFont="1" applyFill="1" applyBorder="1" applyAlignment="1">
      <alignment horizontal="center" vertical="center" wrapText="1"/>
    </xf>
    <xf numFmtId="0" fontId="1" fillId="4" borderId="35" xfId="0" applyFont="1" applyFill="1" applyBorder="1" applyAlignment="1">
      <alignment horizontal="justify" vertical="center" wrapText="1"/>
    </xf>
    <xf numFmtId="0" fontId="1" fillId="4" borderId="36" xfId="0" applyFont="1" applyFill="1" applyBorder="1" applyAlignment="1">
      <alignment horizontal="justify" vertical="center" wrapText="1"/>
    </xf>
    <xf numFmtId="0" fontId="1" fillId="4" borderId="25" xfId="0" applyFont="1" applyFill="1" applyBorder="1" applyAlignment="1">
      <alignment horizontal="justify" vertical="center" wrapText="1"/>
    </xf>
    <xf numFmtId="0" fontId="1" fillId="4" borderId="33" xfId="0" applyFont="1" applyFill="1" applyBorder="1" applyAlignment="1">
      <alignment vertical="center" wrapText="1"/>
    </xf>
    <xf numFmtId="2" fontId="2" fillId="0" borderId="0" xfId="0" applyNumberFormat="1" applyFont="1"/>
    <xf numFmtId="0" fontId="2" fillId="0" borderId="0" xfId="0" applyFont="1" applyAlignment="1">
      <alignment horizontal="center"/>
    </xf>
    <xf numFmtId="0" fontId="1" fillId="2" borderId="37"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4" borderId="38" xfId="0" applyFont="1" applyFill="1" applyBorder="1" applyAlignment="1">
      <alignment horizontal="justify" vertical="center" wrapText="1"/>
    </xf>
    <xf numFmtId="0" fontId="1" fillId="4" borderId="1" xfId="0" applyFont="1" applyFill="1" applyBorder="1" applyAlignment="1">
      <alignment vertical="center" wrapText="1"/>
    </xf>
    <xf numFmtId="10" fontId="2" fillId="0" borderId="0" xfId="0" applyNumberFormat="1" applyFont="1"/>
    <xf numFmtId="0" fontId="5" fillId="0" borderId="0" xfId="0" applyFont="1"/>
    <xf numFmtId="2" fontId="5" fillId="0" borderId="0" xfId="0" applyNumberFormat="1" applyFont="1"/>
    <xf numFmtId="0" fontId="1" fillId="2" borderId="5" xfId="0" applyFont="1" applyFill="1" applyBorder="1" applyAlignment="1">
      <alignment horizontal="justify" vertical="center" wrapText="1"/>
    </xf>
    <xf numFmtId="0" fontId="1" fillId="2" borderId="30" xfId="0" applyFont="1" applyFill="1" applyBorder="1" applyAlignment="1">
      <alignment horizontal="center" vertical="center" wrapText="1"/>
    </xf>
    <xf numFmtId="0" fontId="1" fillId="4" borderId="2" xfId="0" applyFont="1" applyFill="1" applyBorder="1" applyAlignment="1">
      <alignment horizontal="left" vertical="center" wrapText="1"/>
    </xf>
    <xf numFmtId="0" fontId="1" fillId="4" borderId="2" xfId="0" applyFont="1" applyFill="1" applyBorder="1" applyAlignment="1" applyProtection="1">
      <alignment horizontal="center" vertical="center" wrapText="1"/>
      <protection locked="0"/>
    </xf>
    <xf numFmtId="0" fontId="1" fillId="4" borderId="13" xfId="0" applyFont="1" applyFill="1" applyBorder="1" applyAlignment="1">
      <alignment horizontal="left" vertical="center" wrapText="1"/>
    </xf>
    <xf numFmtId="0" fontId="1" fillId="4" borderId="13" xfId="0" applyFont="1" applyFill="1" applyBorder="1" applyAlignment="1" applyProtection="1">
      <alignment horizontal="center" vertical="center" wrapText="1"/>
      <protection locked="0"/>
    </xf>
    <xf numFmtId="0" fontId="1" fillId="4" borderId="10" xfId="0" applyFont="1" applyFill="1" applyBorder="1" applyAlignment="1" applyProtection="1">
      <alignment horizontal="center" vertical="center" wrapText="1"/>
      <protection locked="0"/>
    </xf>
    <xf numFmtId="0" fontId="1" fillId="4" borderId="39" xfId="0" applyFont="1" applyFill="1" applyBorder="1" applyAlignment="1">
      <alignment vertical="center" wrapText="1"/>
    </xf>
    <xf numFmtId="0" fontId="1" fillId="4" borderId="39" xfId="0" applyFont="1" applyFill="1" applyBorder="1" applyAlignment="1">
      <alignment horizontal="center" vertical="center" wrapText="1"/>
    </xf>
    <xf numFmtId="0" fontId="1" fillId="4" borderId="7" xfId="0" applyFont="1" applyFill="1" applyBorder="1" applyAlignment="1" applyProtection="1">
      <alignment horizontal="center" vertical="center" wrapText="1"/>
      <protection locked="0"/>
    </xf>
    <xf numFmtId="0" fontId="1" fillId="2" borderId="4" xfId="0" applyFont="1" applyFill="1" applyBorder="1" applyAlignment="1">
      <alignment horizontal="justify" vertical="center" wrapText="1"/>
    </xf>
    <xf numFmtId="0" fontId="1" fillId="3" borderId="4" xfId="0" applyFont="1" applyFill="1" applyBorder="1" applyAlignment="1">
      <alignment horizontal="justify" vertical="center" wrapText="1"/>
    </xf>
    <xf numFmtId="0" fontId="1" fillId="3" borderId="13" xfId="0" applyFont="1" applyFill="1" applyBorder="1" applyAlignment="1">
      <alignment vertical="center" wrapText="1"/>
    </xf>
    <xf numFmtId="0" fontId="1" fillId="3" borderId="13" xfId="0" applyFont="1" applyFill="1" applyBorder="1" applyAlignment="1">
      <alignment horizontal="center" vertical="center" wrapText="1"/>
    </xf>
    <xf numFmtId="0" fontId="6" fillId="0" borderId="0" xfId="45" applyFont="1"/>
    <xf numFmtId="0" fontId="7" fillId="0" borderId="0" xfId="45"/>
    <xf numFmtId="0" fontId="7" fillId="0" borderId="0" xfId="45" applyAlignment="1">
      <alignment horizontal="center" vertical="center"/>
    </xf>
    <xf numFmtId="0" fontId="6" fillId="0" borderId="0" xfId="45" applyFont="1" applyAlignment="1">
      <alignment horizontal="center" vertical="center"/>
    </xf>
    <xf numFmtId="0" fontId="6" fillId="0" borderId="0" xfId="45" applyFont="1" applyAlignment="1"/>
    <xf numFmtId="0" fontId="8" fillId="0" borderId="0" xfId="0" applyFont="1" applyAlignment="1"/>
    <xf numFmtId="0" fontId="7" fillId="0" borderId="0" xfId="45" applyFont="1"/>
    <xf numFmtId="0" fontId="7" fillId="0" borderId="40" xfId="45" applyBorder="1"/>
    <xf numFmtId="0" fontId="7" fillId="0" borderId="41" xfId="45" applyBorder="1"/>
    <xf numFmtId="0" fontId="7" fillId="0" borderId="41" xfId="45" applyBorder="1" applyAlignment="1">
      <alignment horizontal="center" vertical="center"/>
    </xf>
    <xf numFmtId="0" fontId="7" fillId="0" borderId="23" xfId="45" applyBorder="1"/>
    <xf numFmtId="0" fontId="7" fillId="0" borderId="42" xfId="45" applyBorder="1"/>
    <xf numFmtId="0" fontId="6" fillId="0" borderId="0" xfId="45" applyFont="1" applyBorder="1"/>
    <xf numFmtId="0" fontId="6" fillId="0" borderId="0" xfId="45" applyFont="1" applyBorder="1" applyAlignment="1">
      <alignment horizontal="center"/>
    </xf>
    <xf numFmtId="0" fontId="9" fillId="0" borderId="0" xfId="45" applyFont="1" applyBorder="1"/>
    <xf numFmtId="0" fontId="6" fillId="0" borderId="0" xfId="45" applyFont="1" applyBorder="1" applyAlignment="1">
      <alignment horizontal="center" vertical="center"/>
    </xf>
    <xf numFmtId="0" fontId="7" fillId="0" borderId="31" xfId="45" applyBorder="1"/>
    <xf numFmtId="0" fontId="10" fillId="5" borderId="9" xfId="45" applyFont="1" applyFill="1" applyBorder="1" applyAlignment="1" applyProtection="1">
      <alignment horizontal="center" vertical="center"/>
      <protection locked="0"/>
    </xf>
    <xf numFmtId="0" fontId="9" fillId="0" borderId="0" xfId="45" applyFont="1" applyBorder="1" applyAlignment="1">
      <alignment vertical="center" wrapText="1"/>
    </xf>
    <xf numFmtId="0" fontId="6" fillId="6" borderId="9" xfId="45" applyFont="1" applyFill="1" applyBorder="1" applyAlignment="1">
      <alignment horizontal="center" vertical="center"/>
    </xf>
    <xf numFmtId="0" fontId="7" fillId="0" borderId="0" xfId="45" applyBorder="1"/>
    <xf numFmtId="0" fontId="9" fillId="0" borderId="0" xfId="45" applyFont="1" applyBorder="1" applyAlignment="1">
      <alignment wrapText="1"/>
    </xf>
    <xf numFmtId="0" fontId="9" fillId="0" borderId="0" xfId="45" applyFont="1" applyBorder="1" applyAlignment="1">
      <alignment horizontal="center" vertical="center"/>
    </xf>
    <xf numFmtId="0" fontId="7" fillId="0" borderId="43" xfId="45" applyBorder="1"/>
    <xf numFmtId="0" fontId="9" fillId="0" borderId="44" xfId="45" applyFont="1" applyBorder="1"/>
    <xf numFmtId="0" fontId="9" fillId="0" borderId="44" xfId="45" applyFont="1" applyBorder="1" applyAlignment="1">
      <alignment horizontal="center" vertical="center"/>
    </xf>
    <xf numFmtId="0" fontId="7" fillId="0" borderId="26" xfId="45" applyBorder="1"/>
    <xf numFmtId="0" fontId="11" fillId="0" borderId="0" xfId="45" applyFont="1" applyBorder="1"/>
    <xf numFmtId="0" fontId="7" fillId="0" borderId="0" xfId="45" applyBorder="1" applyAlignment="1">
      <alignment horizontal="center" vertical="center"/>
    </xf>
    <xf numFmtId="0" fontId="7" fillId="0" borderId="0" xfId="45" applyFont="1" applyBorder="1"/>
    <xf numFmtId="0" fontId="12" fillId="0" borderId="0" xfId="0" applyFont="1" applyAlignment="1">
      <alignment horizontal="right" vertical="center"/>
    </xf>
    <xf numFmtId="1" fontId="13" fillId="0" borderId="0" xfId="0" applyNumberFormat="1" applyFont="1" applyAlignment="1">
      <alignment horizontal="center" vertical="center"/>
    </xf>
    <xf numFmtId="0" fontId="14" fillId="0" borderId="0" xfId="45" applyFont="1" applyBorder="1" applyAlignment="1" applyProtection="1">
      <alignment horizontal="center" vertical="center"/>
      <protection locked="0"/>
    </xf>
    <xf numFmtId="0" fontId="9" fillId="0" borderId="0" xfId="45" applyFont="1" applyBorder="1" applyAlignment="1">
      <alignment horizontal="center" vertical="center" wrapText="1"/>
    </xf>
    <xf numFmtId="0" fontId="9" fillId="0" borderId="31" xfId="45" applyFont="1" applyBorder="1" applyAlignment="1">
      <alignment horizontal="center" vertical="center" wrapText="1"/>
    </xf>
    <xf numFmtId="0" fontId="7" fillId="0" borderId="45" xfId="45" applyFont="1" applyBorder="1" applyAlignment="1" applyProtection="1">
      <alignment horizontal="left" vertical="top"/>
      <protection locked="0"/>
    </xf>
    <xf numFmtId="0" fontId="7" fillId="0" borderId="29" xfId="45" applyFont="1" applyBorder="1" applyAlignment="1" applyProtection="1">
      <alignment horizontal="left" vertical="top"/>
      <protection locked="0"/>
    </xf>
    <xf numFmtId="0" fontId="7" fillId="0" borderId="8" xfId="45" applyFont="1" applyBorder="1" applyAlignment="1" applyProtection="1">
      <alignment horizontal="left" vertical="top"/>
      <protection locked="0"/>
    </xf>
    <xf numFmtId="0" fontId="11" fillId="0" borderId="0" xfId="45" applyFont="1"/>
    <xf numFmtId="0" fontId="15" fillId="0" borderId="0" xfId="0" applyFont="1"/>
    <xf numFmtId="0" fontId="0" fillId="0" borderId="40" xfId="0" applyBorder="1"/>
    <xf numFmtId="0" fontId="0" fillId="0" borderId="41" xfId="0" applyBorder="1" applyAlignment="1">
      <alignment horizontal="center"/>
    </xf>
    <xf numFmtId="0" fontId="0" fillId="0" borderId="23" xfId="0" applyBorder="1"/>
    <xf numFmtId="0" fontId="12" fillId="0" borderId="42" xfId="0" applyFont="1" applyBorder="1"/>
    <xf numFmtId="2" fontId="12" fillId="0" borderId="0" xfId="0" applyNumberFormat="1" applyFont="1" applyBorder="1" applyAlignment="1">
      <alignment horizontal="center"/>
    </xf>
    <xf numFmtId="0" fontId="16" fillId="0" borderId="31" xfId="0" applyFont="1" applyBorder="1" applyAlignment="1">
      <alignment wrapText="1"/>
    </xf>
    <xf numFmtId="0" fontId="16" fillId="0" borderId="0" xfId="0" applyFont="1"/>
    <xf numFmtId="0" fontId="12" fillId="0" borderId="42" xfId="0" applyFont="1" applyBorder="1" applyAlignment="1">
      <alignment horizontal="right" vertical="center"/>
    </xf>
    <xf numFmtId="2" fontId="16" fillId="7" borderId="0" xfId="0" applyNumberFormat="1" applyFont="1" applyFill="1" applyBorder="1" applyAlignment="1" applyProtection="1">
      <alignment horizontal="center" vertical="center"/>
      <protection locked="0"/>
    </xf>
    <xf numFmtId="2" fontId="16" fillId="0" borderId="31" xfId="0" applyNumberFormat="1" applyFont="1" applyBorder="1"/>
    <xf numFmtId="176" fontId="16" fillId="7" borderId="0" xfId="0" applyNumberFormat="1" applyFont="1" applyFill="1" applyBorder="1" applyAlignment="1" applyProtection="1">
      <alignment horizontal="center" vertical="center"/>
      <protection locked="0"/>
    </xf>
    <xf numFmtId="0" fontId="0" fillId="0" borderId="43" xfId="0" applyBorder="1"/>
    <xf numFmtId="0" fontId="0" fillId="0" borderId="44" xfId="0" applyBorder="1" applyAlignment="1">
      <alignment horizontal="center"/>
    </xf>
    <xf numFmtId="2" fontId="16" fillId="0" borderId="26" xfId="0" applyNumberFormat="1" applyFont="1" applyBorder="1"/>
    <xf numFmtId="0" fontId="16" fillId="0" borderId="0" xfId="0" applyFont="1" applyAlignment="1">
      <alignment horizontal="right" vertical="center"/>
    </xf>
    <xf numFmtId="2" fontId="16" fillId="0" borderId="0" xfId="0" applyNumberFormat="1" applyFont="1" applyAlignment="1">
      <alignment horizontal="center" vertical="center"/>
    </xf>
    <xf numFmtId="2" fontId="16" fillId="0" borderId="0" xfId="0" applyNumberFormat="1" applyFont="1"/>
    <xf numFmtId="0" fontId="16" fillId="0" borderId="40" xfId="0" applyFont="1" applyBorder="1" applyAlignment="1">
      <alignment horizontal="right" vertical="center"/>
    </xf>
    <xf numFmtId="2" fontId="16" fillId="0" borderId="41" xfId="0" applyNumberFormat="1" applyFont="1" applyBorder="1" applyAlignment="1">
      <alignment horizontal="center" vertical="center"/>
    </xf>
    <xf numFmtId="2" fontId="16" fillId="0" borderId="23" xfId="0" applyNumberFormat="1" applyFont="1" applyBorder="1"/>
    <xf numFmtId="0" fontId="12" fillId="0" borderId="42" xfId="0" applyFont="1" applyBorder="1" applyAlignment="1">
      <alignment vertical="center" wrapText="1"/>
    </xf>
    <xf numFmtId="0" fontId="16" fillId="0" borderId="0" xfId="0" applyFont="1" applyBorder="1" applyAlignment="1">
      <alignment horizontal="center" vertical="center" wrapText="1"/>
    </xf>
    <xf numFmtId="2" fontId="16" fillId="0" borderId="31" xfId="0" applyNumberFormat="1" applyFont="1" applyBorder="1" applyAlignment="1">
      <alignment horizontal="center"/>
    </xf>
    <xf numFmtId="176" fontId="16" fillId="0" borderId="0" xfId="0" applyNumberFormat="1" applyFont="1" applyAlignment="1">
      <alignment horizontal="center"/>
    </xf>
    <xf numFmtId="0" fontId="16" fillId="0" borderId="42" xfId="0" applyFont="1" applyBorder="1" applyAlignment="1">
      <alignment horizontal="left" vertical="center" wrapText="1"/>
    </xf>
    <xf numFmtId="0" fontId="16" fillId="0" borderId="0" xfId="0" applyFont="1" applyBorder="1" applyAlignment="1">
      <alignment horizontal="left" vertical="center" wrapText="1"/>
    </xf>
    <xf numFmtId="0" fontId="16" fillId="0" borderId="42" xfId="0" applyFont="1" applyBorder="1" applyAlignment="1">
      <alignment horizontal="left" vertical="top" wrapText="1"/>
    </xf>
    <xf numFmtId="0" fontId="16" fillId="0" borderId="0" xfId="0" applyFont="1" applyBorder="1" applyAlignment="1">
      <alignment horizontal="left" vertical="top" wrapText="1"/>
    </xf>
    <xf numFmtId="0" fontId="16" fillId="0" borderId="43" xfId="0" applyFont="1" applyBorder="1" applyAlignment="1">
      <alignment vertical="center" wrapText="1"/>
    </xf>
    <xf numFmtId="0" fontId="16" fillId="0" borderId="44" xfId="0" applyFont="1" applyBorder="1" applyAlignment="1">
      <alignment horizontal="center" vertical="center" wrapText="1"/>
    </xf>
    <xf numFmtId="2" fontId="16" fillId="0" borderId="26" xfId="0" applyNumberFormat="1" applyFont="1" applyBorder="1" applyAlignment="1">
      <alignment horizontal="center"/>
    </xf>
    <xf numFmtId="0" fontId="16" fillId="0" borderId="0" xfId="0" applyFont="1" applyAlignment="1">
      <alignment vertical="center" wrapText="1"/>
    </xf>
    <xf numFmtId="0" fontId="16" fillId="0" borderId="0" xfId="0" applyFont="1" applyAlignment="1">
      <alignment horizontal="center" vertical="center" wrapText="1"/>
    </xf>
    <xf numFmtId="2" fontId="16" fillId="0" borderId="0" xfId="0" applyNumberFormat="1" applyFont="1" applyAlignment="1">
      <alignment horizontal="center"/>
    </xf>
    <xf numFmtId="0" fontId="16" fillId="0" borderId="41" xfId="0" applyFont="1" applyBorder="1" applyAlignment="1">
      <alignment horizontal="center" vertical="center" wrapText="1"/>
    </xf>
    <xf numFmtId="2" fontId="16" fillId="0" borderId="23" xfId="0" applyNumberFormat="1" applyFont="1" applyBorder="1" applyAlignment="1">
      <alignment horizontal="center"/>
    </xf>
    <xf numFmtId="0" fontId="16" fillId="0" borderId="43" xfId="0" applyFont="1" applyBorder="1" applyAlignment="1">
      <alignment vertical="center"/>
    </xf>
    <xf numFmtId="0" fontId="16" fillId="0" borderId="0" xfId="0" applyFont="1" applyBorder="1" applyAlignment="1">
      <alignment vertical="center"/>
    </xf>
    <xf numFmtId="0" fontId="16" fillId="0" borderId="0" xfId="0" applyFont="1" applyAlignment="1">
      <alignment vertical="center"/>
    </xf>
    <xf numFmtId="0" fontId="16" fillId="0" borderId="40" xfId="0" applyFont="1" applyBorder="1" applyAlignment="1">
      <alignment vertical="center"/>
    </xf>
    <xf numFmtId="0" fontId="12" fillId="0" borderId="42" xfId="0" applyFont="1" applyBorder="1" applyAlignment="1">
      <alignment horizontal="right" wrapText="1"/>
    </xf>
    <xf numFmtId="2" fontId="16" fillId="0" borderId="0" xfId="0" applyNumberFormat="1" applyFont="1" applyBorder="1" applyAlignment="1">
      <alignment horizontal="center"/>
    </xf>
    <xf numFmtId="0" fontId="16" fillId="0" borderId="42" xfId="0" applyFont="1" applyBorder="1" applyAlignment="1">
      <alignment horizontal="right" wrapText="1"/>
    </xf>
    <xf numFmtId="0" fontId="16" fillId="0" borderId="42" xfId="0" applyFont="1" applyBorder="1" applyAlignment="1">
      <alignment wrapText="1"/>
    </xf>
    <xf numFmtId="0" fontId="0" fillId="0" borderId="0" xfId="0" applyBorder="1" applyAlignment="1">
      <alignment horizontal="center"/>
    </xf>
    <xf numFmtId="0" fontId="0" fillId="0" borderId="31" xfId="0" applyBorder="1"/>
    <xf numFmtId="176" fontId="16" fillId="0" borderId="0" xfId="0" applyNumberFormat="1" applyFont="1" applyBorder="1" applyAlignment="1">
      <alignment horizontal="center"/>
    </xf>
    <xf numFmtId="0" fontId="12" fillId="0" borderId="43" xfId="0" applyFont="1" applyBorder="1" applyAlignment="1">
      <alignment wrapText="1"/>
    </xf>
    <xf numFmtId="2" fontId="12" fillId="0" borderId="44" xfId="0" applyNumberFormat="1" applyFont="1" applyBorder="1" applyAlignment="1">
      <alignment horizontal="center"/>
    </xf>
    <xf numFmtId="2" fontId="12" fillId="0" borderId="26" xfId="0" applyNumberFormat="1" applyFont="1" applyBorder="1" applyAlignment="1">
      <alignment horizontal="center"/>
    </xf>
    <xf numFmtId="0" fontId="12" fillId="0" borderId="0" xfId="0" applyFont="1" applyBorder="1" applyAlignment="1">
      <alignment wrapText="1"/>
    </xf>
    <xf numFmtId="0" fontId="12" fillId="0" borderId="45" xfId="0" applyFont="1" applyBorder="1" applyAlignment="1">
      <alignment horizontal="right" vertical="center"/>
    </xf>
    <xf numFmtId="2" fontId="12" fillId="0" borderId="29" xfId="0" applyNumberFormat="1" applyFont="1" applyBorder="1" applyAlignment="1">
      <alignment horizontal="center" vertical="center"/>
    </xf>
    <xf numFmtId="2" fontId="16" fillId="0" borderId="8" xfId="0" applyNumberFormat="1" applyFont="1" applyBorder="1" applyAlignment="1">
      <alignment horizontal="center"/>
    </xf>
    <xf numFmtId="2" fontId="12" fillId="0" borderId="0" xfId="0" applyNumberFormat="1" applyFont="1" applyAlignment="1">
      <alignment horizontal="center"/>
    </xf>
    <xf numFmtId="2" fontId="2" fillId="0" borderId="0" xfId="42" applyNumberFormat="1" applyAlignment="1">
      <alignment horizontal="center"/>
    </xf>
    <xf numFmtId="0" fontId="2" fillId="0" borderId="0" xfId="42" applyAlignment="1">
      <alignment horizontal="center"/>
    </xf>
    <xf numFmtId="177" fontId="2" fillId="0" borderId="0" xfId="42" applyNumberFormat="1"/>
    <xf numFmtId="0" fontId="12" fillId="0" borderId="0" xfId="42" applyFont="1"/>
    <xf numFmtId="0" fontId="17" fillId="0" borderId="0" xfId="42" applyFont="1"/>
    <xf numFmtId="2" fontId="12" fillId="0" borderId="0" xfId="42" applyNumberFormat="1" applyFont="1" applyAlignment="1">
      <alignment horizontal="center"/>
    </xf>
    <xf numFmtId="0" fontId="16" fillId="0" borderId="0" xfId="42" applyFont="1" applyAlignment="1">
      <alignment horizontal="center" wrapText="1"/>
    </xf>
    <xf numFmtId="0" fontId="16" fillId="0" borderId="0" xfId="42" applyFont="1"/>
    <xf numFmtId="177" fontId="16" fillId="0" borderId="0" xfId="42" applyNumberFormat="1" applyFont="1"/>
    <xf numFmtId="0" fontId="12" fillId="0" borderId="0" xfId="42" applyFont="1" applyAlignment="1"/>
    <xf numFmtId="2" fontId="16" fillId="0" borderId="0" xfId="42" applyNumberFormat="1" applyFont="1" applyAlignment="1">
      <alignment horizontal="center"/>
    </xf>
    <xf numFmtId="178" fontId="12" fillId="0" borderId="0" xfId="42" applyNumberFormat="1" applyFont="1" applyAlignment="1">
      <alignment horizontal="center" vertical="center"/>
    </xf>
    <xf numFmtId="0" fontId="2" fillId="0" borderId="0" xfId="42" applyAlignment="1">
      <alignment horizontal="center" vertical="center"/>
    </xf>
    <xf numFmtId="0" fontId="12" fillId="0" borderId="0" xfId="42" applyFont="1" applyAlignment="1">
      <alignment vertical="center" wrapText="1"/>
    </xf>
    <xf numFmtId="0" fontId="2" fillId="0" borderId="0" xfId="42" applyAlignment="1">
      <alignment vertical="center"/>
    </xf>
    <xf numFmtId="2" fontId="16" fillId="0" borderId="0" xfId="42" applyNumberFormat="1" applyFont="1" applyAlignment="1">
      <alignment horizontal="center" vertical="center"/>
    </xf>
    <xf numFmtId="176" fontId="16" fillId="0" borderId="0" xfId="42" applyNumberFormat="1" applyFont="1" applyAlignment="1">
      <alignment horizontal="center" vertical="center"/>
    </xf>
    <xf numFmtId="2" fontId="16" fillId="0" borderId="0" xfId="42" applyNumberFormat="1" applyFont="1"/>
    <xf numFmtId="0" fontId="16" fillId="0" borderId="0" xfId="42" applyFont="1" applyAlignment="1">
      <alignment vertical="center" wrapText="1"/>
    </xf>
    <xf numFmtId="0" fontId="2" fillId="0" borderId="0" xfId="42" applyAlignment="1">
      <alignment vertical="center" wrapText="1"/>
    </xf>
    <xf numFmtId="2" fontId="12" fillId="0" borderId="0" xfId="42" applyNumberFormat="1" applyFont="1" applyAlignment="1">
      <alignment horizontal="center" vertical="center"/>
    </xf>
    <xf numFmtId="0" fontId="2" fillId="0" borderId="0" xfId="42" applyAlignment="1">
      <alignment horizontal="center" vertical="center" wrapText="1"/>
    </xf>
    <xf numFmtId="0" fontId="5" fillId="0" borderId="0" xfId="42" applyFont="1" applyAlignment="1">
      <alignment vertical="center" wrapText="1"/>
    </xf>
    <xf numFmtId="0" fontId="5" fillId="0" borderId="0" xfId="42" applyFont="1" applyAlignment="1">
      <alignment horizontal="center" vertical="center" wrapText="1"/>
    </xf>
    <xf numFmtId="0" fontId="12" fillId="0" borderId="0" xfId="42" applyFont="1" applyAlignment="1">
      <alignment horizontal="center"/>
    </xf>
    <xf numFmtId="176" fontId="16" fillId="0" borderId="0" xfId="0" applyNumberFormat="1" applyFont="1" applyAlignment="1">
      <alignment horizontal="center" vertical="center"/>
    </xf>
    <xf numFmtId="2" fontId="12" fillId="0" borderId="0" xfId="42" applyNumberFormat="1" applyFont="1"/>
    <xf numFmtId="0" fontId="16" fillId="0" borderId="0" xfId="42" applyFont="1" applyAlignment="1">
      <alignment horizontal="center"/>
    </xf>
    <xf numFmtId="0" fontId="8" fillId="8" borderId="0" xfId="0" applyFont="1" applyFill="1" applyAlignment="1">
      <alignment horizontal="center" vertical="center"/>
    </xf>
    <xf numFmtId="0" fontId="8" fillId="8" borderId="0" xfId="0" applyFont="1" applyFill="1"/>
    <xf numFmtId="0" fontId="8" fillId="8" borderId="46" xfId="0" applyFont="1" applyFill="1" applyBorder="1" applyAlignment="1">
      <alignment horizontal="center" vertical="center"/>
    </xf>
    <xf numFmtId="0" fontId="8" fillId="8" borderId="46" xfId="0" applyFont="1" applyFill="1" applyBorder="1" applyAlignment="1">
      <alignment vertical="center"/>
    </xf>
    <xf numFmtId="0" fontId="8" fillId="8" borderId="46" xfId="0" applyFont="1" applyFill="1" applyBorder="1"/>
    <xf numFmtId="0" fontId="8" fillId="8" borderId="46" xfId="0" applyFont="1" applyFill="1" applyBorder="1" applyAlignment="1">
      <alignment vertical="center" wrapText="1"/>
    </xf>
    <xf numFmtId="0" fontId="8" fillId="8" borderId="46" xfId="0" applyFont="1" applyFill="1" applyBorder="1" applyAlignment="1"/>
    <xf numFmtId="0" fontId="8" fillId="8" borderId="46" xfId="42" applyFont="1" applyFill="1" applyBorder="1" applyAlignment="1">
      <alignment vertical="center" wrapText="1"/>
    </xf>
    <xf numFmtId="0" fontId="16" fillId="0" borderId="42" xfId="0" applyFont="1" applyBorder="1" applyAlignment="1" quotePrefix="1">
      <alignment horizontal="right" wrapText="1"/>
    </xf>
    <xf numFmtId="2" fontId="16" fillId="0" borderId="0" xfId="0" applyNumberFormat="1" applyFont="1" applyBorder="1" applyAlignment="1" quotePrefix="1">
      <alignment horizont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Normal 2" xfId="42"/>
    <cellStyle name="40% - 强调文字颜色 4" xfId="43" builtinId="43"/>
    <cellStyle name="强调文字颜色 5" xfId="44" builtinId="45"/>
    <cellStyle name="Normal 3" xf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4" Type="http://schemas.openxmlformats.org/officeDocument/2006/relationships/sharedStrings" Target="sharedStrings.xml"/><Relationship Id="rId23" Type="http://schemas.openxmlformats.org/officeDocument/2006/relationships/styles" Target="styles.xml"/><Relationship Id="rId22" Type="http://schemas.openxmlformats.org/officeDocument/2006/relationships/theme" Target="theme/theme1.xml"/><Relationship Id="rId21" Type="http://schemas.openxmlformats.org/officeDocument/2006/relationships/externalLink" Target="externalLinks/externalLink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9</xdr:col>
      <xdr:colOff>513615</xdr:colOff>
      <xdr:row>53</xdr:row>
      <xdr:rowOff>76200</xdr:rowOff>
    </xdr:to>
    <xdr:pic>
      <xdr:nvPicPr>
        <xdr:cNvPr id="2" name="Picture 1"/>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0" y="0"/>
          <a:ext cx="6170930" cy="848995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31750</xdr:colOff>
      <xdr:row>1</xdr:row>
      <xdr:rowOff>374650</xdr:rowOff>
    </xdr:from>
    <xdr:to>
      <xdr:col>1</xdr:col>
      <xdr:colOff>1619250</xdr:colOff>
      <xdr:row>2</xdr:row>
      <xdr:rowOff>1104900</xdr:rowOff>
    </xdr:to>
    <xdr:pic>
      <xdr:nvPicPr>
        <xdr:cNvPr id="3" name="Picture 2"/>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776605" y="571500"/>
          <a:ext cx="1587500" cy="11112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ennyD\AppData\Local\Microsoft\Windows\INetCache\Content.Outlook\DRR5WQ6I\IoTSF%20Framework%20Compliance_checklist_Product%20Name_Date_0_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Name val="Front Page"/>
      <sheetName val="Product Details"/>
      <sheetName val="Compliance Class"/>
      <sheetName val="Business Process"/>
      <sheetName val="Device Hardware"/>
      <sheetName val="Device Software"/>
      <sheetName val="Device OS"/>
      <sheetName val="Device Interfaces"/>
      <sheetName val="Authentication &amp; Authorisation"/>
      <sheetName val="Encryption &amp; Key Management"/>
      <sheetName val="Web User Interface"/>
      <sheetName val="Mobile Application"/>
      <sheetName val="Privacy"/>
      <sheetName val="Cloud and Network Elements"/>
      <sheetName val="Secure Supply Chain Production"/>
      <sheetName val="Configuration"/>
      <sheetName val="Device Ownership Transf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F18"/>
  <sheetViews>
    <sheetView workbookViewId="0">
      <selection activeCell="B21" sqref="B21"/>
    </sheetView>
  </sheetViews>
  <sheetFormatPr defaultColWidth="9" defaultRowHeight="25.05" customHeight="1" outlineLevelCol="5"/>
  <cols>
    <col min="1" max="1" width="8.89090909090909" style="221"/>
    <col min="2" max="2" width="91.6636363636364" style="222" customWidth="1"/>
    <col min="3" max="3" width="17" style="222" customWidth="1"/>
    <col min="4" max="4" width="18.2181818181818" style="222" customWidth="1"/>
    <col min="5" max="5" width="18" style="222" customWidth="1"/>
    <col min="6" max="6" width="31.6636363636364" style="222" customWidth="1"/>
    <col min="7" max="16384" width="8.89090909090909" style="222"/>
  </cols>
  <sheetData>
    <row r="3" customHeight="1" spans="1:6">
      <c r="A3" s="223" t="s">
        <v>0</v>
      </c>
      <c r="B3" s="224" t="s">
        <v>1</v>
      </c>
      <c r="C3" s="224" t="s">
        <v>2</v>
      </c>
      <c r="D3" s="224" t="s">
        <v>3</v>
      </c>
      <c r="E3" s="225" t="s">
        <v>4</v>
      </c>
      <c r="F3" s="225" t="s">
        <v>5</v>
      </c>
    </row>
    <row r="4" customHeight="1" spans="1:6">
      <c r="A4" s="223">
        <v>1</v>
      </c>
      <c r="B4" s="226" t="s">
        <v>6</v>
      </c>
      <c r="C4" s="226"/>
      <c r="D4" s="226"/>
      <c r="E4" s="227"/>
      <c r="F4" s="227"/>
    </row>
    <row r="5" customHeight="1" spans="1:6">
      <c r="A5" s="223">
        <v>2</v>
      </c>
      <c r="B5" s="226" t="s">
        <v>7</v>
      </c>
      <c r="C5" s="226"/>
      <c r="D5" s="226"/>
      <c r="E5" s="226"/>
      <c r="F5" s="226"/>
    </row>
    <row r="6" customHeight="1" spans="1:6">
      <c r="A6" s="223">
        <v>3</v>
      </c>
      <c r="B6" s="226" t="s">
        <v>8</v>
      </c>
      <c r="C6" s="226"/>
      <c r="D6" s="226"/>
      <c r="E6" s="226"/>
      <c r="F6" s="226"/>
    </row>
    <row r="7" customHeight="1" spans="1:6">
      <c r="A7" s="223">
        <v>4</v>
      </c>
      <c r="B7" s="226" t="s">
        <v>9</v>
      </c>
      <c r="C7" s="226"/>
      <c r="D7" s="226"/>
      <c r="E7" s="226"/>
      <c r="F7" s="226"/>
    </row>
    <row r="8" customHeight="1" spans="1:6">
      <c r="A8" s="223">
        <v>5</v>
      </c>
      <c r="B8" s="226" t="s">
        <v>10</v>
      </c>
      <c r="C8" s="226"/>
      <c r="D8" s="226"/>
      <c r="E8" s="226"/>
      <c r="F8" s="226"/>
    </row>
    <row r="9" customHeight="1" spans="1:6">
      <c r="A9" s="223">
        <v>6</v>
      </c>
      <c r="B9" s="226" t="s">
        <v>11</v>
      </c>
      <c r="C9" s="226"/>
      <c r="D9" s="226"/>
      <c r="E9" s="226"/>
      <c r="F9" s="226"/>
    </row>
    <row r="10" customHeight="1" spans="1:6">
      <c r="A10" s="223">
        <v>7</v>
      </c>
      <c r="B10" s="226" t="s">
        <v>12</v>
      </c>
      <c r="C10" s="226"/>
      <c r="D10" s="226"/>
      <c r="E10" s="226"/>
      <c r="F10" s="226"/>
    </row>
    <row r="11" customHeight="1" spans="1:6">
      <c r="A11" s="223">
        <v>8</v>
      </c>
      <c r="B11" s="226" t="s">
        <v>13</v>
      </c>
      <c r="C11" s="226"/>
      <c r="D11" s="226"/>
      <c r="E11" s="226"/>
      <c r="F11" s="226"/>
    </row>
    <row r="12" customHeight="1" spans="1:6">
      <c r="A12" s="223">
        <v>9</v>
      </c>
      <c r="B12" s="226" t="s">
        <v>14</v>
      </c>
      <c r="C12" s="226"/>
      <c r="D12" s="226"/>
      <c r="E12" s="226"/>
      <c r="F12" s="226"/>
    </row>
    <row r="13" customHeight="1" spans="1:6">
      <c r="A13" s="223">
        <v>10</v>
      </c>
      <c r="B13" s="226" t="s">
        <v>15</v>
      </c>
      <c r="C13" s="226"/>
      <c r="D13" s="226"/>
      <c r="E13" s="226"/>
      <c r="F13" s="226"/>
    </row>
    <row r="14" customHeight="1" spans="1:6">
      <c r="A14" s="223">
        <v>11</v>
      </c>
      <c r="B14" s="226" t="s">
        <v>16</v>
      </c>
      <c r="C14" s="226"/>
      <c r="D14" s="226"/>
      <c r="E14" s="226"/>
      <c r="F14" s="226"/>
    </row>
    <row r="15" customHeight="1" spans="1:6">
      <c r="A15" s="223">
        <v>12</v>
      </c>
      <c r="B15" s="226" t="s">
        <v>17</v>
      </c>
      <c r="C15" s="226"/>
      <c r="D15" s="226"/>
      <c r="E15" s="226"/>
      <c r="F15" s="226"/>
    </row>
    <row r="16" customHeight="1" spans="1:6">
      <c r="A16" s="223">
        <v>13</v>
      </c>
      <c r="B16" s="228" t="s">
        <v>18</v>
      </c>
      <c r="C16" s="228"/>
      <c r="D16" s="228"/>
      <c r="E16" s="228"/>
      <c r="F16" s="228"/>
    </row>
    <row r="17" customHeight="1" spans="1:6">
      <c r="A17" s="223">
        <v>14</v>
      </c>
      <c r="B17" s="226" t="s">
        <v>19</v>
      </c>
      <c r="C17" s="226"/>
      <c r="D17" s="226"/>
      <c r="E17" s="226"/>
      <c r="F17" s="226"/>
    </row>
    <row r="18" customHeight="1" spans="1:6">
      <c r="A18" s="223"/>
      <c r="B18" s="225"/>
      <c r="C18" s="225" t="s">
        <v>20</v>
      </c>
      <c r="D18" s="225" t="s">
        <v>20</v>
      </c>
      <c r="E18" s="225"/>
      <c r="F18" s="225"/>
    </row>
  </sheetData>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J25"/>
  <sheetViews>
    <sheetView workbookViewId="0">
      <selection activeCell="E12" sqref="E12"/>
    </sheetView>
  </sheetViews>
  <sheetFormatPr defaultColWidth="9" defaultRowHeight="12.5"/>
  <cols>
    <col min="1" max="1" width="9.10909090909091" style="44"/>
    <col min="2" max="2" width="65.6636363636364" customWidth="1"/>
    <col min="3" max="3" width="11.1090909090909" customWidth="1"/>
    <col min="4" max="4" width="26.8909090909091" customWidth="1"/>
    <col min="5" max="5" width="28.4454545454545" customWidth="1"/>
    <col min="6" max="6" width="15.1090909090909" customWidth="1"/>
    <col min="7" max="7" width="16.3363636363636" customWidth="1"/>
    <col min="8" max="8" width="35.6636363636364" customWidth="1"/>
    <col min="9" max="9" width="38.1090909090909" customWidth="1"/>
    <col min="10" max="10" width="8" customWidth="1"/>
  </cols>
  <sheetData>
    <row r="1" s="65" customFormat="1" ht="39.75" spans="1:10">
      <c r="A1" s="67" t="s">
        <v>126</v>
      </c>
      <c r="B1" s="59" t="s">
        <v>127</v>
      </c>
      <c r="C1" s="60" t="s">
        <v>244</v>
      </c>
      <c r="D1" s="60" t="s">
        <v>128</v>
      </c>
      <c r="E1" s="60" t="s">
        <v>328</v>
      </c>
      <c r="F1" s="5" t="s">
        <v>130</v>
      </c>
      <c r="G1" s="5" t="s">
        <v>131</v>
      </c>
      <c r="H1" s="6" t="s">
        <v>132</v>
      </c>
      <c r="I1" s="23" t="s">
        <v>133</v>
      </c>
      <c r="J1" s="23" t="s">
        <v>134</v>
      </c>
    </row>
    <row r="2" ht="39.75" spans="1:10">
      <c r="A2" s="57" t="s">
        <v>358</v>
      </c>
      <c r="B2" s="56" t="s">
        <v>359</v>
      </c>
      <c r="C2" s="20" t="s">
        <v>193</v>
      </c>
      <c r="D2" s="20" t="s">
        <v>206</v>
      </c>
      <c r="E2" s="20" t="s">
        <v>5</v>
      </c>
      <c r="F2" s="20" t="str">
        <f>IF(Chosen_Class&gt;0,"M","A")</f>
        <v>M</v>
      </c>
      <c r="G2" s="20" t="str">
        <f t="shared" ref="G2:G25" si="0">LOOKUP(Chosen_Class,Method)</f>
        <v>Audit</v>
      </c>
      <c r="H2" s="17"/>
      <c r="I2" s="17"/>
      <c r="J2" s="26" t="s">
        <v>144</v>
      </c>
    </row>
    <row r="3" ht="36" customHeight="1" spans="1:10">
      <c r="A3" s="57" t="s">
        <v>360</v>
      </c>
      <c r="B3" s="56" t="s">
        <v>361</v>
      </c>
      <c r="C3" s="20" t="s">
        <v>193</v>
      </c>
      <c r="D3" s="17" t="s">
        <v>139</v>
      </c>
      <c r="E3" s="17" t="s">
        <v>152</v>
      </c>
      <c r="F3" s="20" t="str">
        <f>IF(Chosen_Class&gt;0,"M","A")</f>
        <v>M</v>
      </c>
      <c r="G3" s="20" t="str">
        <f t="shared" si="0"/>
        <v>Audit</v>
      </c>
      <c r="H3" s="17"/>
      <c r="I3" s="17"/>
      <c r="J3" s="26" t="s">
        <v>144</v>
      </c>
    </row>
    <row r="4" ht="39.75" spans="1:10">
      <c r="A4" s="57" t="s">
        <v>362</v>
      </c>
      <c r="B4" s="56" t="s">
        <v>363</v>
      </c>
      <c r="C4" s="20" t="s">
        <v>193</v>
      </c>
      <c r="D4" s="17" t="s">
        <v>206</v>
      </c>
      <c r="E4" s="17" t="s">
        <v>5</v>
      </c>
      <c r="F4" s="20" t="str">
        <f>IF(Chosen_Class&gt;0,"M","A")</f>
        <v>M</v>
      </c>
      <c r="G4" s="20" t="str">
        <f t="shared" si="0"/>
        <v>Audit</v>
      </c>
      <c r="H4" s="17"/>
      <c r="I4" s="17"/>
      <c r="J4" s="26" t="s">
        <v>144</v>
      </c>
    </row>
    <row r="5" ht="26.75" spans="1:10">
      <c r="A5" s="57" t="s">
        <v>364</v>
      </c>
      <c r="B5" s="56" t="s">
        <v>365</v>
      </c>
      <c r="C5" s="20" t="s">
        <v>193</v>
      </c>
      <c r="D5" s="17" t="s">
        <v>139</v>
      </c>
      <c r="E5" s="17" t="s">
        <v>152</v>
      </c>
      <c r="F5" s="20" t="str">
        <f>IF(Chosen_Class&gt;0,"M","A")</f>
        <v>M</v>
      </c>
      <c r="G5" s="20" t="str">
        <f t="shared" si="0"/>
        <v>Audit</v>
      </c>
      <c r="H5" s="17"/>
      <c r="I5" s="17"/>
      <c r="J5" s="26" t="s">
        <v>144</v>
      </c>
    </row>
    <row r="6" s="66" customFormat="1" ht="39.75" spans="1:10">
      <c r="A6" s="57" t="s">
        <v>366</v>
      </c>
      <c r="B6" s="56" t="s">
        <v>367</v>
      </c>
      <c r="C6" s="20" t="s">
        <v>226</v>
      </c>
      <c r="D6" s="17" t="s">
        <v>206</v>
      </c>
      <c r="E6" s="17" t="s">
        <v>5</v>
      </c>
      <c r="F6" s="20" t="s">
        <v>141</v>
      </c>
      <c r="G6" s="20" t="str">
        <f t="shared" si="0"/>
        <v>Audit</v>
      </c>
      <c r="H6" s="17"/>
      <c r="I6" s="17"/>
      <c r="J6" s="26" t="s">
        <v>144</v>
      </c>
    </row>
    <row r="7" ht="33" customHeight="1" spans="1:10">
      <c r="A7" s="57" t="s">
        <v>368</v>
      </c>
      <c r="B7" s="56" t="s">
        <v>369</v>
      </c>
      <c r="C7" s="20" t="s">
        <v>193</v>
      </c>
      <c r="D7" s="17" t="s">
        <v>139</v>
      </c>
      <c r="E7" s="17" t="s">
        <v>152</v>
      </c>
      <c r="F7" s="20" t="str">
        <f>IF(Chosen_Class&gt;0,"M","A")</f>
        <v>M</v>
      </c>
      <c r="G7" s="20" t="str">
        <f t="shared" si="0"/>
        <v>Audit</v>
      </c>
      <c r="H7" s="17"/>
      <c r="I7" s="17"/>
      <c r="J7" s="26" t="s">
        <v>144</v>
      </c>
    </row>
    <row r="8" ht="39.75" spans="1:10">
      <c r="A8" s="57" t="s">
        <v>370</v>
      </c>
      <c r="B8" s="56" t="s">
        <v>371</v>
      </c>
      <c r="C8" s="20" t="s">
        <v>193</v>
      </c>
      <c r="D8" s="17" t="s">
        <v>139</v>
      </c>
      <c r="E8" s="17" t="s">
        <v>152</v>
      </c>
      <c r="F8" s="68" t="s">
        <v>179</v>
      </c>
      <c r="G8" s="20" t="str">
        <f t="shared" si="0"/>
        <v>Audit</v>
      </c>
      <c r="H8" s="17"/>
      <c r="I8" s="17"/>
      <c r="J8" s="26" t="s">
        <v>144</v>
      </c>
    </row>
    <row r="9" ht="39.75" spans="1:10">
      <c r="A9" s="68" t="s">
        <v>372</v>
      </c>
      <c r="B9" s="69" t="s">
        <v>373</v>
      </c>
      <c r="C9" s="17" t="s">
        <v>193</v>
      </c>
      <c r="D9" s="17" t="s">
        <v>206</v>
      </c>
      <c r="E9" s="17" t="s">
        <v>5</v>
      </c>
      <c r="F9" s="68" t="s">
        <v>179</v>
      </c>
      <c r="G9" s="20" t="str">
        <f t="shared" si="0"/>
        <v>Audit</v>
      </c>
      <c r="H9" s="17"/>
      <c r="I9" s="17"/>
      <c r="J9" s="26" t="s">
        <v>144</v>
      </c>
    </row>
    <row r="10" ht="26.75" spans="1:10">
      <c r="A10" s="68" t="s">
        <v>374</v>
      </c>
      <c r="B10" s="22" t="s">
        <v>375</v>
      </c>
      <c r="C10" s="17" t="s">
        <v>193</v>
      </c>
      <c r="D10" s="17" t="s">
        <v>139</v>
      </c>
      <c r="E10" s="17" t="s">
        <v>4</v>
      </c>
      <c r="F10" s="20" t="str">
        <f>IF(Chosen_Class&gt;0,"M","A")</f>
        <v>M</v>
      </c>
      <c r="G10" s="20" t="str">
        <f t="shared" si="0"/>
        <v>Audit</v>
      </c>
      <c r="H10" s="17"/>
      <c r="I10" s="17"/>
      <c r="J10" s="26" t="s">
        <v>144</v>
      </c>
    </row>
    <row r="11" ht="39.75" spans="1:10">
      <c r="A11" s="68" t="s">
        <v>376</v>
      </c>
      <c r="B11" s="22" t="s">
        <v>377</v>
      </c>
      <c r="C11" s="17" t="s">
        <v>193</v>
      </c>
      <c r="D11" s="17" t="s">
        <v>206</v>
      </c>
      <c r="E11" s="17" t="s">
        <v>5</v>
      </c>
      <c r="F11" s="68" t="s">
        <v>141</v>
      </c>
      <c r="G11" s="20" t="str">
        <f t="shared" si="0"/>
        <v>Audit</v>
      </c>
      <c r="H11" s="17"/>
      <c r="I11" s="17"/>
      <c r="J11" s="26" t="s">
        <v>144</v>
      </c>
    </row>
    <row r="12" ht="26.75" spans="1:10">
      <c r="A12" s="68" t="s">
        <v>378</v>
      </c>
      <c r="B12" s="22" t="s">
        <v>379</v>
      </c>
      <c r="C12" s="17" t="s">
        <v>193</v>
      </c>
      <c r="D12" s="17" t="s">
        <v>206</v>
      </c>
      <c r="E12" s="17" t="s">
        <v>5</v>
      </c>
      <c r="F12" s="20" t="str">
        <f t="shared" ref="F12:F17" si="1">IF(Chosen_Class&gt;0,"M","A")</f>
        <v>M</v>
      </c>
      <c r="G12" s="20" t="str">
        <f t="shared" si="0"/>
        <v>Audit</v>
      </c>
      <c r="H12" s="17"/>
      <c r="I12" s="17"/>
      <c r="J12" s="26" t="s">
        <v>144</v>
      </c>
    </row>
    <row r="13" ht="26.75" spans="1:10">
      <c r="A13" s="68" t="s">
        <v>380</v>
      </c>
      <c r="B13" s="22" t="s">
        <v>381</v>
      </c>
      <c r="C13" s="17" t="s">
        <v>193</v>
      </c>
      <c r="D13" s="17" t="s">
        <v>206</v>
      </c>
      <c r="E13" s="17" t="s">
        <v>5</v>
      </c>
      <c r="F13" s="20" t="str">
        <f t="shared" si="1"/>
        <v>M</v>
      </c>
      <c r="G13" s="20" t="str">
        <f t="shared" si="0"/>
        <v>Audit</v>
      </c>
      <c r="H13" s="17"/>
      <c r="I13" s="17"/>
      <c r="J13" s="26" t="s">
        <v>144</v>
      </c>
    </row>
    <row r="14" ht="26.75" spans="1:10">
      <c r="A14" s="68" t="s">
        <v>382</v>
      </c>
      <c r="B14" s="22" t="s">
        <v>383</v>
      </c>
      <c r="C14" s="17" t="s">
        <v>193</v>
      </c>
      <c r="D14" s="17" t="s">
        <v>206</v>
      </c>
      <c r="E14" s="17" t="s">
        <v>5</v>
      </c>
      <c r="F14" s="20" t="str">
        <f t="shared" si="1"/>
        <v>M</v>
      </c>
      <c r="G14" s="20" t="str">
        <f t="shared" si="0"/>
        <v>Audit</v>
      </c>
      <c r="H14" s="17"/>
      <c r="I14" s="17"/>
      <c r="J14" s="26" t="s">
        <v>144</v>
      </c>
    </row>
    <row r="15" ht="26.75" spans="1:10">
      <c r="A15" s="68" t="s">
        <v>384</v>
      </c>
      <c r="B15" s="22" t="s">
        <v>385</v>
      </c>
      <c r="C15" s="17" t="s">
        <v>193</v>
      </c>
      <c r="D15" s="17" t="s">
        <v>206</v>
      </c>
      <c r="E15" s="17" t="s">
        <v>5</v>
      </c>
      <c r="F15" s="20" t="str">
        <f t="shared" si="1"/>
        <v>M</v>
      </c>
      <c r="G15" s="63" t="str">
        <f t="shared" si="0"/>
        <v>Audit</v>
      </c>
      <c r="H15" s="64"/>
      <c r="I15" s="64"/>
      <c r="J15" s="26" t="s">
        <v>144</v>
      </c>
    </row>
    <row r="16" ht="37.5" customHeight="1" spans="1:10">
      <c r="A16" s="35" t="s">
        <v>386</v>
      </c>
      <c r="B16" s="8" t="s">
        <v>387</v>
      </c>
      <c r="C16" s="35" t="s">
        <v>193</v>
      </c>
      <c r="D16" s="17" t="s">
        <v>139</v>
      </c>
      <c r="E16" s="17" t="s">
        <v>152</v>
      </c>
      <c r="F16" s="20" t="str">
        <f t="shared" si="1"/>
        <v>M</v>
      </c>
      <c r="G16" s="20" t="str">
        <f t="shared" si="0"/>
        <v>Audit</v>
      </c>
      <c r="H16" s="17"/>
      <c r="I16" s="17"/>
      <c r="J16" s="26" t="s">
        <v>144</v>
      </c>
    </row>
    <row r="17" ht="39.75" spans="1:10">
      <c r="A17" s="41" t="s">
        <v>388</v>
      </c>
      <c r="B17" s="14" t="s">
        <v>389</v>
      </c>
      <c r="C17" s="10" t="s">
        <v>193</v>
      </c>
      <c r="D17" s="17" t="s">
        <v>139</v>
      </c>
      <c r="E17" s="17" t="s">
        <v>152</v>
      </c>
      <c r="F17" s="20" t="str">
        <f t="shared" si="1"/>
        <v>M</v>
      </c>
      <c r="G17" s="20" t="str">
        <f t="shared" si="0"/>
        <v>Audit</v>
      </c>
      <c r="H17" s="17"/>
      <c r="I17" s="17"/>
      <c r="J17" s="26" t="s">
        <v>144</v>
      </c>
    </row>
    <row r="18" ht="26.75" spans="1:10">
      <c r="A18" s="68" t="s">
        <v>390</v>
      </c>
      <c r="B18" s="22" t="s">
        <v>391</v>
      </c>
      <c r="C18" s="17" t="s">
        <v>226</v>
      </c>
      <c r="D18" s="17" t="s">
        <v>206</v>
      </c>
      <c r="E18" s="17" t="s">
        <v>5</v>
      </c>
      <c r="F18" s="20" t="s">
        <v>141</v>
      </c>
      <c r="G18" s="20" t="str">
        <f t="shared" si="0"/>
        <v>Audit</v>
      </c>
      <c r="H18" s="17"/>
      <c r="I18" s="17"/>
      <c r="J18" s="26" t="s">
        <v>144</v>
      </c>
    </row>
    <row r="19" ht="26.75" spans="1:10">
      <c r="A19" s="68" t="s">
        <v>392</v>
      </c>
      <c r="B19" s="22" t="s">
        <v>393</v>
      </c>
      <c r="C19" s="17" t="s">
        <v>193</v>
      </c>
      <c r="D19" s="17" t="s">
        <v>206</v>
      </c>
      <c r="E19" s="17" t="s">
        <v>5</v>
      </c>
      <c r="F19" s="20" t="str">
        <f>IF(Chosen_Class&gt;0,"M","A")</f>
        <v>M</v>
      </c>
      <c r="G19" s="20" t="str">
        <f t="shared" si="0"/>
        <v>Audit</v>
      </c>
      <c r="H19" s="17"/>
      <c r="I19" s="17"/>
      <c r="J19" s="26" t="s">
        <v>144</v>
      </c>
    </row>
    <row r="20" ht="30" customHeight="1" spans="1:10">
      <c r="A20" s="35" t="s">
        <v>394</v>
      </c>
      <c r="B20" s="8" t="s">
        <v>395</v>
      </c>
      <c r="C20" s="35" t="s">
        <v>193</v>
      </c>
      <c r="D20" s="17" t="s">
        <v>139</v>
      </c>
      <c r="E20" s="17" t="s">
        <v>4</v>
      </c>
      <c r="F20" s="20" t="str">
        <f>IF(Chosen_Class&gt;0,"M","A")</f>
        <v>M</v>
      </c>
      <c r="G20" s="20" t="str">
        <f t="shared" si="0"/>
        <v>Audit</v>
      </c>
      <c r="H20" s="17"/>
      <c r="I20" s="17"/>
      <c r="J20" s="26" t="s">
        <v>144</v>
      </c>
    </row>
    <row r="21" ht="24.75" customHeight="1" spans="1:10">
      <c r="A21" s="11" t="s">
        <v>396</v>
      </c>
      <c r="B21" s="34" t="s">
        <v>397</v>
      </c>
      <c r="C21" s="35" t="s">
        <v>193</v>
      </c>
      <c r="D21" s="17" t="s">
        <v>139</v>
      </c>
      <c r="E21" s="17" t="s">
        <v>4</v>
      </c>
      <c r="F21" s="20" t="str">
        <f>IF(Chosen_Class&gt;0,"M","A")</f>
        <v>M</v>
      </c>
      <c r="G21" s="20" t="str">
        <f t="shared" si="0"/>
        <v>Audit</v>
      </c>
      <c r="H21" s="17"/>
      <c r="I21" s="17"/>
      <c r="J21" s="26" t="s">
        <v>144</v>
      </c>
    </row>
    <row r="22" ht="24.75" customHeight="1" spans="1:10">
      <c r="A22" s="57" t="s">
        <v>398</v>
      </c>
      <c r="B22" s="56" t="s">
        <v>399</v>
      </c>
      <c r="C22" s="20" t="s">
        <v>193</v>
      </c>
      <c r="D22" s="57" t="s">
        <v>206</v>
      </c>
      <c r="E22" s="20" t="s">
        <v>5</v>
      </c>
      <c r="F22" s="20" t="str">
        <f>IF(Chosen_Class&gt;0,"M","A")</f>
        <v>M</v>
      </c>
      <c r="G22" s="20" t="str">
        <f t="shared" si="0"/>
        <v>Audit</v>
      </c>
      <c r="H22" s="17"/>
      <c r="I22" s="17"/>
      <c r="J22" s="26" t="s">
        <v>144</v>
      </c>
    </row>
    <row r="23" ht="39.75" spans="1:10">
      <c r="A23" s="70" t="s">
        <v>400</v>
      </c>
      <c r="B23" s="52" t="s">
        <v>401</v>
      </c>
      <c r="C23" s="11" t="s">
        <v>402</v>
      </c>
      <c r="D23" s="17" t="s">
        <v>206</v>
      </c>
      <c r="E23" s="17" t="s">
        <v>5</v>
      </c>
      <c r="F23" s="20" t="s">
        <v>179</v>
      </c>
      <c r="G23" s="20" t="str">
        <f t="shared" si="0"/>
        <v>Audit</v>
      </c>
      <c r="H23" s="17"/>
      <c r="I23" s="17"/>
      <c r="J23" s="26" t="s">
        <v>144</v>
      </c>
    </row>
    <row r="24" ht="26.75" spans="1:10">
      <c r="A24" s="68" t="s">
        <v>403</v>
      </c>
      <c r="B24" s="22" t="s">
        <v>404</v>
      </c>
      <c r="C24" s="17" t="s">
        <v>402</v>
      </c>
      <c r="D24" s="17" t="s">
        <v>206</v>
      </c>
      <c r="E24" s="17" t="s">
        <v>5</v>
      </c>
      <c r="F24" s="20" t="s">
        <v>179</v>
      </c>
      <c r="G24" s="20" t="str">
        <f t="shared" si="0"/>
        <v>Audit</v>
      </c>
      <c r="H24" s="17"/>
      <c r="I24" s="17"/>
      <c r="J24" s="26" t="s">
        <v>144</v>
      </c>
    </row>
    <row r="25" s="66" customFormat="1" ht="52.75" spans="1:10">
      <c r="A25" s="68" t="s">
        <v>405</v>
      </c>
      <c r="B25" s="22" t="s">
        <v>406</v>
      </c>
      <c r="C25" s="17" t="s">
        <v>291</v>
      </c>
      <c r="D25" s="17" t="s">
        <v>206</v>
      </c>
      <c r="E25" s="17" t="s">
        <v>5</v>
      </c>
      <c r="F25" s="20" t="s">
        <v>141</v>
      </c>
      <c r="G25" s="20" t="str">
        <f t="shared" si="0"/>
        <v>Audit</v>
      </c>
      <c r="H25" s="17"/>
      <c r="I25" s="17"/>
      <c r="J25" s="26" t="s">
        <v>144</v>
      </c>
    </row>
  </sheetData>
  <dataValidations count="1">
    <dataValidation type="list" allowBlank="1" showInputMessage="1" showErrorMessage="1" sqref="J2:J25">
      <formula1>status</formula1>
    </dataValidation>
  </dataValidations>
  <printOptions horizontalCentered="1"/>
  <pageMargins left="0.708661417322835" right="0.708661417322835" top="0.748031496062992" bottom="0.748031496062992" header="0.31496062992126" footer="0.31496062992126"/>
  <pageSetup paperSize="9" scale="52" orientation="landscape"/>
  <headerFooter>
    <oddHeader>&amp;C&amp;F</oddHeader>
    <oddFooter>&amp;L(c) Copyright IoT Security Foundation&amp;CPrepared by Assessor &amp;D&amp;RPage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J18"/>
  <sheetViews>
    <sheetView workbookViewId="0">
      <selection activeCell="A1" sqref="$A1:$XFD3"/>
    </sheetView>
  </sheetViews>
  <sheetFormatPr defaultColWidth="9" defaultRowHeight="12.5"/>
  <cols>
    <col min="2" max="2" width="85.5545454545454" customWidth="1"/>
    <col min="3" max="4" width="12.6636363636364" customWidth="1"/>
    <col min="5" max="5" width="13.6636363636364" customWidth="1"/>
    <col min="6" max="7" width="12.6636363636364" customWidth="1"/>
    <col min="8" max="8" width="30.8909090909091" customWidth="1"/>
    <col min="9" max="9" width="28.4454545454545" customWidth="1"/>
    <col min="10" max="10" width="15.1090909090909" customWidth="1"/>
  </cols>
  <sheetData>
    <row r="1" ht="39.75" spans="1:10">
      <c r="A1" s="58" t="s">
        <v>126</v>
      </c>
      <c r="B1" s="59" t="s">
        <v>127</v>
      </c>
      <c r="C1" s="60" t="s">
        <v>244</v>
      </c>
      <c r="D1" s="62" t="s">
        <v>128</v>
      </c>
      <c r="E1" s="60" t="s">
        <v>129</v>
      </c>
      <c r="F1" s="5" t="s">
        <v>130</v>
      </c>
      <c r="G1" s="5" t="s">
        <v>131</v>
      </c>
      <c r="H1" s="6" t="s">
        <v>132</v>
      </c>
      <c r="I1" s="23" t="s">
        <v>133</v>
      </c>
      <c r="J1" s="23" t="s">
        <v>134</v>
      </c>
    </row>
    <row r="2" ht="48.75" customHeight="1" spans="1:10">
      <c r="A2" s="7" t="s">
        <v>407</v>
      </c>
      <c r="B2" s="8" t="s">
        <v>408</v>
      </c>
      <c r="C2" s="35" t="s">
        <v>193</v>
      </c>
      <c r="D2" s="35" t="s">
        <v>206</v>
      </c>
      <c r="E2" s="35" t="s">
        <v>207</v>
      </c>
      <c r="F2" s="20" t="str">
        <f>IF(Chosen_Class&gt;0,"M","A")</f>
        <v>M</v>
      </c>
      <c r="G2" s="20" t="str">
        <f t="shared" ref="G2:G18" si="0">LOOKUP(Chosen_Class,Method)</f>
        <v>Audit</v>
      </c>
      <c r="H2" s="17"/>
      <c r="I2" s="17"/>
      <c r="J2" s="26" t="s">
        <v>144</v>
      </c>
    </row>
    <row r="3" ht="26.75" spans="1:10">
      <c r="A3" s="13" t="s">
        <v>409</v>
      </c>
      <c r="B3" s="14" t="s">
        <v>410</v>
      </c>
      <c r="C3" s="10" t="s">
        <v>226</v>
      </c>
      <c r="D3" s="11" t="s">
        <v>206</v>
      </c>
      <c r="E3" s="11" t="s">
        <v>5</v>
      </c>
      <c r="F3" s="20" t="s">
        <v>141</v>
      </c>
      <c r="G3" s="20" t="str">
        <f t="shared" si="0"/>
        <v>Audit</v>
      </c>
      <c r="H3" s="17"/>
      <c r="I3" s="17"/>
      <c r="J3" s="26" t="s">
        <v>144</v>
      </c>
    </row>
    <row r="4" ht="39.75" spans="1:10">
      <c r="A4" s="21" t="s">
        <v>411</v>
      </c>
      <c r="B4" s="22" t="s">
        <v>412</v>
      </c>
      <c r="C4" s="17" t="s">
        <v>193</v>
      </c>
      <c r="D4" s="17" t="s">
        <v>206</v>
      </c>
      <c r="E4" s="17" t="s">
        <v>5</v>
      </c>
      <c r="F4" s="20" t="str">
        <f t="shared" ref="F4:F12" si="1">IF(Chosen_Class&gt;0,"M","A")</f>
        <v>M</v>
      </c>
      <c r="G4" s="20" t="str">
        <f t="shared" si="0"/>
        <v>Audit</v>
      </c>
      <c r="H4" s="17"/>
      <c r="I4" s="17"/>
      <c r="J4" s="26" t="s">
        <v>144</v>
      </c>
    </row>
    <row r="5" ht="26.75" spans="1:10">
      <c r="A5" s="21" t="s">
        <v>413</v>
      </c>
      <c r="B5" s="22" t="s">
        <v>414</v>
      </c>
      <c r="C5" s="17" t="s">
        <v>193</v>
      </c>
      <c r="D5" s="17" t="s">
        <v>206</v>
      </c>
      <c r="E5" s="17" t="s">
        <v>5</v>
      </c>
      <c r="F5" s="20" t="str">
        <f t="shared" si="1"/>
        <v>M</v>
      </c>
      <c r="G5" s="20" t="str">
        <f t="shared" si="0"/>
        <v>Audit</v>
      </c>
      <c r="H5" s="17"/>
      <c r="I5" s="17"/>
      <c r="J5" s="26" t="s">
        <v>144</v>
      </c>
    </row>
    <row r="6" ht="26.75" spans="1:10">
      <c r="A6" s="21" t="s">
        <v>415</v>
      </c>
      <c r="B6" s="22" t="s">
        <v>416</v>
      </c>
      <c r="C6" s="17" t="s">
        <v>193</v>
      </c>
      <c r="D6" s="17" t="s">
        <v>206</v>
      </c>
      <c r="E6" s="17" t="s">
        <v>5</v>
      </c>
      <c r="F6" s="20" t="str">
        <f t="shared" si="1"/>
        <v>M</v>
      </c>
      <c r="G6" s="20" t="str">
        <f t="shared" si="0"/>
        <v>Audit</v>
      </c>
      <c r="H6" s="17"/>
      <c r="I6" s="17"/>
      <c r="J6" s="26"/>
    </row>
    <row r="7" ht="39.75" spans="1:10">
      <c r="A7" s="21" t="s">
        <v>417</v>
      </c>
      <c r="B7" s="22" t="s">
        <v>418</v>
      </c>
      <c r="C7" s="17" t="s">
        <v>193</v>
      </c>
      <c r="D7" s="17" t="s">
        <v>206</v>
      </c>
      <c r="E7" s="17" t="s">
        <v>5</v>
      </c>
      <c r="F7" s="20" t="str">
        <f t="shared" si="1"/>
        <v>M</v>
      </c>
      <c r="G7" s="20" t="str">
        <f t="shared" si="0"/>
        <v>Audit</v>
      </c>
      <c r="H7" s="17"/>
      <c r="I7" s="17"/>
      <c r="J7" s="26" t="s">
        <v>144</v>
      </c>
    </row>
    <row r="8" ht="26.75" spans="1:10">
      <c r="A8" s="21" t="s">
        <v>419</v>
      </c>
      <c r="B8" s="22" t="s">
        <v>420</v>
      </c>
      <c r="C8" s="17" t="s">
        <v>193</v>
      </c>
      <c r="D8" s="17" t="s">
        <v>206</v>
      </c>
      <c r="E8" s="17" t="s">
        <v>5</v>
      </c>
      <c r="F8" s="20" t="str">
        <f t="shared" si="1"/>
        <v>M</v>
      </c>
      <c r="G8" s="20" t="str">
        <f t="shared" si="0"/>
        <v>Audit</v>
      </c>
      <c r="H8" s="17"/>
      <c r="I8" s="17"/>
      <c r="J8" s="26" t="s">
        <v>144</v>
      </c>
    </row>
    <row r="9" ht="26.75" spans="1:10">
      <c r="A9" s="21" t="s">
        <v>421</v>
      </c>
      <c r="B9" s="22" t="s">
        <v>422</v>
      </c>
      <c r="C9" s="17" t="s">
        <v>193</v>
      </c>
      <c r="D9" s="17" t="s">
        <v>206</v>
      </c>
      <c r="E9" s="17" t="s">
        <v>5</v>
      </c>
      <c r="F9" s="20" t="str">
        <f t="shared" si="1"/>
        <v>M</v>
      </c>
      <c r="G9" s="20" t="str">
        <f t="shared" si="0"/>
        <v>Audit</v>
      </c>
      <c r="H9" s="17"/>
      <c r="I9" s="17"/>
      <c r="J9" s="26" t="s">
        <v>144</v>
      </c>
    </row>
    <row r="10" ht="26.75" spans="1:10">
      <c r="A10" s="21" t="s">
        <v>423</v>
      </c>
      <c r="B10" s="22" t="s">
        <v>424</v>
      </c>
      <c r="C10" s="17" t="s">
        <v>193</v>
      </c>
      <c r="D10" s="17" t="s">
        <v>206</v>
      </c>
      <c r="E10" s="17" t="s">
        <v>5</v>
      </c>
      <c r="F10" s="20" t="str">
        <f t="shared" si="1"/>
        <v>M</v>
      </c>
      <c r="G10" s="20" t="str">
        <f t="shared" si="0"/>
        <v>Audit</v>
      </c>
      <c r="H10" s="17"/>
      <c r="I10" s="17"/>
      <c r="J10" s="26" t="s">
        <v>144</v>
      </c>
    </row>
    <row r="11" ht="26.75" spans="1:10">
      <c r="A11" s="21" t="s">
        <v>425</v>
      </c>
      <c r="B11" s="22" t="s">
        <v>426</v>
      </c>
      <c r="C11" s="17" t="s">
        <v>193</v>
      </c>
      <c r="D11" s="17" t="s">
        <v>139</v>
      </c>
      <c r="E11" s="17" t="s">
        <v>152</v>
      </c>
      <c r="F11" s="20" t="str">
        <f t="shared" si="1"/>
        <v>M</v>
      </c>
      <c r="G11" s="20" t="str">
        <f t="shared" si="0"/>
        <v>Audit</v>
      </c>
      <c r="H11" s="17"/>
      <c r="I11" s="17"/>
      <c r="J11" s="26" t="s">
        <v>144</v>
      </c>
    </row>
    <row r="12" ht="26.75" spans="1:10">
      <c r="A12" s="21" t="s">
        <v>427</v>
      </c>
      <c r="B12" s="22" t="s">
        <v>428</v>
      </c>
      <c r="C12" s="17" t="s">
        <v>193</v>
      </c>
      <c r="D12" s="17" t="s">
        <v>206</v>
      </c>
      <c r="E12" s="17" t="s">
        <v>5</v>
      </c>
      <c r="F12" s="20" t="str">
        <f t="shared" si="1"/>
        <v>M</v>
      </c>
      <c r="G12" s="20" t="str">
        <f t="shared" si="0"/>
        <v>Audit</v>
      </c>
      <c r="H12" s="17"/>
      <c r="I12" s="17"/>
      <c r="J12" s="26" t="s">
        <v>144</v>
      </c>
    </row>
    <row r="13" ht="34.5" customHeight="1" spans="1:10">
      <c r="A13" s="7" t="s">
        <v>429</v>
      </c>
      <c r="B13" s="8" t="s">
        <v>430</v>
      </c>
      <c r="C13" s="35" t="s">
        <v>331</v>
      </c>
      <c r="D13" s="35" t="s">
        <v>206</v>
      </c>
      <c r="E13" s="35" t="s">
        <v>5</v>
      </c>
      <c r="F13" s="20" t="s">
        <v>179</v>
      </c>
      <c r="G13" s="20" t="str">
        <f t="shared" si="0"/>
        <v>Audit</v>
      </c>
      <c r="H13" s="17"/>
      <c r="I13" s="17"/>
      <c r="J13" s="26" t="s">
        <v>144</v>
      </c>
    </row>
    <row r="14" ht="33.75" customHeight="1" spans="1:10">
      <c r="A14" s="7" t="s">
        <v>431</v>
      </c>
      <c r="B14" s="8" t="s">
        <v>432</v>
      </c>
      <c r="C14" s="35" t="s">
        <v>226</v>
      </c>
      <c r="D14" s="35" t="s">
        <v>139</v>
      </c>
      <c r="E14" s="35" t="s">
        <v>152</v>
      </c>
      <c r="F14" s="20" t="s">
        <v>141</v>
      </c>
      <c r="G14" s="20" t="str">
        <f t="shared" si="0"/>
        <v>Audit</v>
      </c>
      <c r="H14" s="17"/>
      <c r="I14" s="17"/>
      <c r="J14" s="26" t="s">
        <v>144</v>
      </c>
    </row>
    <row r="15" ht="26.75" spans="1:10">
      <c r="A15" s="52" t="s">
        <v>433</v>
      </c>
      <c r="B15" s="53" t="s">
        <v>434</v>
      </c>
      <c r="C15" s="41" t="s">
        <v>193</v>
      </c>
      <c r="D15" s="9" t="s">
        <v>139</v>
      </c>
      <c r="E15" s="10" t="s">
        <v>152</v>
      </c>
      <c r="F15" s="20" t="str">
        <f>IF(Chosen_Class&gt;0,"M","A")</f>
        <v>M</v>
      </c>
      <c r="G15" s="63" t="str">
        <f t="shared" si="0"/>
        <v>Audit</v>
      </c>
      <c r="H15" s="64"/>
      <c r="I15" s="64"/>
      <c r="J15" s="26" t="s">
        <v>144</v>
      </c>
    </row>
    <row r="16" ht="26.75" spans="1:10">
      <c r="A16" s="21" t="s">
        <v>435</v>
      </c>
      <c r="B16" s="22" t="s">
        <v>436</v>
      </c>
      <c r="C16" s="17" t="s">
        <v>193</v>
      </c>
      <c r="D16" s="17" t="s">
        <v>206</v>
      </c>
      <c r="E16" s="17" t="s">
        <v>5</v>
      </c>
      <c r="F16" s="20" t="str">
        <f>IF(Chosen_Class&gt;0,"M","A")</f>
        <v>M</v>
      </c>
      <c r="G16" s="20" t="str">
        <f t="shared" si="0"/>
        <v>Audit</v>
      </c>
      <c r="H16" s="17"/>
      <c r="I16" s="17"/>
      <c r="J16" s="26" t="s">
        <v>144</v>
      </c>
    </row>
    <row r="17" ht="13.75" spans="1:10">
      <c r="A17" s="21" t="s">
        <v>437</v>
      </c>
      <c r="B17" s="22" t="s">
        <v>438</v>
      </c>
      <c r="C17" s="17" t="s">
        <v>331</v>
      </c>
      <c r="D17" s="17" t="s">
        <v>206</v>
      </c>
      <c r="E17" s="17" t="s">
        <v>5</v>
      </c>
      <c r="F17" s="20" t="s">
        <v>179</v>
      </c>
      <c r="G17" s="20" t="str">
        <f t="shared" si="0"/>
        <v>Audit</v>
      </c>
      <c r="H17" s="17"/>
      <c r="I17" s="17"/>
      <c r="J17" s="26" t="s">
        <v>144</v>
      </c>
    </row>
    <row r="18" ht="26.75" spans="1:10">
      <c r="A18" s="21" t="s">
        <v>439</v>
      </c>
      <c r="B18" s="22" t="s">
        <v>440</v>
      </c>
      <c r="C18" s="17" t="s">
        <v>226</v>
      </c>
      <c r="D18" s="17" t="s">
        <v>206</v>
      </c>
      <c r="E18" s="17" t="s">
        <v>5</v>
      </c>
      <c r="F18" s="20" t="s">
        <v>141</v>
      </c>
      <c r="G18" s="20" t="str">
        <f t="shared" si="0"/>
        <v>Audit</v>
      </c>
      <c r="H18" s="17"/>
      <c r="I18" s="17"/>
      <c r="J18" s="26" t="s">
        <v>144</v>
      </c>
    </row>
  </sheetData>
  <dataValidations count="1">
    <dataValidation type="list" allowBlank="1" showInputMessage="1" showErrorMessage="1" sqref="J2:J18">
      <formula1>status</formula1>
    </dataValidation>
  </dataValidations>
  <printOptions horizontalCentered="1"/>
  <pageMargins left="0.708661417322835" right="0.708661417322835" top="0.748031496062992" bottom="0.748031496062992" header="0.31496062992126" footer="0.31496062992126"/>
  <pageSetup paperSize="9" scale="57" orientation="landscape"/>
  <headerFooter>
    <oddHeader>&amp;C&amp;F</oddHeader>
    <oddFooter>&amp;L(c) Copyright IoT Security Foundation&amp;CPrepared by Assessor &amp;D&amp;RPage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J11"/>
  <sheetViews>
    <sheetView workbookViewId="0">
      <selection activeCell="A1" sqref="$A1:$XFD3"/>
    </sheetView>
  </sheetViews>
  <sheetFormatPr defaultColWidth="9" defaultRowHeight="12.5"/>
  <cols>
    <col min="2" max="2" width="65.6636363636364" customWidth="1"/>
    <col min="3" max="3" width="17" customWidth="1"/>
    <col min="4" max="4" width="21.4454545454545" customWidth="1"/>
    <col min="5" max="5" width="19.1090909090909" customWidth="1"/>
    <col min="6" max="7" width="12.6636363636364" customWidth="1"/>
    <col min="8" max="8" width="36.3363636363636" customWidth="1"/>
    <col min="9" max="9" width="23.1090909090909" customWidth="1"/>
    <col min="10" max="10" width="15.1090909090909" customWidth="1"/>
  </cols>
  <sheetData>
    <row r="1" ht="26.75" spans="1:10">
      <c r="A1" s="58" t="s">
        <v>126</v>
      </c>
      <c r="B1" s="59" t="s">
        <v>127</v>
      </c>
      <c r="C1" s="60" t="s">
        <v>92</v>
      </c>
      <c r="D1" s="59" t="s">
        <v>128</v>
      </c>
      <c r="E1" s="60" t="s">
        <v>129</v>
      </c>
      <c r="F1" s="5" t="s">
        <v>130</v>
      </c>
      <c r="G1" s="5" t="s">
        <v>131</v>
      </c>
      <c r="H1" s="6" t="s">
        <v>132</v>
      </c>
      <c r="I1" s="23" t="s">
        <v>133</v>
      </c>
      <c r="J1" s="23" t="s">
        <v>134</v>
      </c>
    </row>
    <row r="2" ht="13.75" spans="1:10">
      <c r="A2" s="55" t="s">
        <v>441</v>
      </c>
      <c r="B2" s="56" t="s">
        <v>442</v>
      </c>
      <c r="C2" s="20"/>
      <c r="D2" s="20"/>
      <c r="E2" s="20"/>
      <c r="F2" s="20"/>
      <c r="G2" s="20"/>
      <c r="H2" s="17"/>
      <c r="I2" s="17"/>
      <c r="J2" s="26"/>
    </row>
    <row r="3" ht="39.75" spans="1:10">
      <c r="A3" s="21" t="s">
        <v>443</v>
      </c>
      <c r="B3" s="22" t="s">
        <v>444</v>
      </c>
      <c r="C3" s="17" t="s">
        <v>331</v>
      </c>
      <c r="D3" s="17" t="s">
        <v>206</v>
      </c>
      <c r="E3" s="17" t="s">
        <v>207</v>
      </c>
      <c r="F3" s="20" t="s">
        <v>141</v>
      </c>
      <c r="G3" s="20" t="str">
        <f t="shared" ref="G3:G11" si="0">LOOKUP(Chosen_Class,Method)</f>
        <v>Audit</v>
      </c>
      <c r="H3" s="17"/>
      <c r="I3" s="17"/>
      <c r="J3" s="26" t="s">
        <v>144</v>
      </c>
    </row>
    <row r="4" ht="39.75" spans="1:10">
      <c r="A4" s="21" t="s">
        <v>445</v>
      </c>
      <c r="B4" s="22" t="s">
        <v>446</v>
      </c>
      <c r="C4" s="17" t="s">
        <v>155</v>
      </c>
      <c r="D4" s="17" t="s">
        <v>139</v>
      </c>
      <c r="E4" s="17" t="s">
        <v>152</v>
      </c>
      <c r="F4" s="20" t="str">
        <f t="shared" ref="F4:F11" si="1">IF(Chosen_Class&gt;0,"M","A")</f>
        <v>M</v>
      </c>
      <c r="G4" s="20" t="str">
        <f t="shared" si="0"/>
        <v>Audit</v>
      </c>
      <c r="H4" s="17"/>
      <c r="I4" s="17"/>
      <c r="J4" s="26" t="s">
        <v>144</v>
      </c>
    </row>
    <row r="5" ht="26.75" spans="1:10">
      <c r="A5" s="21" t="s">
        <v>447</v>
      </c>
      <c r="B5" s="22" t="s">
        <v>448</v>
      </c>
      <c r="C5" s="17" t="s">
        <v>193</v>
      </c>
      <c r="D5" s="17" t="s">
        <v>206</v>
      </c>
      <c r="E5" s="17" t="s">
        <v>5</v>
      </c>
      <c r="F5" s="20" t="str">
        <f t="shared" si="1"/>
        <v>M</v>
      </c>
      <c r="G5" s="20" t="str">
        <f t="shared" si="0"/>
        <v>Audit</v>
      </c>
      <c r="H5" s="17"/>
      <c r="I5" s="17"/>
      <c r="J5" s="26" t="s">
        <v>144</v>
      </c>
    </row>
    <row r="6" ht="39.75" spans="1:10">
      <c r="A6" s="21" t="s">
        <v>449</v>
      </c>
      <c r="B6" s="22" t="s">
        <v>450</v>
      </c>
      <c r="C6" s="17" t="s">
        <v>193</v>
      </c>
      <c r="D6" s="17" t="s">
        <v>139</v>
      </c>
      <c r="E6" s="17" t="s">
        <v>152</v>
      </c>
      <c r="F6" s="20" t="str">
        <f t="shared" si="1"/>
        <v>M</v>
      </c>
      <c r="G6" s="20" t="str">
        <f t="shared" si="0"/>
        <v>Audit</v>
      </c>
      <c r="H6" s="17"/>
      <c r="I6" s="17"/>
      <c r="J6" s="26" t="s">
        <v>144</v>
      </c>
    </row>
    <row r="7" ht="26.75" spans="1:10">
      <c r="A7" s="21" t="s">
        <v>451</v>
      </c>
      <c r="B7" s="22" t="s">
        <v>452</v>
      </c>
      <c r="C7" s="17" t="s">
        <v>193</v>
      </c>
      <c r="D7" s="17" t="s">
        <v>139</v>
      </c>
      <c r="E7" s="17" t="s">
        <v>152</v>
      </c>
      <c r="F7" s="20" t="str">
        <f t="shared" si="1"/>
        <v>M</v>
      </c>
      <c r="G7" s="20" t="str">
        <f t="shared" si="0"/>
        <v>Audit</v>
      </c>
      <c r="H7" s="17"/>
      <c r="I7" s="17"/>
      <c r="J7" s="26" t="s">
        <v>144</v>
      </c>
    </row>
    <row r="8" ht="26.75" spans="1:10">
      <c r="A8" s="21" t="s">
        <v>453</v>
      </c>
      <c r="B8" s="22" t="s">
        <v>454</v>
      </c>
      <c r="C8" s="17" t="s">
        <v>193</v>
      </c>
      <c r="D8" s="17" t="s">
        <v>206</v>
      </c>
      <c r="E8" s="17" t="s">
        <v>207</v>
      </c>
      <c r="F8" s="20" t="str">
        <f t="shared" si="1"/>
        <v>M</v>
      </c>
      <c r="G8" s="20" t="str">
        <f t="shared" si="0"/>
        <v>Audit</v>
      </c>
      <c r="H8" s="17"/>
      <c r="I8" s="17"/>
      <c r="J8" s="26" t="s">
        <v>144</v>
      </c>
    </row>
    <row r="9" ht="39.75" spans="1:10">
      <c r="A9" s="21" t="s">
        <v>455</v>
      </c>
      <c r="B9" s="22" t="s">
        <v>456</v>
      </c>
      <c r="C9" s="17" t="s">
        <v>331</v>
      </c>
      <c r="D9" s="17" t="s">
        <v>206</v>
      </c>
      <c r="E9" s="17" t="s">
        <v>5</v>
      </c>
      <c r="F9" s="20" t="str">
        <f t="shared" si="1"/>
        <v>M</v>
      </c>
      <c r="G9" s="20" t="str">
        <f t="shared" si="0"/>
        <v>Audit</v>
      </c>
      <c r="H9" s="17"/>
      <c r="I9" s="17"/>
      <c r="J9" s="26" t="s">
        <v>144</v>
      </c>
    </row>
    <row r="10" ht="39.75" spans="1:10">
      <c r="A10" s="21" t="s">
        <v>457</v>
      </c>
      <c r="B10" s="22" t="s">
        <v>458</v>
      </c>
      <c r="C10" s="17" t="s">
        <v>155</v>
      </c>
      <c r="D10" s="17" t="s">
        <v>139</v>
      </c>
      <c r="E10" s="17" t="s">
        <v>152</v>
      </c>
      <c r="F10" s="20" t="str">
        <f t="shared" si="1"/>
        <v>M</v>
      </c>
      <c r="G10" s="20" t="str">
        <f t="shared" si="0"/>
        <v>Audit</v>
      </c>
      <c r="H10" s="17"/>
      <c r="I10" s="17"/>
      <c r="J10" s="26" t="s">
        <v>144</v>
      </c>
    </row>
    <row r="11" ht="26.75" spans="1:10">
      <c r="A11" s="61" t="s">
        <v>459</v>
      </c>
      <c r="B11" s="22" t="s">
        <v>460</v>
      </c>
      <c r="C11" s="17" t="s">
        <v>155</v>
      </c>
      <c r="D11" s="17" t="s">
        <v>139</v>
      </c>
      <c r="E11" s="17" t="s">
        <v>4</v>
      </c>
      <c r="F11" s="20" t="str">
        <f t="shared" si="1"/>
        <v>M</v>
      </c>
      <c r="G11" s="20" t="str">
        <f t="shared" si="0"/>
        <v>Audit</v>
      </c>
      <c r="H11" s="17"/>
      <c r="I11" s="17"/>
      <c r="J11" s="26" t="s">
        <v>144</v>
      </c>
    </row>
  </sheetData>
  <dataValidations count="1">
    <dataValidation type="list" allowBlank="1" showInputMessage="1" showErrorMessage="1" sqref="J2:J11">
      <formula1>status</formula1>
    </dataValidation>
  </dataValidations>
  <printOptions horizontalCentered="1"/>
  <pageMargins left="0.708661417322835" right="0.708661417322835" top="0.748031496062992" bottom="0.748031496062992" header="0.31496062992126" footer="0.31496062992126"/>
  <pageSetup paperSize="9" scale="57" orientation="landscape"/>
  <headerFooter>
    <oddHeader>&amp;C&amp;F</oddHeader>
    <oddFooter>&amp;L(c) Copyright IoT Security Foundation&amp;CPrepared by Assessor &amp;D&amp;RPage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J16"/>
  <sheetViews>
    <sheetView workbookViewId="0">
      <selection activeCell="A1" sqref="$A1:$XFD3"/>
    </sheetView>
  </sheetViews>
  <sheetFormatPr defaultColWidth="9" defaultRowHeight="12.5"/>
  <cols>
    <col min="2" max="2" width="65.6636363636364" customWidth="1"/>
    <col min="3" max="3" width="17.4454545454545" customWidth="1"/>
    <col min="4" max="4" width="18.4454545454545" customWidth="1"/>
    <col min="5" max="5" width="23" customWidth="1"/>
    <col min="6" max="7" width="12.6636363636364" customWidth="1"/>
    <col min="8" max="10" width="15.1090909090909" customWidth="1"/>
  </cols>
  <sheetData>
    <row r="1" ht="26.75" spans="1:10">
      <c r="A1" s="28" t="s">
        <v>126</v>
      </c>
      <c r="B1" s="28" t="s">
        <v>127</v>
      </c>
      <c r="C1" s="33" t="s">
        <v>244</v>
      </c>
      <c r="D1" s="33" t="s">
        <v>128</v>
      </c>
      <c r="E1" s="46" t="s">
        <v>461</v>
      </c>
      <c r="F1" s="5" t="s">
        <v>130</v>
      </c>
      <c r="G1" s="5" t="s">
        <v>131</v>
      </c>
      <c r="H1" s="6" t="s">
        <v>132</v>
      </c>
      <c r="I1" s="23" t="s">
        <v>133</v>
      </c>
      <c r="J1" s="23" t="s">
        <v>134</v>
      </c>
    </row>
    <row r="2" ht="26.75" spans="1:10">
      <c r="A2" s="55" t="s">
        <v>462</v>
      </c>
      <c r="B2" s="56" t="s">
        <v>463</v>
      </c>
      <c r="C2" s="20" t="s">
        <v>193</v>
      </c>
      <c r="D2" s="20" t="s">
        <v>206</v>
      </c>
      <c r="E2" s="20" t="s">
        <v>5</v>
      </c>
      <c r="F2" s="20" t="str">
        <f>IF(Chosen_Class&gt;0,"M","A")</f>
        <v>M</v>
      </c>
      <c r="G2" s="20"/>
      <c r="H2" s="17"/>
      <c r="I2" s="17"/>
      <c r="J2" s="26"/>
    </row>
    <row r="3" ht="26.75" spans="1:10">
      <c r="A3" s="21" t="s">
        <v>464</v>
      </c>
      <c r="B3" s="22" t="s">
        <v>465</v>
      </c>
      <c r="C3" s="17" t="s">
        <v>226</v>
      </c>
      <c r="D3" s="17" t="s">
        <v>206</v>
      </c>
      <c r="E3" s="17" t="s">
        <v>5</v>
      </c>
      <c r="F3" s="20" t="s">
        <v>141</v>
      </c>
      <c r="G3" s="20" t="str">
        <f t="shared" ref="G3:G16" si="0">LOOKUP(Chosen_Class,Method)</f>
        <v>Audit</v>
      </c>
      <c r="H3" s="17"/>
      <c r="I3" s="17"/>
      <c r="J3" s="26" t="s">
        <v>144</v>
      </c>
    </row>
    <row r="4" ht="26.75" spans="1:10">
      <c r="A4" s="21" t="s">
        <v>466</v>
      </c>
      <c r="B4" s="22" t="s">
        <v>467</v>
      </c>
      <c r="C4" s="17" t="s">
        <v>193</v>
      </c>
      <c r="D4" s="17" t="s">
        <v>206</v>
      </c>
      <c r="E4" s="17" t="s">
        <v>5</v>
      </c>
      <c r="F4" s="20" t="str">
        <f t="shared" ref="F4:F10" si="1">IF(Chosen_Class&gt;0,"M","A")</f>
        <v>M</v>
      </c>
      <c r="G4" s="20" t="str">
        <f t="shared" si="0"/>
        <v>Audit</v>
      </c>
      <c r="H4" s="17"/>
      <c r="I4" s="17"/>
      <c r="J4" s="26" t="s">
        <v>144</v>
      </c>
    </row>
    <row r="5" ht="26.75" spans="1:10">
      <c r="A5" s="21" t="s">
        <v>468</v>
      </c>
      <c r="B5" s="22" t="s">
        <v>469</v>
      </c>
      <c r="C5" s="17" t="s">
        <v>193</v>
      </c>
      <c r="D5" s="17" t="s">
        <v>206</v>
      </c>
      <c r="E5" s="17" t="s">
        <v>5</v>
      </c>
      <c r="F5" s="20" t="str">
        <f t="shared" si="1"/>
        <v>M</v>
      </c>
      <c r="G5" s="20" t="str">
        <f t="shared" si="0"/>
        <v>Audit</v>
      </c>
      <c r="H5" s="17"/>
      <c r="I5" s="17"/>
      <c r="J5" s="26" t="s">
        <v>144</v>
      </c>
    </row>
    <row r="6" ht="26.75" spans="1:10">
      <c r="A6" s="21" t="s">
        <v>470</v>
      </c>
      <c r="B6" s="22" t="s">
        <v>471</v>
      </c>
      <c r="C6" s="17" t="s">
        <v>193</v>
      </c>
      <c r="D6" s="17" t="s">
        <v>206</v>
      </c>
      <c r="E6" s="17" t="s">
        <v>5</v>
      </c>
      <c r="F6" s="20" t="str">
        <f t="shared" si="1"/>
        <v>M</v>
      </c>
      <c r="G6" s="20" t="str">
        <f t="shared" si="0"/>
        <v>Audit</v>
      </c>
      <c r="H6" s="17"/>
      <c r="I6" s="17"/>
      <c r="J6" s="26" t="s">
        <v>144</v>
      </c>
    </row>
    <row r="7" ht="39.75" spans="1:10">
      <c r="A7" s="21" t="s">
        <v>472</v>
      </c>
      <c r="B7" s="22" t="s">
        <v>473</v>
      </c>
      <c r="C7" s="17" t="s">
        <v>193</v>
      </c>
      <c r="D7" s="17" t="s">
        <v>206</v>
      </c>
      <c r="E7" s="17" t="s">
        <v>5</v>
      </c>
      <c r="F7" s="20" t="str">
        <f t="shared" si="1"/>
        <v>M</v>
      </c>
      <c r="G7" s="20" t="str">
        <f t="shared" si="0"/>
        <v>Audit</v>
      </c>
      <c r="H7" s="17"/>
      <c r="I7" s="17"/>
      <c r="J7" s="26" t="s">
        <v>144</v>
      </c>
    </row>
    <row r="8" ht="26.75" spans="1:10">
      <c r="A8" s="21" t="s">
        <v>474</v>
      </c>
      <c r="B8" s="22" t="s">
        <v>475</v>
      </c>
      <c r="C8" s="17" t="s">
        <v>193</v>
      </c>
      <c r="D8" s="17" t="s">
        <v>206</v>
      </c>
      <c r="E8" s="17" t="s">
        <v>5</v>
      </c>
      <c r="F8" s="20" t="str">
        <f t="shared" si="1"/>
        <v>M</v>
      </c>
      <c r="G8" s="20" t="str">
        <f t="shared" si="0"/>
        <v>Audit</v>
      </c>
      <c r="H8" s="17"/>
      <c r="I8" s="17"/>
      <c r="J8" s="26" t="s">
        <v>144</v>
      </c>
    </row>
    <row r="9" ht="26.75" spans="1:10">
      <c r="A9" s="21" t="s">
        <v>476</v>
      </c>
      <c r="B9" s="22" t="s">
        <v>477</v>
      </c>
      <c r="C9" s="17" t="s">
        <v>193</v>
      </c>
      <c r="D9" s="17" t="s">
        <v>139</v>
      </c>
      <c r="E9" s="17" t="s">
        <v>4</v>
      </c>
      <c r="F9" s="20" t="str">
        <f t="shared" si="1"/>
        <v>M</v>
      </c>
      <c r="G9" s="20" t="str">
        <f t="shared" si="0"/>
        <v>Audit</v>
      </c>
      <c r="H9" s="17"/>
      <c r="I9" s="17"/>
      <c r="J9" s="26" t="s">
        <v>144</v>
      </c>
    </row>
    <row r="10" ht="26.75" spans="1:10">
      <c r="A10" s="21" t="s">
        <v>478</v>
      </c>
      <c r="B10" s="22" t="s">
        <v>479</v>
      </c>
      <c r="C10" s="17" t="s">
        <v>193</v>
      </c>
      <c r="D10" s="17" t="s">
        <v>139</v>
      </c>
      <c r="E10" s="17" t="s">
        <v>152</v>
      </c>
      <c r="F10" s="20" t="str">
        <f t="shared" si="1"/>
        <v>M</v>
      </c>
      <c r="G10" s="20" t="str">
        <f t="shared" si="0"/>
        <v>Audit</v>
      </c>
      <c r="H10" s="17"/>
      <c r="I10" s="17"/>
      <c r="J10" s="26" t="s">
        <v>144</v>
      </c>
    </row>
    <row r="11" ht="39.75" spans="1:10">
      <c r="A11" s="21" t="s">
        <v>480</v>
      </c>
      <c r="B11" s="22" t="s">
        <v>481</v>
      </c>
      <c r="C11" s="17" t="s">
        <v>226</v>
      </c>
      <c r="D11" s="17" t="s">
        <v>206</v>
      </c>
      <c r="E11" s="17" t="s">
        <v>5</v>
      </c>
      <c r="F11" s="20" t="s">
        <v>141</v>
      </c>
      <c r="G11" s="20" t="str">
        <f t="shared" si="0"/>
        <v>Audit</v>
      </c>
      <c r="H11" s="17"/>
      <c r="I11" s="17"/>
      <c r="J11" s="26" t="s">
        <v>144</v>
      </c>
    </row>
    <row r="12" ht="26.75" spans="1:10">
      <c r="A12" s="21" t="s">
        <v>482</v>
      </c>
      <c r="B12" s="22" t="s">
        <v>483</v>
      </c>
      <c r="C12" s="17" t="s">
        <v>291</v>
      </c>
      <c r="D12" s="17" t="s">
        <v>206</v>
      </c>
      <c r="E12" s="17" t="s">
        <v>5</v>
      </c>
      <c r="F12" s="20" t="s">
        <v>141</v>
      </c>
      <c r="G12" s="20" t="str">
        <f t="shared" si="0"/>
        <v>Audit</v>
      </c>
      <c r="H12" s="17"/>
      <c r="I12" s="17"/>
      <c r="J12" s="26" t="s">
        <v>144</v>
      </c>
    </row>
    <row r="13" ht="26.75" spans="1:10">
      <c r="A13" s="21" t="s">
        <v>484</v>
      </c>
      <c r="B13" s="22" t="s">
        <v>485</v>
      </c>
      <c r="C13" s="17" t="s">
        <v>291</v>
      </c>
      <c r="D13" s="17" t="s">
        <v>206</v>
      </c>
      <c r="E13" s="17" t="s">
        <v>5</v>
      </c>
      <c r="F13" s="20" t="str">
        <f>IF(Chosen_Class&gt;0,"M","A")</f>
        <v>M</v>
      </c>
      <c r="G13" s="20" t="str">
        <f t="shared" si="0"/>
        <v>Audit</v>
      </c>
      <c r="H13" s="17"/>
      <c r="I13" s="17"/>
      <c r="J13" s="26" t="s">
        <v>144</v>
      </c>
    </row>
    <row r="14" ht="39.75" spans="1:10">
      <c r="A14" s="21" t="s">
        <v>486</v>
      </c>
      <c r="B14" s="22" t="s">
        <v>487</v>
      </c>
      <c r="C14" s="17" t="s">
        <v>193</v>
      </c>
      <c r="D14" s="17" t="s">
        <v>206</v>
      </c>
      <c r="E14" s="17" t="s">
        <v>5</v>
      </c>
      <c r="F14" s="20" t="str">
        <f>IF(Chosen_Class&gt;0,"M","A")</f>
        <v>M</v>
      </c>
      <c r="G14" s="20" t="str">
        <f t="shared" si="0"/>
        <v>Audit</v>
      </c>
      <c r="H14" s="17"/>
      <c r="I14" s="17"/>
      <c r="J14" s="26" t="s">
        <v>144</v>
      </c>
    </row>
    <row r="15" ht="39.75" spans="1:10">
      <c r="A15" s="21" t="s">
        <v>488</v>
      </c>
      <c r="B15" s="22" t="s">
        <v>489</v>
      </c>
      <c r="C15" s="17" t="s">
        <v>193</v>
      </c>
      <c r="D15" s="17" t="s">
        <v>206</v>
      </c>
      <c r="E15" s="17" t="s">
        <v>5</v>
      </c>
      <c r="F15" s="20" t="str">
        <f>IF(Chosen_Class&gt;0,"M","A")</f>
        <v>M</v>
      </c>
      <c r="G15" s="20" t="str">
        <f t="shared" si="0"/>
        <v>Audit</v>
      </c>
      <c r="H15" s="17"/>
      <c r="I15" s="17"/>
      <c r="J15" s="26" t="s">
        <v>144</v>
      </c>
    </row>
    <row r="16" ht="39.75" spans="1:10">
      <c r="A16" s="21" t="s">
        <v>490</v>
      </c>
      <c r="B16" s="22" t="s">
        <v>491</v>
      </c>
      <c r="C16" s="17" t="s">
        <v>193</v>
      </c>
      <c r="D16" s="17" t="s">
        <v>139</v>
      </c>
      <c r="E16" s="17" t="s">
        <v>152</v>
      </c>
      <c r="F16" s="20" t="str">
        <f>IF(Chosen_Class&gt;0,"M","A")</f>
        <v>M</v>
      </c>
      <c r="G16" s="20" t="str">
        <f t="shared" si="0"/>
        <v>Audit</v>
      </c>
      <c r="H16" s="17"/>
      <c r="I16" s="17"/>
      <c r="J16" s="26" t="s">
        <v>144</v>
      </c>
    </row>
  </sheetData>
  <dataValidations count="1">
    <dataValidation type="list" allowBlank="1" showInputMessage="1" showErrorMessage="1" sqref="J2:J16">
      <formula1>status</formula1>
    </dataValidation>
  </dataValidations>
  <printOptions horizontalCentered="1"/>
  <pageMargins left="0.708661417322835" right="0.708661417322835" top="0.748031496062992" bottom="0.748031496062992" header="0.31496062992126" footer="0.31496062992126"/>
  <pageSetup paperSize="9" scale="65" orientation="landscape"/>
  <headerFooter>
    <oddHeader>&amp;C&amp;F</oddHeader>
    <oddFooter>&amp;L(c) Copyright IoT Security Foundation&amp;CPrepared by Assessor &amp;D</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J10"/>
  <sheetViews>
    <sheetView zoomScale="90" zoomScaleNormal="90" workbookViewId="0">
      <selection activeCell="A1" sqref="$A1:$XFD3"/>
    </sheetView>
  </sheetViews>
  <sheetFormatPr defaultColWidth="9" defaultRowHeight="12.5"/>
  <cols>
    <col min="2" max="2" width="65.6636363636364" customWidth="1"/>
    <col min="3" max="3" width="15.4454545454545" customWidth="1"/>
    <col min="4" max="4" width="18.5545454545455" customWidth="1"/>
    <col min="5" max="5" width="18" customWidth="1"/>
    <col min="6" max="7" width="12.6636363636364" customWidth="1"/>
    <col min="8" max="10" width="15.1090909090909" customWidth="1"/>
  </cols>
  <sheetData>
    <row r="1" ht="26.75" spans="1:10">
      <c r="A1" s="28" t="s">
        <v>126</v>
      </c>
      <c r="B1" s="45" t="s">
        <v>127</v>
      </c>
      <c r="C1" s="46" t="s">
        <v>244</v>
      </c>
      <c r="D1" s="46" t="s">
        <v>128</v>
      </c>
      <c r="E1" s="54" t="s">
        <v>328</v>
      </c>
      <c r="F1" s="5" t="s">
        <v>130</v>
      </c>
      <c r="G1" s="5" t="s">
        <v>131</v>
      </c>
      <c r="H1" s="6" t="s">
        <v>132</v>
      </c>
      <c r="I1" s="23" t="s">
        <v>133</v>
      </c>
      <c r="J1" s="23" t="s">
        <v>134</v>
      </c>
    </row>
    <row r="2" ht="39.75" spans="1:10">
      <c r="A2" s="55" t="s">
        <v>492</v>
      </c>
      <c r="B2" s="56" t="s">
        <v>493</v>
      </c>
      <c r="C2" s="20" t="s">
        <v>193</v>
      </c>
      <c r="D2" s="20" t="s">
        <v>206</v>
      </c>
      <c r="E2" s="20" t="s">
        <v>5</v>
      </c>
      <c r="F2" s="20" t="str">
        <f>IF(Chosen_Class&gt;0,"M","A")</f>
        <v>M</v>
      </c>
      <c r="G2" s="20"/>
      <c r="H2" s="17"/>
      <c r="I2" s="17"/>
      <c r="J2" s="26" t="s">
        <v>144</v>
      </c>
    </row>
    <row r="3" ht="26.75" spans="1:10">
      <c r="A3" s="21" t="s">
        <v>494</v>
      </c>
      <c r="B3" s="22" t="s">
        <v>495</v>
      </c>
      <c r="C3" s="17" t="s">
        <v>193</v>
      </c>
      <c r="D3" s="17" t="s">
        <v>206</v>
      </c>
      <c r="E3" s="17" t="s">
        <v>5</v>
      </c>
      <c r="F3" s="20" t="s">
        <v>141</v>
      </c>
      <c r="G3" s="20" t="str">
        <f t="shared" ref="G3:G10" si="0">LOOKUP(Chosen_Class,Method)</f>
        <v>Audit</v>
      </c>
      <c r="H3" s="17"/>
      <c r="I3" s="17"/>
      <c r="J3" s="26" t="s">
        <v>144</v>
      </c>
    </row>
    <row r="4" ht="39.75" spans="1:10">
      <c r="A4" s="21" t="s">
        <v>496</v>
      </c>
      <c r="B4" s="22" t="s">
        <v>497</v>
      </c>
      <c r="C4" s="17" t="s">
        <v>193</v>
      </c>
      <c r="D4" s="17" t="s">
        <v>206</v>
      </c>
      <c r="E4" s="17" t="s">
        <v>5</v>
      </c>
      <c r="F4" s="20" t="str">
        <f t="shared" ref="F4:F9" si="1">IF(Chosen_Class&gt;0,"M","A")</f>
        <v>M</v>
      </c>
      <c r="G4" s="20" t="str">
        <f t="shared" si="0"/>
        <v>Audit</v>
      </c>
      <c r="H4" s="17"/>
      <c r="I4" s="17"/>
      <c r="J4" s="26" t="s">
        <v>144</v>
      </c>
    </row>
    <row r="5" ht="39.75" spans="1:10">
      <c r="A5" s="21" t="s">
        <v>498</v>
      </c>
      <c r="B5" s="22" t="s">
        <v>499</v>
      </c>
      <c r="C5" s="17" t="s">
        <v>193</v>
      </c>
      <c r="D5" s="17" t="s">
        <v>206</v>
      </c>
      <c r="E5" s="17" t="s">
        <v>5</v>
      </c>
      <c r="F5" s="20" t="str">
        <f t="shared" si="1"/>
        <v>M</v>
      </c>
      <c r="G5" s="20" t="str">
        <f t="shared" si="0"/>
        <v>Audit</v>
      </c>
      <c r="H5" s="17"/>
      <c r="I5" s="17"/>
      <c r="J5" s="26" t="s">
        <v>144</v>
      </c>
    </row>
    <row r="6" ht="26.75" spans="1:10">
      <c r="A6" s="21" t="s">
        <v>500</v>
      </c>
      <c r="B6" s="22" t="s">
        <v>501</v>
      </c>
      <c r="C6" s="17" t="s">
        <v>193</v>
      </c>
      <c r="D6" s="17" t="s">
        <v>206</v>
      </c>
      <c r="E6" s="17" t="s">
        <v>5</v>
      </c>
      <c r="F6" s="20" t="str">
        <f t="shared" si="1"/>
        <v>M</v>
      </c>
      <c r="G6" s="20" t="str">
        <f t="shared" si="0"/>
        <v>Audit</v>
      </c>
      <c r="H6" s="17"/>
      <c r="I6" s="17"/>
      <c r="J6" s="26" t="s">
        <v>144</v>
      </c>
    </row>
    <row r="7" ht="26.75" spans="1:10">
      <c r="A7" s="21" t="s">
        <v>502</v>
      </c>
      <c r="B7" s="22" t="s">
        <v>475</v>
      </c>
      <c r="C7" s="17" t="s">
        <v>193</v>
      </c>
      <c r="D7" s="17" t="s">
        <v>206</v>
      </c>
      <c r="E7" s="17" t="s">
        <v>5</v>
      </c>
      <c r="F7" s="20" t="str">
        <f t="shared" si="1"/>
        <v>M</v>
      </c>
      <c r="G7" s="20" t="str">
        <f t="shared" si="0"/>
        <v>Audit</v>
      </c>
      <c r="H7" s="17"/>
      <c r="I7" s="17"/>
      <c r="J7" s="26" t="s">
        <v>144</v>
      </c>
    </row>
    <row r="8" ht="39.75" spans="1:10">
      <c r="A8" s="21" t="s">
        <v>503</v>
      </c>
      <c r="B8" s="22" t="s">
        <v>481</v>
      </c>
      <c r="C8" s="17" t="s">
        <v>291</v>
      </c>
      <c r="D8" s="17" t="s">
        <v>206</v>
      </c>
      <c r="E8" s="17" t="s">
        <v>5</v>
      </c>
      <c r="F8" s="20" t="str">
        <f t="shared" si="1"/>
        <v>M</v>
      </c>
      <c r="G8" s="20" t="str">
        <f t="shared" si="0"/>
        <v>Audit</v>
      </c>
      <c r="H8" s="17"/>
      <c r="I8" s="17"/>
      <c r="J8" s="26" t="s">
        <v>144</v>
      </c>
    </row>
    <row r="9" ht="52.75" spans="1:10">
      <c r="A9" s="21" t="s">
        <v>504</v>
      </c>
      <c r="B9" s="22" t="s">
        <v>505</v>
      </c>
      <c r="C9" s="57" t="s">
        <v>193</v>
      </c>
      <c r="D9" s="20" t="s">
        <v>206</v>
      </c>
      <c r="E9" s="20" t="s">
        <v>5</v>
      </c>
      <c r="F9" s="20" t="str">
        <f t="shared" si="1"/>
        <v>M</v>
      </c>
      <c r="G9" s="20" t="str">
        <f t="shared" si="0"/>
        <v>Audit</v>
      </c>
      <c r="H9" s="17"/>
      <c r="I9" s="17"/>
      <c r="J9" s="26" t="s">
        <v>144</v>
      </c>
    </row>
    <row r="10" ht="39.75" spans="1:10">
      <c r="A10" s="21" t="s">
        <v>506</v>
      </c>
      <c r="B10" s="22" t="s">
        <v>507</v>
      </c>
      <c r="C10" s="17" t="s">
        <v>291</v>
      </c>
      <c r="D10" s="17" t="s">
        <v>206</v>
      </c>
      <c r="E10" s="17" t="s">
        <v>5</v>
      </c>
      <c r="F10" s="20" t="s">
        <v>141</v>
      </c>
      <c r="G10" s="20" t="str">
        <f t="shared" si="0"/>
        <v>Audit</v>
      </c>
      <c r="H10" s="17"/>
      <c r="I10" s="17"/>
      <c r="J10" s="26" t="s">
        <v>144</v>
      </c>
    </row>
  </sheetData>
  <dataValidations count="1">
    <dataValidation type="list" allowBlank="1" showInputMessage="1" showErrorMessage="1" sqref="J2:J10">
      <formula1>status</formula1>
    </dataValidation>
  </dataValidations>
  <printOptions horizontalCentered="1"/>
  <pageMargins left="0.708661417322835" right="0.708661417322835" top="0.748031496062992" bottom="0.748031496062992" header="0.31496062992126" footer="0.31496062992126"/>
  <pageSetup paperSize="9" scale="67" orientation="landscape"/>
  <headerFooter>
    <oddHeader>&amp;C&amp;F</oddHeader>
    <oddFooter>&amp;L(c) Copyright IoT Security Foundation&amp;CPrepared by Assessor &amp;D</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J16"/>
  <sheetViews>
    <sheetView zoomScale="90" zoomScaleNormal="90" workbookViewId="0">
      <selection activeCell="A1" sqref="$A1:$XFD3"/>
    </sheetView>
  </sheetViews>
  <sheetFormatPr defaultColWidth="9" defaultRowHeight="12.5"/>
  <cols>
    <col min="2" max="2" width="75.5545454545454" customWidth="1"/>
    <col min="3" max="3" width="13.8909090909091" customWidth="1"/>
    <col min="4" max="4" width="13.4454545454545" customWidth="1"/>
    <col min="5" max="5" width="22.5545454545455" customWidth="1"/>
    <col min="6" max="7" width="12.6636363636364" customWidth="1"/>
    <col min="8" max="8" width="36.6636363636364" customWidth="1"/>
    <col min="9" max="9" width="40.6636363636364" customWidth="1"/>
    <col min="10" max="10" width="25.3363636363636" customWidth="1"/>
  </cols>
  <sheetData>
    <row r="1" ht="26.75" spans="1:10">
      <c r="A1" s="28" t="s">
        <v>126</v>
      </c>
      <c r="B1" s="45" t="s">
        <v>127</v>
      </c>
      <c r="C1" s="46" t="s">
        <v>244</v>
      </c>
      <c r="D1" s="46" t="s">
        <v>128</v>
      </c>
      <c r="E1" s="46" t="s">
        <v>508</v>
      </c>
      <c r="F1" s="5" t="s">
        <v>130</v>
      </c>
      <c r="G1" s="5" t="s">
        <v>131</v>
      </c>
      <c r="H1" s="6" t="s">
        <v>132</v>
      </c>
      <c r="I1" s="23" t="s">
        <v>133</v>
      </c>
      <c r="J1" s="23" t="s">
        <v>134</v>
      </c>
    </row>
    <row r="2" ht="35.25" customHeight="1" spans="1:10">
      <c r="A2" s="7" t="s">
        <v>509</v>
      </c>
      <c r="B2" s="8" t="s">
        <v>510</v>
      </c>
      <c r="C2" s="35" t="s">
        <v>148</v>
      </c>
      <c r="D2" s="34" t="s">
        <v>511</v>
      </c>
      <c r="E2" s="34" t="s">
        <v>512</v>
      </c>
      <c r="F2" s="34" t="str">
        <f>IF(Chosen_Class&gt;0,"M","A")</f>
        <v>M</v>
      </c>
      <c r="G2" s="9" t="str">
        <f t="shared" ref="G2:G16" si="0">LOOKUP(Chosen_Class,Method)</f>
        <v>Audit</v>
      </c>
      <c r="H2" s="12"/>
      <c r="I2" s="12"/>
      <c r="J2" s="24" t="s">
        <v>144</v>
      </c>
    </row>
    <row r="3" ht="39.75" customHeight="1" spans="1:10">
      <c r="A3" s="7" t="s">
        <v>513</v>
      </c>
      <c r="B3" s="8" t="s">
        <v>514</v>
      </c>
      <c r="C3" s="49" t="s">
        <v>193</v>
      </c>
      <c r="D3" s="41" t="s">
        <v>515</v>
      </c>
      <c r="E3" s="50" t="s">
        <v>516</v>
      </c>
      <c r="F3" s="11" t="str">
        <f>IF(Chosen_Class&gt;0,"M","A")</f>
        <v>M</v>
      </c>
      <c r="G3" s="9" t="str">
        <f t="shared" si="0"/>
        <v>Audit</v>
      </c>
      <c r="H3" s="9"/>
      <c r="I3" s="9"/>
      <c r="J3" s="10" t="s">
        <v>144</v>
      </c>
    </row>
    <row r="4" ht="33" customHeight="1" spans="1:10">
      <c r="A4" s="7" t="s">
        <v>517</v>
      </c>
      <c r="B4" s="8" t="s">
        <v>518</v>
      </c>
      <c r="C4" s="49" t="s">
        <v>148</v>
      </c>
      <c r="D4" s="51" t="s">
        <v>511</v>
      </c>
      <c r="E4" s="51" t="s">
        <v>512</v>
      </c>
      <c r="F4" s="17" t="s">
        <v>141</v>
      </c>
      <c r="G4" s="17" t="str">
        <f t="shared" si="0"/>
        <v>Audit</v>
      </c>
      <c r="H4" s="17"/>
      <c r="I4" s="17"/>
      <c r="J4" s="25" t="s">
        <v>144</v>
      </c>
    </row>
    <row r="5" ht="29.25" customHeight="1" spans="1:10">
      <c r="A5" s="7" t="s">
        <v>519</v>
      </c>
      <c r="B5" s="8" t="s">
        <v>520</v>
      </c>
      <c r="C5" s="35" t="s">
        <v>148</v>
      </c>
      <c r="D5" s="11" t="s">
        <v>511</v>
      </c>
      <c r="E5" s="11" t="s">
        <v>512</v>
      </c>
      <c r="F5" s="20" t="s">
        <v>141</v>
      </c>
      <c r="G5" s="20" t="str">
        <f t="shared" si="0"/>
        <v>Audit</v>
      </c>
      <c r="H5" s="17"/>
      <c r="I5" s="17"/>
      <c r="J5" s="26" t="s">
        <v>144</v>
      </c>
    </row>
    <row r="6" ht="48.75" customHeight="1" spans="1:10">
      <c r="A6" s="52" t="s">
        <v>521</v>
      </c>
      <c r="B6" s="53" t="s">
        <v>522</v>
      </c>
      <c r="C6" s="11" t="s">
        <v>193</v>
      </c>
      <c r="D6" s="11" t="s">
        <v>139</v>
      </c>
      <c r="E6" s="11" t="s">
        <v>4</v>
      </c>
      <c r="F6" s="20" t="str">
        <f>IF(Chosen_Class&gt;0,"M","A")</f>
        <v>M</v>
      </c>
      <c r="G6" s="20" t="str">
        <f t="shared" si="0"/>
        <v>Audit</v>
      </c>
      <c r="H6" s="17"/>
      <c r="I6" s="17"/>
      <c r="J6" s="26" t="s">
        <v>144</v>
      </c>
    </row>
    <row r="7" ht="40.5" customHeight="1" spans="1:10">
      <c r="A7" s="21" t="s">
        <v>523</v>
      </c>
      <c r="B7" s="22" t="s">
        <v>524</v>
      </c>
      <c r="C7" s="17" t="s">
        <v>193</v>
      </c>
      <c r="D7" s="17" t="s">
        <v>525</v>
      </c>
      <c r="E7" s="17" t="s">
        <v>152</v>
      </c>
      <c r="F7" s="20" t="str">
        <f>IF(Chosen_Class&gt;0,"M","A")</f>
        <v>M</v>
      </c>
      <c r="G7" s="20" t="str">
        <f t="shared" si="0"/>
        <v>Audit</v>
      </c>
      <c r="H7" s="17"/>
      <c r="I7" s="17"/>
      <c r="J7" s="26" t="s">
        <v>144</v>
      </c>
    </row>
    <row r="8" ht="26.75" spans="1:10">
      <c r="A8" s="21" t="s">
        <v>526</v>
      </c>
      <c r="B8" s="22" t="s">
        <v>527</v>
      </c>
      <c r="C8" s="17" t="s">
        <v>148</v>
      </c>
      <c r="D8" s="17" t="s">
        <v>206</v>
      </c>
      <c r="E8" s="17" t="s">
        <v>5</v>
      </c>
      <c r="F8" s="20" t="s">
        <v>141</v>
      </c>
      <c r="G8" s="20" t="str">
        <f t="shared" si="0"/>
        <v>Audit</v>
      </c>
      <c r="H8" s="17"/>
      <c r="I8" s="17"/>
      <c r="J8" s="26" t="s">
        <v>144</v>
      </c>
    </row>
    <row r="9" ht="27" customHeight="1" spans="1:10">
      <c r="A9" s="21" t="s">
        <v>528</v>
      </c>
      <c r="B9" s="22" t="s">
        <v>529</v>
      </c>
      <c r="C9" s="17" t="s">
        <v>148</v>
      </c>
      <c r="D9" s="11" t="s">
        <v>511</v>
      </c>
      <c r="E9" s="11" t="s">
        <v>530</v>
      </c>
      <c r="F9" s="20" t="s">
        <v>141</v>
      </c>
      <c r="G9" s="20" t="str">
        <f t="shared" si="0"/>
        <v>Audit</v>
      </c>
      <c r="H9" s="17"/>
      <c r="I9" s="17"/>
      <c r="J9" s="26" t="s">
        <v>144</v>
      </c>
    </row>
    <row r="10" ht="26.75" spans="1:10">
      <c r="A10" s="21" t="s">
        <v>531</v>
      </c>
      <c r="B10" s="22" t="s">
        <v>532</v>
      </c>
      <c r="C10" s="17" t="s">
        <v>178</v>
      </c>
      <c r="D10" s="17" t="s">
        <v>139</v>
      </c>
      <c r="E10" s="17" t="s">
        <v>152</v>
      </c>
      <c r="F10" s="20" t="s">
        <v>179</v>
      </c>
      <c r="G10" s="20" t="str">
        <f t="shared" si="0"/>
        <v>Audit</v>
      </c>
      <c r="H10" s="17"/>
      <c r="I10" s="17"/>
      <c r="J10" s="26" t="s">
        <v>144</v>
      </c>
    </row>
    <row r="11" ht="26.75" spans="1:10">
      <c r="A11" s="21" t="s">
        <v>533</v>
      </c>
      <c r="B11" s="22" t="s">
        <v>534</v>
      </c>
      <c r="C11" s="17" t="s">
        <v>148</v>
      </c>
      <c r="D11" s="17" t="s">
        <v>139</v>
      </c>
      <c r="E11" s="17" t="s">
        <v>152</v>
      </c>
      <c r="F11" s="20" t="s">
        <v>141</v>
      </c>
      <c r="G11" s="20" t="str">
        <f t="shared" si="0"/>
        <v>Audit</v>
      </c>
      <c r="H11" s="17"/>
      <c r="I11" s="17"/>
      <c r="J11" s="26" t="s">
        <v>144</v>
      </c>
    </row>
    <row r="12" ht="39.75" spans="1:10">
      <c r="A12" s="21" t="s">
        <v>535</v>
      </c>
      <c r="B12" s="22" t="s">
        <v>536</v>
      </c>
      <c r="C12" s="17" t="s">
        <v>193</v>
      </c>
      <c r="D12" s="17" t="s">
        <v>525</v>
      </c>
      <c r="E12" s="17" t="s">
        <v>152</v>
      </c>
      <c r="F12" s="20" t="str">
        <f>IF(Chosen_Class&gt;0,"M","A")</f>
        <v>M</v>
      </c>
      <c r="G12" s="20" t="str">
        <f t="shared" si="0"/>
        <v>Audit</v>
      </c>
      <c r="H12" s="17"/>
      <c r="I12" s="17"/>
      <c r="J12" s="26" t="s">
        <v>144</v>
      </c>
    </row>
    <row r="13" ht="60.75" customHeight="1" spans="1:10">
      <c r="A13" s="21" t="s">
        <v>537</v>
      </c>
      <c r="B13" s="22" t="s">
        <v>538</v>
      </c>
      <c r="C13" s="17" t="s">
        <v>193</v>
      </c>
      <c r="D13" s="17" t="s">
        <v>139</v>
      </c>
      <c r="E13" s="17" t="s">
        <v>152</v>
      </c>
      <c r="F13" s="20" t="str">
        <f>IF(Chosen_Class&gt;0,"M","A")</f>
        <v>M</v>
      </c>
      <c r="G13" s="20" t="str">
        <f t="shared" si="0"/>
        <v>Audit</v>
      </c>
      <c r="H13" s="17"/>
      <c r="I13" s="17"/>
      <c r="J13" s="26" t="s">
        <v>144</v>
      </c>
    </row>
    <row r="14" ht="26.75" spans="1:10">
      <c r="A14" s="15" t="s">
        <v>539</v>
      </c>
      <c r="B14" s="47" t="s">
        <v>540</v>
      </c>
      <c r="C14" s="12" t="s">
        <v>148</v>
      </c>
      <c r="D14" s="12" t="s">
        <v>343</v>
      </c>
      <c r="E14" s="12" t="s">
        <v>5</v>
      </c>
      <c r="F14" s="20" t="s">
        <v>141</v>
      </c>
      <c r="G14" s="20" t="str">
        <f t="shared" si="0"/>
        <v>Audit</v>
      </c>
      <c r="H14" s="17"/>
      <c r="I14" s="17"/>
      <c r="J14" s="26" t="s">
        <v>144</v>
      </c>
    </row>
    <row r="15" ht="33.75" customHeight="1" spans="1:10">
      <c r="A15" s="13" t="s">
        <v>541</v>
      </c>
      <c r="B15" s="18" t="s">
        <v>542</v>
      </c>
      <c r="C15" s="19" t="s">
        <v>291</v>
      </c>
      <c r="D15" s="19" t="s">
        <v>206</v>
      </c>
      <c r="E15" s="48" t="s">
        <v>5</v>
      </c>
      <c r="F15" s="20" t="s">
        <v>141</v>
      </c>
      <c r="G15" s="20" t="str">
        <f t="shared" si="0"/>
        <v>Audit</v>
      </c>
      <c r="H15" s="17"/>
      <c r="I15" s="17"/>
      <c r="J15" s="26" t="s">
        <v>144</v>
      </c>
    </row>
    <row r="16" ht="26.75" spans="1:10">
      <c r="A16" s="21" t="s">
        <v>543</v>
      </c>
      <c r="B16" s="22" t="s">
        <v>544</v>
      </c>
      <c r="C16" s="17" t="s">
        <v>402</v>
      </c>
      <c r="D16" s="17" t="s">
        <v>139</v>
      </c>
      <c r="E16" s="17" t="s">
        <v>152</v>
      </c>
      <c r="F16" s="20" t="s">
        <v>179</v>
      </c>
      <c r="G16" s="20" t="str">
        <f t="shared" si="0"/>
        <v>Audit</v>
      </c>
      <c r="H16" s="17"/>
      <c r="I16" s="17"/>
      <c r="J16" s="26" t="s">
        <v>144</v>
      </c>
    </row>
  </sheetData>
  <dataValidations count="1">
    <dataValidation type="list" allowBlank="1" showInputMessage="1" showErrorMessage="1" sqref="J2:J16">
      <formula1>status</formula1>
    </dataValidation>
  </dataValidations>
  <printOptions horizontalCentered="1"/>
  <pageMargins left="0.708661417322835" right="0.708661417322835" top="0.748031496062992" bottom="0.748031496062992" header="0.31496062992126" footer="0.31496062992126"/>
  <pageSetup paperSize="9" scale="50" orientation="landscape"/>
  <headerFooter>
    <oddHeader>&amp;C&amp;F</oddHeader>
    <oddFooter>&amp;L(c) Copyright IoT Security Foundation&amp;CPrepared by Assessor &amp;D</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J35"/>
  <sheetViews>
    <sheetView workbookViewId="0">
      <selection activeCell="A1" sqref="$A1:$XFD3"/>
    </sheetView>
  </sheetViews>
  <sheetFormatPr defaultColWidth="9" defaultRowHeight="12.5"/>
  <cols>
    <col min="2" max="2" width="65.6636363636364" customWidth="1"/>
    <col min="3" max="3" width="22.4454545454545" customWidth="1"/>
    <col min="4" max="4" width="15.6636363636364" style="44" customWidth="1"/>
    <col min="5" max="5" width="17.8909090909091" customWidth="1"/>
    <col min="6" max="7" width="14.6636363636364" customWidth="1"/>
    <col min="8" max="10" width="15.1090909090909" customWidth="1"/>
  </cols>
  <sheetData>
    <row r="1" ht="24.75" customHeight="1" spans="1:10">
      <c r="A1" s="28" t="s">
        <v>126</v>
      </c>
      <c r="B1" s="45" t="s">
        <v>127</v>
      </c>
      <c r="C1" s="46" t="s">
        <v>92</v>
      </c>
      <c r="D1" s="46" t="s">
        <v>128</v>
      </c>
      <c r="E1" s="46" t="s">
        <v>328</v>
      </c>
      <c r="F1" s="5" t="s">
        <v>130</v>
      </c>
      <c r="G1" s="5" t="s">
        <v>131</v>
      </c>
      <c r="H1" s="6" t="s">
        <v>132</v>
      </c>
      <c r="I1" s="23" t="s">
        <v>133</v>
      </c>
      <c r="J1" s="23" t="s">
        <v>134</v>
      </c>
    </row>
    <row r="2" ht="55.5" customHeight="1" spans="1:10">
      <c r="A2" s="7" t="s">
        <v>545</v>
      </c>
      <c r="B2" s="8" t="s">
        <v>546</v>
      </c>
      <c r="C2" s="35" t="s">
        <v>155</v>
      </c>
      <c r="D2" s="34" t="s">
        <v>547</v>
      </c>
      <c r="E2" s="34" t="s">
        <v>548</v>
      </c>
      <c r="F2" s="34" t="str">
        <f>IF(Chosen_Class&gt;1,"M","A")</f>
        <v>M</v>
      </c>
      <c r="G2" s="9" t="str">
        <f t="shared" ref="G2:G35" si="0">LOOKUP(Chosen_Class,Method)</f>
        <v>Audit</v>
      </c>
      <c r="H2" s="12"/>
      <c r="I2" s="12"/>
      <c r="J2" s="24" t="s">
        <v>144</v>
      </c>
    </row>
    <row r="3" ht="33" customHeight="1" spans="1:10">
      <c r="A3" s="7" t="s">
        <v>549</v>
      </c>
      <c r="B3" s="8" t="s">
        <v>550</v>
      </c>
      <c r="C3" s="35" t="s">
        <v>193</v>
      </c>
      <c r="D3" s="35" t="s">
        <v>206</v>
      </c>
      <c r="E3" s="35" t="s">
        <v>5</v>
      </c>
      <c r="F3" s="11" t="str">
        <f>IF(Chosen_Class&gt;0,"M","A")</f>
        <v>M</v>
      </c>
      <c r="G3" s="9" t="str">
        <f t="shared" si="0"/>
        <v>Audit</v>
      </c>
      <c r="H3" s="9"/>
      <c r="I3" s="9"/>
      <c r="J3" s="10" t="s">
        <v>144</v>
      </c>
    </row>
    <row r="4" ht="33" customHeight="1" spans="1:10">
      <c r="A4" s="7" t="s">
        <v>551</v>
      </c>
      <c r="B4" s="8" t="s">
        <v>552</v>
      </c>
      <c r="C4" s="35" t="s">
        <v>193</v>
      </c>
      <c r="D4" s="35" t="s">
        <v>206</v>
      </c>
      <c r="E4" s="35" t="s">
        <v>5</v>
      </c>
      <c r="F4" s="11" t="str">
        <f>IF(Chosen_Class&gt;0,"M","A")</f>
        <v>M</v>
      </c>
      <c r="G4" s="17" t="str">
        <f t="shared" si="0"/>
        <v>Audit</v>
      </c>
      <c r="H4" s="17"/>
      <c r="I4" s="17"/>
      <c r="J4" s="25" t="s">
        <v>144</v>
      </c>
    </row>
    <row r="5" ht="24.75" customHeight="1" spans="1:10">
      <c r="A5" s="7" t="s">
        <v>553</v>
      </c>
      <c r="B5" s="8" t="s">
        <v>554</v>
      </c>
      <c r="C5" s="35" t="s">
        <v>193</v>
      </c>
      <c r="D5" s="35" t="s">
        <v>206</v>
      </c>
      <c r="E5" s="35" t="s">
        <v>5</v>
      </c>
      <c r="F5" s="11" t="str">
        <f>IF(Chosen_Class&gt;0,"M","A")</f>
        <v>M</v>
      </c>
      <c r="G5" s="20" t="str">
        <f t="shared" si="0"/>
        <v>Audit</v>
      </c>
      <c r="H5" s="17"/>
      <c r="I5" s="17"/>
      <c r="J5" s="26" t="s">
        <v>144</v>
      </c>
    </row>
    <row r="6" ht="39.75" spans="1:10">
      <c r="A6" s="13" t="s">
        <v>555</v>
      </c>
      <c r="B6" s="14" t="s">
        <v>556</v>
      </c>
      <c r="C6" s="9" t="s">
        <v>193</v>
      </c>
      <c r="D6" s="9" t="s">
        <v>139</v>
      </c>
      <c r="E6" s="10" t="s">
        <v>300</v>
      </c>
      <c r="F6" s="11" t="str">
        <f>IF(Chosen_Class&gt;0,"M","A")</f>
        <v>M</v>
      </c>
      <c r="G6" s="20" t="str">
        <f t="shared" si="0"/>
        <v>Audit</v>
      </c>
      <c r="H6" s="17"/>
      <c r="I6" s="17"/>
      <c r="J6" s="26" t="s">
        <v>144</v>
      </c>
    </row>
    <row r="7" ht="39.75" spans="1:10">
      <c r="A7" s="21" t="s">
        <v>557</v>
      </c>
      <c r="B7" s="22" t="s">
        <v>558</v>
      </c>
      <c r="C7" s="17" t="s">
        <v>331</v>
      </c>
      <c r="D7" s="17" t="s">
        <v>206</v>
      </c>
      <c r="E7" s="17" t="s">
        <v>5</v>
      </c>
      <c r="F7" s="20" t="s">
        <v>179</v>
      </c>
      <c r="G7" s="20" t="str">
        <f t="shared" si="0"/>
        <v>Audit</v>
      </c>
      <c r="H7" s="17"/>
      <c r="I7" s="17"/>
      <c r="J7" s="26" t="s">
        <v>144</v>
      </c>
    </row>
    <row r="8" ht="26.75" spans="1:10">
      <c r="A8" s="21" t="s">
        <v>559</v>
      </c>
      <c r="B8" s="22" t="s">
        <v>560</v>
      </c>
      <c r="C8" s="17" t="s">
        <v>561</v>
      </c>
      <c r="D8" s="17" t="s">
        <v>206</v>
      </c>
      <c r="E8" s="17" t="s">
        <v>5</v>
      </c>
      <c r="F8" s="11" t="str">
        <f>IF(Chosen_Class&gt;0,"M","A")</f>
        <v>M</v>
      </c>
      <c r="G8" s="20" t="str">
        <f t="shared" si="0"/>
        <v>Audit</v>
      </c>
      <c r="H8" s="17"/>
      <c r="I8" s="17"/>
      <c r="J8" s="26" t="s">
        <v>144</v>
      </c>
    </row>
    <row r="9" ht="13.75" spans="1:10">
      <c r="A9" s="21" t="s">
        <v>562</v>
      </c>
      <c r="B9" s="22" t="s">
        <v>563</v>
      </c>
      <c r="C9" s="17" t="s">
        <v>561</v>
      </c>
      <c r="D9" s="17" t="s">
        <v>206</v>
      </c>
      <c r="E9" s="17" t="s">
        <v>5</v>
      </c>
      <c r="F9" s="11" t="str">
        <f>IF(Chosen_Class&gt;0,"M","A")</f>
        <v>M</v>
      </c>
      <c r="G9" s="20" t="str">
        <f t="shared" si="0"/>
        <v>Audit</v>
      </c>
      <c r="H9" s="17"/>
      <c r="I9" s="17"/>
      <c r="J9" s="26" t="s">
        <v>144</v>
      </c>
    </row>
    <row r="10" ht="39.75" spans="1:10">
      <c r="A10" s="21" t="s">
        <v>564</v>
      </c>
      <c r="B10" s="22" t="s">
        <v>565</v>
      </c>
      <c r="C10" s="17" t="s">
        <v>193</v>
      </c>
      <c r="D10" s="17" t="s">
        <v>206</v>
      </c>
      <c r="E10" s="17" t="s">
        <v>5</v>
      </c>
      <c r="F10" s="11" t="str">
        <f>IF(Chosen_Class&gt;0,"M","A")</f>
        <v>M</v>
      </c>
      <c r="G10" s="20" t="str">
        <f t="shared" si="0"/>
        <v>Audit</v>
      </c>
      <c r="H10" s="17"/>
      <c r="I10" s="17"/>
      <c r="J10" s="26" t="s">
        <v>144</v>
      </c>
    </row>
    <row r="11" ht="39.75" spans="1:10">
      <c r="A11" s="21" t="s">
        <v>566</v>
      </c>
      <c r="B11" s="22" t="s">
        <v>567</v>
      </c>
      <c r="C11" s="17" t="s">
        <v>331</v>
      </c>
      <c r="D11" s="17" t="s">
        <v>206</v>
      </c>
      <c r="E11" s="17" t="s">
        <v>5</v>
      </c>
      <c r="F11" s="20" t="s">
        <v>179</v>
      </c>
      <c r="G11" s="20" t="str">
        <f t="shared" si="0"/>
        <v>Audit</v>
      </c>
      <c r="H11" s="17"/>
      <c r="I11" s="17"/>
      <c r="J11" s="26" t="s">
        <v>144</v>
      </c>
    </row>
    <row r="12" ht="26.75" spans="1:10">
      <c r="A12" s="21" t="s">
        <v>568</v>
      </c>
      <c r="B12" s="22" t="s">
        <v>569</v>
      </c>
      <c r="C12" s="17" t="s">
        <v>193</v>
      </c>
      <c r="D12" s="17" t="s">
        <v>206</v>
      </c>
      <c r="E12" s="17" t="s">
        <v>5</v>
      </c>
      <c r="F12" s="20" t="str">
        <f>IF(Chosen_Class&gt;0,"M","A")</f>
        <v>M</v>
      </c>
      <c r="G12" s="20" t="str">
        <f t="shared" si="0"/>
        <v>Audit</v>
      </c>
      <c r="H12" s="17"/>
      <c r="I12" s="17"/>
      <c r="J12" s="26" t="s">
        <v>144</v>
      </c>
    </row>
    <row r="13" ht="13.75" spans="1:10">
      <c r="A13" s="15" t="s">
        <v>570</v>
      </c>
      <c r="B13" s="47" t="s">
        <v>233</v>
      </c>
      <c r="C13" s="12"/>
      <c r="D13" s="12"/>
      <c r="E13" s="12"/>
      <c r="F13" s="20"/>
      <c r="G13" s="20"/>
      <c r="H13" s="17"/>
      <c r="I13" s="17"/>
      <c r="J13" s="26"/>
    </row>
    <row r="14" ht="13.75" spans="1:10">
      <c r="A14" s="13" t="s">
        <v>571</v>
      </c>
      <c r="B14" s="18" t="s">
        <v>233</v>
      </c>
      <c r="C14" s="19"/>
      <c r="D14" s="19"/>
      <c r="E14" s="48"/>
      <c r="F14" s="20"/>
      <c r="G14" s="20"/>
      <c r="H14" s="17"/>
      <c r="I14" s="17"/>
      <c r="J14" s="26"/>
    </row>
    <row r="15" ht="39.75" spans="1:10">
      <c r="A15" s="21" t="s">
        <v>572</v>
      </c>
      <c r="B15" s="22" t="s">
        <v>573</v>
      </c>
      <c r="C15" s="17" t="s">
        <v>193</v>
      </c>
      <c r="D15" s="17" t="s">
        <v>206</v>
      </c>
      <c r="E15" s="17" t="s">
        <v>5</v>
      </c>
      <c r="F15" s="20" t="str">
        <f>IF(Chosen_Class&gt;0,"M","A")</f>
        <v>M</v>
      </c>
      <c r="G15" s="20" t="str">
        <f t="shared" si="0"/>
        <v>Audit</v>
      </c>
      <c r="H15" s="17"/>
      <c r="I15" s="17"/>
      <c r="J15" s="26" t="s">
        <v>144</v>
      </c>
    </row>
    <row r="16" ht="26.75" spans="1:10">
      <c r="A16" s="21" t="s">
        <v>574</v>
      </c>
      <c r="B16" s="22" t="s">
        <v>575</v>
      </c>
      <c r="C16" s="17" t="s">
        <v>193</v>
      </c>
      <c r="D16" s="17" t="s">
        <v>206</v>
      </c>
      <c r="E16" s="17" t="s">
        <v>5</v>
      </c>
      <c r="F16" s="20" t="str">
        <f>IF(Chosen_Class&gt;0,"M","A")</f>
        <v>M</v>
      </c>
      <c r="G16" s="20" t="str">
        <f t="shared" si="0"/>
        <v>Audit</v>
      </c>
      <c r="H16" s="17"/>
      <c r="I16" s="17"/>
      <c r="J16" s="26" t="s">
        <v>144</v>
      </c>
    </row>
    <row r="17" ht="39.75" spans="1:10">
      <c r="A17" s="21" t="s">
        <v>576</v>
      </c>
      <c r="B17" s="22" t="s">
        <v>577</v>
      </c>
      <c r="C17" s="17" t="s">
        <v>193</v>
      </c>
      <c r="D17" s="17" t="s">
        <v>206</v>
      </c>
      <c r="E17" s="17" t="s">
        <v>5</v>
      </c>
      <c r="F17" s="20" t="str">
        <f>IF(Chosen_Class&gt;0,"M","A")</f>
        <v>M</v>
      </c>
      <c r="G17" s="20" t="str">
        <f t="shared" si="0"/>
        <v>Audit</v>
      </c>
      <c r="H17" s="17"/>
      <c r="I17" s="17"/>
      <c r="J17" s="26" t="s">
        <v>144</v>
      </c>
    </row>
    <row r="18" ht="26.75" spans="1:10">
      <c r="A18" s="21" t="s">
        <v>578</v>
      </c>
      <c r="B18" s="22" t="s">
        <v>579</v>
      </c>
      <c r="C18" s="17" t="s">
        <v>193</v>
      </c>
      <c r="D18" s="17" t="s">
        <v>206</v>
      </c>
      <c r="E18" s="17" t="s">
        <v>5</v>
      </c>
      <c r="F18" s="20" t="str">
        <f>IF(Chosen_Class&gt;0,"M","A")</f>
        <v>M</v>
      </c>
      <c r="G18" s="20" t="str">
        <f t="shared" si="0"/>
        <v>Audit</v>
      </c>
      <c r="H18" s="17"/>
      <c r="I18" s="17"/>
      <c r="J18" s="26" t="s">
        <v>144</v>
      </c>
    </row>
    <row r="19" ht="26.75" spans="1:10">
      <c r="A19" s="21" t="s">
        <v>580</v>
      </c>
      <c r="B19" s="22" t="s">
        <v>581</v>
      </c>
      <c r="C19" s="17" t="s">
        <v>193</v>
      </c>
      <c r="D19" s="17" t="s">
        <v>206</v>
      </c>
      <c r="E19" s="17" t="s">
        <v>5</v>
      </c>
      <c r="F19" s="20" t="str">
        <f>IF(Chosen_Class&gt;0,"M","A")</f>
        <v>M</v>
      </c>
      <c r="G19" s="20" t="str">
        <f t="shared" si="0"/>
        <v>Audit</v>
      </c>
      <c r="H19" s="17"/>
      <c r="I19" s="17"/>
      <c r="J19" s="26" t="s">
        <v>144</v>
      </c>
    </row>
    <row r="20" ht="39.75" spans="1:10">
      <c r="A20" s="21" t="s">
        <v>582</v>
      </c>
      <c r="B20" s="22" t="s">
        <v>583</v>
      </c>
      <c r="C20" s="17" t="s">
        <v>331</v>
      </c>
      <c r="D20" s="17" t="s">
        <v>206</v>
      </c>
      <c r="E20" s="17" t="s">
        <v>5</v>
      </c>
      <c r="F20" s="20" t="s">
        <v>179</v>
      </c>
      <c r="G20" s="20" t="str">
        <f t="shared" si="0"/>
        <v>Audit</v>
      </c>
      <c r="H20" s="17"/>
      <c r="I20" s="17"/>
      <c r="J20" s="26" t="s">
        <v>144</v>
      </c>
    </row>
    <row r="21" ht="39.75" spans="1:10">
      <c r="A21" s="21" t="s">
        <v>584</v>
      </c>
      <c r="B21" s="22" t="s">
        <v>585</v>
      </c>
      <c r="C21" s="17" t="s">
        <v>155</v>
      </c>
      <c r="D21" s="17" t="s">
        <v>206</v>
      </c>
      <c r="E21" s="17" t="s">
        <v>5</v>
      </c>
      <c r="F21" s="20" t="str">
        <f>IF(Chosen_Class&gt;0,"M","A")</f>
        <v>M</v>
      </c>
      <c r="G21" s="20" t="str">
        <f t="shared" si="0"/>
        <v>Audit</v>
      </c>
      <c r="H21" s="17"/>
      <c r="I21" s="17"/>
      <c r="J21" s="26" t="s">
        <v>144</v>
      </c>
    </row>
    <row r="22" ht="39.75" spans="1:10">
      <c r="A22" s="21" t="s">
        <v>586</v>
      </c>
      <c r="B22" s="22" t="s">
        <v>587</v>
      </c>
      <c r="C22" s="17" t="s">
        <v>193</v>
      </c>
      <c r="D22" s="17" t="s">
        <v>206</v>
      </c>
      <c r="E22" s="17" t="s">
        <v>5</v>
      </c>
      <c r="F22" s="20" t="str">
        <f>IF(Chosen_Class&gt;0,"M","A")</f>
        <v>M</v>
      </c>
      <c r="G22" s="20" t="str">
        <f t="shared" si="0"/>
        <v>Audit</v>
      </c>
      <c r="H22" s="17"/>
      <c r="I22" s="17"/>
      <c r="J22" s="26" t="s">
        <v>144</v>
      </c>
    </row>
    <row r="23" ht="33" customHeight="1" spans="1:10">
      <c r="A23" s="7" t="s">
        <v>588</v>
      </c>
      <c r="B23" s="8" t="s">
        <v>589</v>
      </c>
      <c r="C23" s="35" t="s">
        <v>193</v>
      </c>
      <c r="D23" s="35" t="s">
        <v>206</v>
      </c>
      <c r="E23" s="35" t="s">
        <v>5</v>
      </c>
      <c r="F23" s="20" t="str">
        <f>IF(Chosen_Class&gt;0,"M","A")</f>
        <v>M</v>
      </c>
      <c r="G23" s="34" t="str">
        <f t="shared" si="0"/>
        <v>Audit</v>
      </c>
      <c r="H23" s="12"/>
      <c r="I23" s="12"/>
      <c r="J23" s="24" t="s">
        <v>144</v>
      </c>
    </row>
    <row r="24" ht="26.75" spans="1:10">
      <c r="A24" s="13" t="s">
        <v>590</v>
      </c>
      <c r="B24" s="14" t="s">
        <v>591</v>
      </c>
      <c r="C24" s="9" t="s">
        <v>193</v>
      </c>
      <c r="D24" s="9" t="s">
        <v>206</v>
      </c>
      <c r="E24" s="9" t="s">
        <v>5</v>
      </c>
      <c r="F24" s="20" t="str">
        <f>IF(Chosen_Class&gt;0,"M","A")</f>
        <v>M</v>
      </c>
      <c r="G24" s="9" t="str">
        <f t="shared" si="0"/>
        <v>Audit</v>
      </c>
      <c r="H24" s="9"/>
      <c r="I24" s="9"/>
      <c r="J24" s="10" t="s">
        <v>144</v>
      </c>
    </row>
    <row r="25" ht="26.75" spans="1:10">
      <c r="A25" s="21" t="s">
        <v>592</v>
      </c>
      <c r="B25" s="22" t="s">
        <v>593</v>
      </c>
      <c r="C25" s="17" t="s">
        <v>193</v>
      </c>
      <c r="D25" s="17" t="s">
        <v>206</v>
      </c>
      <c r="E25" s="17" t="s">
        <v>5</v>
      </c>
      <c r="F25" s="20" t="str">
        <f>IF(Chosen_Class&gt;0,"M","A")</f>
        <v>M</v>
      </c>
      <c r="G25" s="17" t="str">
        <f t="shared" si="0"/>
        <v>Audit</v>
      </c>
      <c r="H25" s="17"/>
      <c r="I25" s="17"/>
      <c r="J25" s="25" t="s">
        <v>144</v>
      </c>
    </row>
    <row r="26" ht="39.75" spans="1:10">
      <c r="A26" s="21" t="s">
        <v>594</v>
      </c>
      <c r="B26" s="22" t="s">
        <v>595</v>
      </c>
      <c r="C26" s="17" t="s">
        <v>226</v>
      </c>
      <c r="D26" s="17" t="s">
        <v>206</v>
      </c>
      <c r="E26" s="17" t="s">
        <v>5</v>
      </c>
      <c r="F26" s="20" t="s">
        <v>141</v>
      </c>
      <c r="G26" s="20" t="str">
        <f t="shared" si="0"/>
        <v>Audit</v>
      </c>
      <c r="H26" s="17"/>
      <c r="I26" s="17"/>
      <c r="J26" s="26" t="s">
        <v>144</v>
      </c>
    </row>
    <row r="27" ht="26.75" spans="1:10">
      <c r="A27" s="21" t="s">
        <v>596</v>
      </c>
      <c r="B27" s="22" t="s">
        <v>597</v>
      </c>
      <c r="C27" s="17" t="s">
        <v>155</v>
      </c>
      <c r="D27" s="17" t="s">
        <v>206</v>
      </c>
      <c r="E27" s="17" t="s">
        <v>5</v>
      </c>
      <c r="F27" s="20" t="str">
        <f>IF(Chosen_Class&gt;1,"M","A")</f>
        <v>M</v>
      </c>
      <c r="G27" s="20" t="str">
        <f t="shared" si="0"/>
        <v>Audit</v>
      </c>
      <c r="H27" s="17"/>
      <c r="I27" s="17"/>
      <c r="J27" s="26" t="s">
        <v>144</v>
      </c>
    </row>
    <row r="28" ht="26.75" spans="1:10">
      <c r="A28" s="21" t="s">
        <v>598</v>
      </c>
      <c r="B28" s="22" t="s">
        <v>599</v>
      </c>
      <c r="C28" s="17" t="s">
        <v>226</v>
      </c>
      <c r="D28" s="17" t="s">
        <v>206</v>
      </c>
      <c r="E28" s="17" t="s">
        <v>5</v>
      </c>
      <c r="F28" s="20" t="s">
        <v>141</v>
      </c>
      <c r="G28" s="20" t="str">
        <f t="shared" si="0"/>
        <v>Audit</v>
      </c>
      <c r="H28" s="17"/>
      <c r="I28" s="17"/>
      <c r="J28" s="26" t="s">
        <v>144</v>
      </c>
    </row>
    <row r="29" ht="26.75" spans="1:10">
      <c r="A29" s="21" t="s">
        <v>600</v>
      </c>
      <c r="B29" s="22" t="s">
        <v>601</v>
      </c>
      <c r="C29" s="17" t="s">
        <v>602</v>
      </c>
      <c r="D29" s="17" t="s">
        <v>206</v>
      </c>
      <c r="E29" s="17" t="s">
        <v>5</v>
      </c>
      <c r="F29" s="20" t="str">
        <f>IF(Chosen_Class&gt;1,"M","A")</f>
        <v>M</v>
      </c>
      <c r="G29" s="20" t="str">
        <f t="shared" si="0"/>
        <v>Audit</v>
      </c>
      <c r="H29" s="17"/>
      <c r="I29" s="17"/>
      <c r="J29" s="26" t="s">
        <v>144</v>
      </c>
    </row>
    <row r="30" ht="13.75" spans="1:10">
      <c r="A30" s="21" t="s">
        <v>603</v>
      </c>
      <c r="B30" s="22" t="s">
        <v>604</v>
      </c>
      <c r="C30" s="17" t="s">
        <v>226</v>
      </c>
      <c r="D30" s="17" t="s">
        <v>206</v>
      </c>
      <c r="E30" s="17" t="s">
        <v>5</v>
      </c>
      <c r="F30" s="20" t="s">
        <v>141</v>
      </c>
      <c r="G30" s="20" t="str">
        <f t="shared" si="0"/>
        <v>Audit</v>
      </c>
      <c r="H30" s="17"/>
      <c r="I30" s="17"/>
      <c r="J30" s="26" t="s">
        <v>144</v>
      </c>
    </row>
    <row r="31" ht="26.75" spans="1:10">
      <c r="A31" s="21" t="s">
        <v>605</v>
      </c>
      <c r="B31" s="22" t="s">
        <v>606</v>
      </c>
      <c r="C31" s="17" t="s">
        <v>226</v>
      </c>
      <c r="D31" s="17" t="s">
        <v>206</v>
      </c>
      <c r="E31" s="17" t="s">
        <v>5</v>
      </c>
      <c r="F31" s="20" t="s">
        <v>141</v>
      </c>
      <c r="G31" s="20" t="str">
        <f t="shared" si="0"/>
        <v>Audit</v>
      </c>
      <c r="H31" s="17"/>
      <c r="I31" s="17"/>
      <c r="J31" s="26" t="s">
        <v>144</v>
      </c>
    </row>
    <row r="32" ht="39.75" spans="1:10">
      <c r="A32" s="21" t="s">
        <v>607</v>
      </c>
      <c r="B32" s="22" t="s">
        <v>608</v>
      </c>
      <c r="C32" s="17" t="s">
        <v>226</v>
      </c>
      <c r="D32" s="17" t="s">
        <v>206</v>
      </c>
      <c r="E32" s="17" t="s">
        <v>5</v>
      </c>
      <c r="F32" s="20" t="s">
        <v>141</v>
      </c>
      <c r="G32" s="20" t="str">
        <f t="shared" si="0"/>
        <v>Audit</v>
      </c>
      <c r="H32" s="17"/>
      <c r="I32" s="17"/>
      <c r="J32" s="26" t="s">
        <v>144</v>
      </c>
    </row>
    <row r="33" ht="26.75" spans="1:10">
      <c r="A33" s="21" t="s">
        <v>609</v>
      </c>
      <c r="B33" s="22" t="s">
        <v>610</v>
      </c>
      <c r="C33" s="17" t="s">
        <v>226</v>
      </c>
      <c r="D33" s="17" t="s">
        <v>206</v>
      </c>
      <c r="E33" s="17" t="s">
        <v>5</v>
      </c>
      <c r="F33" s="20" t="s">
        <v>141</v>
      </c>
      <c r="G33" s="20" t="str">
        <f t="shared" si="0"/>
        <v>Audit</v>
      </c>
      <c r="H33" s="17"/>
      <c r="I33" s="17"/>
      <c r="J33" s="26" t="s">
        <v>144</v>
      </c>
    </row>
    <row r="34" ht="26.75" spans="1:10">
      <c r="A34" s="21" t="s">
        <v>611</v>
      </c>
      <c r="B34" s="22" t="s">
        <v>612</v>
      </c>
      <c r="C34" s="17" t="s">
        <v>155</v>
      </c>
      <c r="D34" s="17" t="s">
        <v>206</v>
      </c>
      <c r="E34" s="17" t="s">
        <v>5</v>
      </c>
      <c r="F34" s="20" t="str">
        <f>IF(Chosen_Class&gt;1,"M","A")</f>
        <v>M</v>
      </c>
      <c r="G34" s="20" t="str">
        <f t="shared" si="0"/>
        <v>Audit</v>
      </c>
      <c r="H34" s="17"/>
      <c r="I34" s="17"/>
      <c r="J34" s="26" t="s">
        <v>144</v>
      </c>
    </row>
    <row r="35" ht="26.75" spans="1:10">
      <c r="A35" s="21" t="s">
        <v>613</v>
      </c>
      <c r="B35" s="22" t="s">
        <v>614</v>
      </c>
      <c r="C35" s="17" t="s">
        <v>331</v>
      </c>
      <c r="D35" s="17" t="s">
        <v>206</v>
      </c>
      <c r="E35" s="17" t="s">
        <v>207</v>
      </c>
      <c r="F35" s="20" t="s">
        <v>179</v>
      </c>
      <c r="G35" s="20" t="str">
        <f t="shared" si="0"/>
        <v>Audit</v>
      </c>
      <c r="H35" s="17"/>
      <c r="I35" s="17"/>
      <c r="J35" s="26" t="s">
        <v>144</v>
      </c>
    </row>
  </sheetData>
  <dataValidations count="1">
    <dataValidation type="list" allowBlank="1" showInputMessage="1" showErrorMessage="1" sqref="J2:J35">
      <formula1>status</formula1>
    </dataValidation>
  </dataValidations>
  <printOptions horizontalCentered="1"/>
  <pageMargins left="0.708661417322835" right="0.708661417322835" top="0.748031496062992" bottom="0.748031496062992" header="0.31496062992126" footer="0.31496062992126"/>
  <pageSetup paperSize="9" scale="67" fitToHeight="0" orientation="landscape"/>
  <headerFooter>
    <oddHeader>&amp;C&amp;F</oddHeader>
    <oddFooter>&amp;L(c) Copyright IoT Security Foundation&amp;CPrepared by Assessor &amp;D&amp;RPage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J9"/>
  <sheetViews>
    <sheetView workbookViewId="0">
      <selection activeCell="A1" sqref="$A1:$XFD3"/>
    </sheetView>
  </sheetViews>
  <sheetFormatPr defaultColWidth="9" defaultRowHeight="12.5"/>
  <cols>
    <col min="2" max="2" width="76.3363636363636" customWidth="1"/>
    <col min="3" max="3" width="13.1090909090909" customWidth="1"/>
    <col min="4" max="4" width="19.6636363636364" customWidth="1"/>
    <col min="5" max="5" width="34.5545454545455" customWidth="1"/>
    <col min="6" max="7" width="12.6636363636364" customWidth="1"/>
    <col min="8" max="8" width="39.5545454545455" customWidth="1"/>
    <col min="9" max="9" width="28.4454545454545" customWidth="1"/>
    <col min="10" max="10" width="15.1090909090909" customWidth="1"/>
  </cols>
  <sheetData>
    <row r="1" ht="50.25" customHeight="1" spans="1:10">
      <c r="A1" s="28" t="s">
        <v>126</v>
      </c>
      <c r="B1" s="28" t="s">
        <v>127</v>
      </c>
      <c r="C1" s="33" t="s">
        <v>244</v>
      </c>
      <c r="D1" s="33" t="s">
        <v>128</v>
      </c>
      <c r="E1" s="33" t="s">
        <v>129</v>
      </c>
      <c r="F1" s="5" t="s">
        <v>130</v>
      </c>
      <c r="G1" s="5" t="s">
        <v>131</v>
      </c>
      <c r="H1" s="6" t="s">
        <v>132</v>
      </c>
      <c r="I1" s="23" t="s">
        <v>133</v>
      </c>
      <c r="J1" s="23" t="s">
        <v>134</v>
      </c>
    </row>
    <row r="2" ht="65.75" spans="1:10">
      <c r="A2" s="13" t="s">
        <v>615</v>
      </c>
      <c r="B2" s="14" t="s">
        <v>616</v>
      </c>
      <c r="C2" s="9" t="s">
        <v>331</v>
      </c>
      <c r="D2" s="9" t="s">
        <v>206</v>
      </c>
      <c r="E2" s="10" t="s">
        <v>5</v>
      </c>
      <c r="F2" s="34" t="s">
        <v>179</v>
      </c>
      <c r="G2" s="9" t="str">
        <f t="shared" ref="G2:G9" si="0">LOOKUP(Chosen_Class,Method)</f>
        <v>Audit</v>
      </c>
      <c r="H2" s="12"/>
      <c r="I2" s="12"/>
      <c r="J2" s="24" t="s">
        <v>144</v>
      </c>
    </row>
    <row r="3" ht="29.25" spans="1:10">
      <c r="A3" s="21" t="s">
        <v>617</v>
      </c>
      <c r="B3" s="22" t="s">
        <v>618</v>
      </c>
      <c r="C3" s="17" t="s">
        <v>331</v>
      </c>
      <c r="D3" s="17" t="s">
        <v>139</v>
      </c>
      <c r="E3" s="17" t="s">
        <v>152</v>
      </c>
      <c r="F3" s="11" t="s">
        <v>179</v>
      </c>
      <c r="G3" s="9" t="str">
        <f t="shared" si="0"/>
        <v>Audit</v>
      </c>
      <c r="H3" s="9"/>
      <c r="I3" s="9"/>
      <c r="J3" s="10" t="s">
        <v>144</v>
      </c>
    </row>
    <row r="4" ht="24.75" customHeight="1" spans="1:10">
      <c r="A4" s="7" t="s">
        <v>619</v>
      </c>
      <c r="B4" s="8" t="s">
        <v>620</v>
      </c>
      <c r="C4" s="35" t="s">
        <v>193</v>
      </c>
      <c r="D4" s="12" t="s">
        <v>139</v>
      </c>
      <c r="E4" s="12" t="s">
        <v>152</v>
      </c>
      <c r="F4" s="11" t="str">
        <f>IF(Chosen_Class&gt;0,"M","A")</f>
        <v>M</v>
      </c>
      <c r="G4" s="17" t="str">
        <f t="shared" si="0"/>
        <v>Audit</v>
      </c>
      <c r="H4" s="17"/>
      <c r="I4" s="17"/>
      <c r="J4" s="25" t="s">
        <v>144</v>
      </c>
    </row>
    <row r="5" ht="42.75" customHeight="1" spans="1:10">
      <c r="A5" s="13" t="s">
        <v>621</v>
      </c>
      <c r="B5" s="18" t="s">
        <v>622</v>
      </c>
      <c r="C5" s="36" t="s">
        <v>193</v>
      </c>
      <c r="D5" s="37" t="s">
        <v>139</v>
      </c>
      <c r="E5" s="38" t="s">
        <v>152</v>
      </c>
      <c r="F5" s="11" t="str">
        <f>IF(Chosen_Class&gt;0,"M","A")</f>
        <v>M</v>
      </c>
      <c r="G5" s="20" t="str">
        <f t="shared" si="0"/>
        <v>Audit</v>
      </c>
      <c r="H5" s="17"/>
      <c r="I5" s="17"/>
      <c r="J5" s="26" t="s">
        <v>144</v>
      </c>
    </row>
    <row r="6" ht="55.5" customHeight="1" spans="1:10">
      <c r="A6" s="39" t="s">
        <v>623</v>
      </c>
      <c r="B6" s="40" t="s">
        <v>624</v>
      </c>
      <c r="C6" s="36" t="s">
        <v>331</v>
      </c>
      <c r="D6" s="41" t="s">
        <v>139</v>
      </c>
      <c r="E6" s="10" t="s">
        <v>152</v>
      </c>
      <c r="F6" s="10" t="s">
        <v>179</v>
      </c>
      <c r="G6" s="20" t="str">
        <f t="shared" si="0"/>
        <v>Audit</v>
      </c>
      <c r="H6" s="17"/>
      <c r="I6" s="17"/>
      <c r="J6" s="26" t="s">
        <v>144</v>
      </c>
    </row>
    <row r="7" ht="24.75" customHeight="1" spans="1:10">
      <c r="A7" s="13" t="s">
        <v>625</v>
      </c>
      <c r="B7" s="18" t="s">
        <v>626</v>
      </c>
      <c r="C7" s="36" t="s">
        <v>331</v>
      </c>
      <c r="D7" s="42" t="s">
        <v>139</v>
      </c>
      <c r="E7" s="43" t="s">
        <v>152</v>
      </c>
      <c r="F7" s="20" t="s">
        <v>179</v>
      </c>
      <c r="G7" s="20" t="str">
        <f t="shared" si="0"/>
        <v>Audit</v>
      </c>
      <c r="H7" s="17"/>
      <c r="I7" s="17"/>
      <c r="J7" s="26" t="s">
        <v>144</v>
      </c>
    </row>
    <row r="8" ht="39.75" spans="1:10">
      <c r="A8" s="21" t="s">
        <v>627</v>
      </c>
      <c r="B8" s="22" t="s">
        <v>628</v>
      </c>
      <c r="C8" s="17" t="s">
        <v>193</v>
      </c>
      <c r="D8" s="17" t="s">
        <v>629</v>
      </c>
      <c r="E8" s="17" t="s">
        <v>152</v>
      </c>
      <c r="F8" s="11" t="str">
        <f>IF(Chosen_Class&gt;0,"M","A")</f>
        <v>M</v>
      </c>
      <c r="G8" s="20" t="str">
        <f t="shared" si="0"/>
        <v>Audit</v>
      </c>
      <c r="H8" s="17"/>
      <c r="I8" s="17"/>
      <c r="J8" s="26" t="s">
        <v>144</v>
      </c>
    </row>
    <row r="9" ht="26.75" spans="1:10">
      <c r="A9" s="21" t="s">
        <v>630</v>
      </c>
      <c r="B9" s="22" t="s">
        <v>631</v>
      </c>
      <c r="C9" s="17" t="s">
        <v>402</v>
      </c>
      <c r="D9" s="17" t="s">
        <v>139</v>
      </c>
      <c r="E9" s="17" t="s">
        <v>152</v>
      </c>
      <c r="F9" s="11" t="s">
        <v>179</v>
      </c>
      <c r="G9" s="20" t="str">
        <f t="shared" si="0"/>
        <v>Audit</v>
      </c>
      <c r="H9" s="17"/>
      <c r="I9" s="17"/>
      <c r="J9" s="26" t="s">
        <v>144</v>
      </c>
    </row>
  </sheetData>
  <dataValidations count="1">
    <dataValidation type="list" allowBlank="1" showInputMessage="1" showErrorMessage="1" sqref="J2:J9">
      <formula1>status</formula1>
    </dataValidation>
  </dataValidations>
  <printOptions horizontalCentered="1"/>
  <pageMargins left="0.708661417322835" right="0.708661417322835" top="0.748031496062992" bottom="0.748031496062992" header="0.31496062992126" footer="0.31496062992126"/>
  <pageSetup paperSize="9" scale="51" orientation="landscape"/>
  <headerFooter>
    <oddHeader>&amp;C&amp;F</oddHeader>
    <oddFooter>&amp;L(c) Copyright IoT Security Foundation&amp;CPrepared by Assessor &amp;D&amp;RPage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J3"/>
  <sheetViews>
    <sheetView workbookViewId="0">
      <selection activeCell="A1" sqref="$A1:$XFD3"/>
    </sheetView>
  </sheetViews>
  <sheetFormatPr defaultColWidth="9.10909090909091" defaultRowHeight="12.5" outlineLevelRow="2"/>
  <cols>
    <col min="1" max="1" width="9.10909090909091" style="27"/>
    <col min="2" max="2" width="77.5545454545454" style="27" customWidth="1"/>
    <col min="3" max="3" width="13.6636363636364" style="27" customWidth="1"/>
    <col min="4" max="4" width="12.5545454545455" style="27" customWidth="1"/>
    <col min="5" max="5" width="14.1090909090909" style="27" customWidth="1"/>
    <col min="6" max="7" width="12.6636363636364" style="27" customWidth="1"/>
    <col min="8" max="8" width="23.8909090909091" style="27" customWidth="1"/>
    <col min="9" max="9" width="28" customWidth="1"/>
    <col min="10" max="10" width="15.1090909090909" style="27" customWidth="1"/>
    <col min="11" max="16384" width="9.10909090909091" style="27"/>
  </cols>
  <sheetData>
    <row r="1" ht="39.75" spans="1:10">
      <c r="A1" s="28" t="s">
        <v>126</v>
      </c>
      <c r="B1" s="29" t="s">
        <v>127</v>
      </c>
      <c r="C1" s="30" t="s">
        <v>244</v>
      </c>
      <c r="D1" s="31" t="s">
        <v>128</v>
      </c>
      <c r="E1" s="32" t="s">
        <v>129</v>
      </c>
      <c r="F1" s="5" t="s">
        <v>130</v>
      </c>
      <c r="G1" s="5" t="s">
        <v>131</v>
      </c>
      <c r="H1" s="6" t="s">
        <v>132</v>
      </c>
      <c r="I1" s="23" t="s">
        <v>133</v>
      </c>
      <c r="J1" s="23" t="s">
        <v>134</v>
      </c>
    </row>
    <row r="2" ht="54.75" customHeight="1" spans="1:10">
      <c r="A2" s="13" t="s">
        <v>632</v>
      </c>
      <c r="B2" s="18" t="s">
        <v>633</v>
      </c>
      <c r="C2" s="17" t="s">
        <v>193</v>
      </c>
      <c r="D2" s="17" t="s">
        <v>139</v>
      </c>
      <c r="E2" s="17" t="s">
        <v>152</v>
      </c>
      <c r="F2" s="11" t="str">
        <f>IF(Chosen_Class&gt;0,"M","A")</f>
        <v>M</v>
      </c>
      <c r="G2" s="9" t="str">
        <f t="shared" ref="G2:G3" si="0">LOOKUP(Chosen_Class,Method)</f>
        <v>Audit</v>
      </c>
      <c r="H2" s="12"/>
      <c r="I2" s="12"/>
      <c r="J2" s="24" t="s">
        <v>144</v>
      </c>
    </row>
    <row r="3" ht="26.75" spans="1:10">
      <c r="A3" s="21" t="s">
        <v>634</v>
      </c>
      <c r="B3" s="22" t="s">
        <v>635</v>
      </c>
      <c r="C3" s="17" t="s">
        <v>193</v>
      </c>
      <c r="D3" s="17" t="s">
        <v>139</v>
      </c>
      <c r="E3" s="17" t="s">
        <v>152</v>
      </c>
      <c r="F3" s="11" t="str">
        <f>IF(Chosen_Class&gt;0,"M","A")</f>
        <v>M</v>
      </c>
      <c r="G3" s="9" t="str">
        <f t="shared" si="0"/>
        <v>Audit</v>
      </c>
      <c r="H3" s="9"/>
      <c r="I3" s="9"/>
      <c r="J3" s="10" t="s">
        <v>144</v>
      </c>
    </row>
  </sheetData>
  <dataValidations count="1">
    <dataValidation type="list" allowBlank="1" showInputMessage="1" showErrorMessage="1" sqref="J2:J3">
      <formula1>status</formula1>
    </dataValidation>
  </dataValidations>
  <printOptions horizontalCentered="1"/>
  <pageMargins left="0.708661417322835" right="0.708661417322835" top="0.748031496062992" bottom="0.748031496062992" header="0.31496062992126" footer="0.31496062992126"/>
  <pageSetup paperSize="9" scale="60" orientation="landscape"/>
  <headerFooter>
    <oddHeader>&amp;C&amp;F</oddHeader>
    <oddFooter>&amp;L(c) Copyright IoT Security Foundation&amp;CPrepared by Assessor &amp;D</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J7"/>
  <sheetViews>
    <sheetView workbookViewId="0">
      <selection activeCell="D26" sqref="D26"/>
    </sheetView>
  </sheetViews>
  <sheetFormatPr defaultColWidth="9" defaultRowHeight="12.5" outlineLevelRow="6"/>
  <cols>
    <col min="2" max="2" width="65.6636363636364" customWidth="1"/>
    <col min="3" max="3" width="17.3363636363636" customWidth="1"/>
    <col min="4" max="4" width="21.1090909090909" customWidth="1"/>
    <col min="5" max="5" width="18.8909090909091" customWidth="1"/>
    <col min="6" max="7" width="14.6636363636364" customWidth="1"/>
    <col min="8" max="10" width="15.1090909090909" customWidth="1"/>
  </cols>
  <sheetData>
    <row r="1" ht="26.75" spans="1:10">
      <c r="A1" s="1" t="s">
        <v>126</v>
      </c>
      <c r="B1" s="2" t="s">
        <v>127</v>
      </c>
      <c r="C1" s="3" t="s">
        <v>244</v>
      </c>
      <c r="D1" s="3" t="s">
        <v>128</v>
      </c>
      <c r="E1" s="4" t="s">
        <v>129</v>
      </c>
      <c r="F1" s="5" t="s">
        <v>130</v>
      </c>
      <c r="G1" s="5" t="s">
        <v>131</v>
      </c>
      <c r="H1" s="6" t="s">
        <v>132</v>
      </c>
      <c r="I1" s="23" t="s">
        <v>133</v>
      </c>
      <c r="J1" s="23" t="s">
        <v>134</v>
      </c>
    </row>
    <row r="2" ht="37.5" customHeight="1" spans="1:10">
      <c r="A2" s="7" t="s">
        <v>636</v>
      </c>
      <c r="B2" s="8" t="s">
        <v>637</v>
      </c>
      <c r="C2" s="9" t="s">
        <v>193</v>
      </c>
      <c r="D2" s="9" t="s">
        <v>139</v>
      </c>
      <c r="E2" s="10" t="s">
        <v>152</v>
      </c>
      <c r="F2" s="11" t="str">
        <f t="shared" ref="F2:F7" si="0">IF(Chosen_Class&gt;0,"M","A")</f>
        <v>M</v>
      </c>
      <c r="G2" s="9" t="str">
        <f t="shared" ref="G2:G7" si="1">LOOKUP(Chosen_Class,Method)</f>
        <v>Audit</v>
      </c>
      <c r="H2" s="12"/>
      <c r="I2" s="12"/>
      <c r="J2" s="24" t="s">
        <v>144</v>
      </c>
    </row>
    <row r="3" ht="26.75" spans="1:10">
      <c r="A3" s="13" t="s">
        <v>638</v>
      </c>
      <c r="B3" s="14" t="s">
        <v>639</v>
      </c>
      <c r="C3" s="9" t="s">
        <v>193</v>
      </c>
      <c r="D3" s="9" t="s">
        <v>139</v>
      </c>
      <c r="E3" s="10" t="s">
        <v>152</v>
      </c>
      <c r="F3" s="11" t="str">
        <f t="shared" si="0"/>
        <v>M</v>
      </c>
      <c r="G3" s="9" t="str">
        <f t="shared" si="1"/>
        <v>Audit</v>
      </c>
      <c r="H3" s="9"/>
      <c r="I3" s="9"/>
      <c r="J3" s="10" t="s">
        <v>144</v>
      </c>
    </row>
    <row r="4" ht="27.75" customHeight="1" spans="1:10">
      <c r="A4" s="15" t="s">
        <v>640</v>
      </c>
      <c r="B4" s="16" t="s">
        <v>641</v>
      </c>
      <c r="C4" s="9" t="s">
        <v>193</v>
      </c>
      <c r="D4" s="9" t="s">
        <v>139</v>
      </c>
      <c r="E4" s="10" t="s">
        <v>152</v>
      </c>
      <c r="F4" s="11" t="str">
        <f t="shared" si="0"/>
        <v>M</v>
      </c>
      <c r="G4" s="17" t="str">
        <f t="shared" si="1"/>
        <v>Audit</v>
      </c>
      <c r="H4" s="17"/>
      <c r="I4" s="17"/>
      <c r="J4" s="25" t="s">
        <v>144</v>
      </c>
    </row>
    <row r="5" ht="33" customHeight="1" spans="1:10">
      <c r="A5" s="13" t="s">
        <v>642</v>
      </c>
      <c r="B5" s="18" t="s">
        <v>643</v>
      </c>
      <c r="C5" s="19" t="s">
        <v>644</v>
      </c>
      <c r="D5" s="9" t="s">
        <v>206</v>
      </c>
      <c r="E5" s="10" t="s">
        <v>5</v>
      </c>
      <c r="F5" s="11" t="str">
        <f t="shared" si="0"/>
        <v>M</v>
      </c>
      <c r="G5" s="20" t="str">
        <f t="shared" si="1"/>
        <v>Audit</v>
      </c>
      <c r="H5" s="17"/>
      <c r="I5" s="17"/>
      <c r="J5" s="26" t="s">
        <v>144</v>
      </c>
    </row>
    <row r="6" ht="26.75" spans="1:10">
      <c r="A6" s="13" t="s">
        <v>645</v>
      </c>
      <c r="B6" s="14" t="s">
        <v>646</v>
      </c>
      <c r="C6" s="9" t="s">
        <v>193</v>
      </c>
      <c r="D6" s="9" t="s">
        <v>139</v>
      </c>
      <c r="E6" s="10" t="s">
        <v>152</v>
      </c>
      <c r="F6" s="11" t="str">
        <f t="shared" si="0"/>
        <v>M</v>
      </c>
      <c r="G6" s="20" t="str">
        <f t="shared" si="1"/>
        <v>Audit</v>
      </c>
      <c r="H6" s="17"/>
      <c r="I6" s="17"/>
      <c r="J6" s="26" t="s">
        <v>144</v>
      </c>
    </row>
    <row r="7" ht="39.75" spans="1:10">
      <c r="A7" s="21" t="s">
        <v>647</v>
      </c>
      <c r="B7" s="22" t="s">
        <v>648</v>
      </c>
      <c r="C7" s="17" t="s">
        <v>193</v>
      </c>
      <c r="D7" s="17" t="s">
        <v>139</v>
      </c>
      <c r="E7" s="17" t="s">
        <v>4</v>
      </c>
      <c r="F7" s="11" t="str">
        <f t="shared" si="0"/>
        <v>M</v>
      </c>
      <c r="G7" s="20" t="str">
        <f t="shared" si="1"/>
        <v>Audit</v>
      </c>
      <c r="H7" s="17"/>
      <c r="I7" s="17"/>
      <c r="J7" s="26" t="s">
        <v>144</v>
      </c>
    </row>
  </sheetData>
  <dataValidations count="1">
    <dataValidation type="list" allowBlank="1" showInputMessage="1" showErrorMessage="1" sqref="J2:J7">
      <formula1>status</formula1>
    </dataValidation>
  </dataValidations>
  <printOptions horizontalCentered="1"/>
  <pageMargins left="0.708661417322835" right="0.708661417322835" top="0.748031496062992" bottom="0.748031496062992" header="0.31496062992126" footer="0.31496062992126"/>
  <pageSetup paperSize="9" scale="64" orientation="landscape"/>
  <headerFooter>
    <oddHeader>&amp;C&amp;F</oddHeader>
    <oddFooter>&amp;L(c) Copyright IoT Security Foundation&amp;CPrepared by Assessor &amp;D</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K10" sqref="K10"/>
    </sheetView>
  </sheetViews>
  <sheetFormatPr defaultColWidth="9" defaultRowHeight="12.5"/>
  <sheetData/>
  <pageMargins left="0.7" right="0.7" top="0.75" bottom="0.75" header="0.3" footer="0.3"/>
  <pageSetup paperSize="9" orientation="portrait"/>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P35" sqref="P35"/>
    </sheetView>
  </sheetViews>
  <sheetFormatPr defaultColWidth="9" defaultRowHeight="12.5"/>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F45"/>
  <sheetViews>
    <sheetView workbookViewId="0">
      <selection activeCell="D3" sqref="D3"/>
    </sheetView>
  </sheetViews>
  <sheetFormatPr defaultColWidth="9.10909090909091" defaultRowHeight="12.5" outlineLevelCol="5"/>
  <cols>
    <col min="1" max="1" width="10.6636363636364" style="27" customWidth="1"/>
    <col min="2" max="2" width="52" style="27" customWidth="1"/>
    <col min="3" max="3" width="22.5545454545455" style="193" customWidth="1"/>
    <col min="4" max="4" width="15.4454545454545" style="194" customWidth="1"/>
    <col min="5" max="5" width="22.4454545454545" style="27" customWidth="1"/>
    <col min="6" max="6" width="11.4454545454545" style="195" customWidth="1"/>
    <col min="7" max="16384" width="9.10909090909091" style="27"/>
  </cols>
  <sheetData>
    <row r="1" ht="15.5" spans="2:2">
      <c r="B1" s="196"/>
    </row>
    <row r="2" ht="30" spans="2:6">
      <c r="B2" s="197" t="s">
        <v>21</v>
      </c>
      <c r="C2" s="198"/>
      <c r="D2" s="199"/>
      <c r="E2" s="200"/>
      <c r="F2" s="201"/>
    </row>
    <row r="3" ht="87.9" customHeight="1" spans="2:6">
      <c r="B3" s="202"/>
      <c r="C3" s="198"/>
      <c r="D3" s="199"/>
      <c r="E3" s="200"/>
      <c r="F3" s="201"/>
    </row>
    <row r="4" ht="15.5" spans="2:6">
      <c r="B4" s="196"/>
      <c r="C4" s="198"/>
      <c r="D4" s="199"/>
      <c r="E4" s="200"/>
      <c r="F4" s="201"/>
    </row>
    <row r="5" ht="15.5" spans="2:6">
      <c r="B5" s="196" t="s">
        <v>22</v>
      </c>
      <c r="C5" s="203"/>
      <c r="D5" s="203"/>
      <c r="E5" s="200"/>
      <c r="F5" s="201"/>
    </row>
    <row r="6" ht="15.5" spans="2:6">
      <c r="B6" s="200"/>
      <c r="C6" s="203"/>
      <c r="D6" s="203"/>
      <c r="E6" s="200"/>
      <c r="F6" s="201"/>
    </row>
    <row r="7" ht="15.5" spans="2:6">
      <c r="B7" s="196" t="s">
        <v>23</v>
      </c>
      <c r="D7" s="203"/>
      <c r="E7" s="161">
        <v>43404</v>
      </c>
      <c r="F7" s="201"/>
    </row>
    <row r="8" ht="15.5" spans="2:6">
      <c r="B8" s="196" t="s">
        <v>24</v>
      </c>
      <c r="D8" s="203"/>
      <c r="E8" s="171" t="s">
        <v>25</v>
      </c>
      <c r="F8" s="201"/>
    </row>
    <row r="9" ht="15.5" spans="2:6">
      <c r="B9" s="196" t="s">
        <v>26</v>
      </c>
      <c r="D9" s="203"/>
      <c r="E9" s="204">
        <v>2</v>
      </c>
      <c r="F9" s="201"/>
    </row>
    <row r="10" ht="15.5" spans="2:6">
      <c r="B10" s="200"/>
      <c r="C10" s="203"/>
      <c r="D10" s="203"/>
      <c r="E10" s="200"/>
      <c r="F10" s="201"/>
    </row>
    <row r="11" ht="15.5" spans="1:6">
      <c r="A11" s="205"/>
      <c r="B11" s="206" t="s">
        <v>27</v>
      </c>
      <c r="C11" s="207"/>
      <c r="D11" s="207"/>
      <c r="E11" s="207"/>
      <c r="F11" s="201"/>
    </row>
    <row r="12" ht="15.5" spans="1:6">
      <c r="A12" s="205"/>
      <c r="B12" s="206"/>
      <c r="C12" s="208"/>
      <c r="D12" s="208"/>
      <c r="E12" s="209"/>
      <c r="F12" s="201"/>
    </row>
    <row r="13" ht="15.5" spans="1:6">
      <c r="A13" s="205"/>
      <c r="B13" s="206" t="s">
        <v>28</v>
      </c>
      <c r="C13" s="208"/>
      <c r="D13" s="208"/>
      <c r="E13" s="209"/>
      <c r="F13" s="210"/>
    </row>
    <row r="14" ht="15.5" spans="1:6">
      <c r="A14" s="205"/>
      <c r="B14" s="211" t="s">
        <v>29</v>
      </c>
      <c r="C14" s="212"/>
      <c r="D14" s="212"/>
      <c r="E14" s="212"/>
      <c r="F14" s="210"/>
    </row>
    <row r="15" ht="15.5" spans="2:6">
      <c r="B15" s="211"/>
      <c r="C15" s="208"/>
      <c r="D15" s="208"/>
      <c r="E15" s="209"/>
      <c r="F15" s="210"/>
    </row>
    <row r="16" ht="15.5" spans="2:6">
      <c r="B16" s="206" t="s">
        <v>30</v>
      </c>
      <c r="C16" s="213"/>
      <c r="D16" s="213"/>
      <c r="E16" s="209"/>
      <c r="F16" s="201"/>
    </row>
    <row r="17" ht="66" customHeight="1" spans="2:6">
      <c r="B17" s="211" t="s">
        <v>31</v>
      </c>
      <c r="C17" s="212"/>
      <c r="D17" s="212"/>
      <c r="E17" s="212"/>
      <c r="F17" s="201"/>
    </row>
    <row r="18" ht="40.5" customHeight="1" spans="2:6">
      <c r="B18" s="211" t="s">
        <v>32</v>
      </c>
      <c r="C18" s="212"/>
      <c r="D18" s="212"/>
      <c r="E18" s="212"/>
      <c r="F18" s="201"/>
    </row>
    <row r="19" ht="13.5" customHeight="1" spans="2:6">
      <c r="B19" s="211"/>
      <c r="C19" s="214"/>
      <c r="D19" s="214"/>
      <c r="E19" s="212"/>
      <c r="F19" s="201"/>
    </row>
    <row r="20" ht="15.5" spans="2:6">
      <c r="B20" s="206" t="s">
        <v>33</v>
      </c>
      <c r="C20" s="215"/>
      <c r="D20" s="215"/>
      <c r="E20" s="215"/>
      <c r="F20" s="201"/>
    </row>
    <row r="21" ht="52.5" customHeight="1" spans="2:6">
      <c r="B21" s="211" t="s">
        <v>34</v>
      </c>
      <c r="C21" s="212"/>
      <c r="D21" s="212"/>
      <c r="E21" s="212"/>
      <c r="F21" s="201"/>
    </row>
    <row r="22" ht="114.75" customHeight="1" spans="2:6">
      <c r="B22" s="211" t="s">
        <v>35</v>
      </c>
      <c r="C22" s="212"/>
      <c r="D22" s="212"/>
      <c r="E22" s="212"/>
      <c r="F22" s="201"/>
    </row>
    <row r="23" ht="100.5" customHeight="1" spans="2:6">
      <c r="B23" s="211" t="s">
        <v>36</v>
      </c>
      <c r="C23" s="212"/>
      <c r="D23" s="212"/>
      <c r="E23" s="212"/>
      <c r="F23" s="201"/>
    </row>
    <row r="24" ht="36.75" customHeight="1" spans="2:6">
      <c r="B24" s="211" t="s">
        <v>37</v>
      </c>
      <c r="C24" s="212"/>
      <c r="D24" s="212"/>
      <c r="E24" s="212"/>
      <c r="F24" s="201"/>
    </row>
    <row r="25" ht="33.75" customHeight="1" spans="2:6">
      <c r="B25" s="211" t="s">
        <v>38</v>
      </c>
      <c r="C25" s="212"/>
      <c r="D25" s="212"/>
      <c r="E25" s="212"/>
      <c r="F25" s="201"/>
    </row>
    <row r="26" ht="19.5" customHeight="1" spans="2:6">
      <c r="B26" s="211"/>
      <c r="C26" s="214"/>
      <c r="D26" s="214"/>
      <c r="E26" s="212"/>
      <c r="F26" s="201"/>
    </row>
    <row r="27" ht="25.5" customHeight="1" spans="2:6">
      <c r="B27" s="206" t="s">
        <v>39</v>
      </c>
      <c r="C27" s="215"/>
      <c r="D27" s="215"/>
      <c r="E27" s="215"/>
      <c r="F27" s="201"/>
    </row>
    <row r="28" ht="13.5" customHeight="1" spans="2:6">
      <c r="B28" s="206"/>
      <c r="C28" s="216"/>
      <c r="D28" s="216"/>
      <c r="E28" s="215"/>
      <c r="F28" s="201"/>
    </row>
    <row r="29" ht="23.25" customHeight="1" spans="2:6">
      <c r="B29" s="211" t="s">
        <v>40</v>
      </c>
      <c r="C29" s="212"/>
      <c r="D29" s="212"/>
      <c r="E29" s="212"/>
      <c r="F29" s="201"/>
    </row>
    <row r="30" ht="15" customHeight="1" spans="2:6">
      <c r="B30" s="211"/>
      <c r="C30" s="214"/>
      <c r="D30" s="214"/>
      <c r="E30" s="212"/>
      <c r="F30" s="201"/>
    </row>
    <row r="31" ht="15.5" spans="2:6">
      <c r="B31" s="206" t="s">
        <v>41</v>
      </c>
      <c r="C31" s="215"/>
      <c r="D31" s="215"/>
      <c r="E31" s="215"/>
      <c r="F31" s="201"/>
    </row>
    <row r="32" ht="15.5" spans="2:6">
      <c r="B32" s="206"/>
      <c r="C32" s="216"/>
      <c r="D32" s="216"/>
      <c r="E32" s="215"/>
      <c r="F32" s="201"/>
    </row>
    <row r="33" ht="29.25" customHeight="1" spans="2:6">
      <c r="B33" s="211" t="s">
        <v>42</v>
      </c>
      <c r="C33" s="212"/>
      <c r="D33" s="212"/>
      <c r="E33" s="212"/>
      <c r="F33" s="210"/>
    </row>
    <row r="34" ht="15.5" spans="2:6">
      <c r="B34" s="200"/>
      <c r="C34" s="203"/>
      <c r="D34" s="203"/>
      <c r="E34" s="203"/>
      <c r="F34" s="210"/>
    </row>
    <row r="35" ht="15.5" spans="2:6">
      <c r="B35" s="217" t="s">
        <v>43</v>
      </c>
      <c r="C35" s="217" t="s">
        <v>44</v>
      </c>
      <c r="D35" s="198" t="s">
        <v>45</v>
      </c>
      <c r="E35" s="217" t="s">
        <v>46</v>
      </c>
      <c r="F35" s="201"/>
    </row>
    <row r="36" ht="15.5" spans="1:6">
      <c r="A36" s="207"/>
      <c r="B36" s="169" t="s">
        <v>47</v>
      </c>
      <c r="C36" s="170">
        <v>0.1</v>
      </c>
      <c r="D36" s="153" t="s">
        <v>48</v>
      </c>
      <c r="E36" s="218">
        <v>42991</v>
      </c>
      <c r="F36" s="201"/>
    </row>
    <row r="37" ht="31" spans="1:6">
      <c r="A37" s="207"/>
      <c r="B37" s="169" t="s">
        <v>49</v>
      </c>
      <c r="C37" s="170">
        <v>0.11</v>
      </c>
      <c r="D37" s="153" t="s">
        <v>48</v>
      </c>
      <c r="E37" s="218">
        <v>43042</v>
      </c>
      <c r="F37" s="201"/>
    </row>
    <row r="38" ht="15.5" spans="2:6">
      <c r="B38" s="176" t="s">
        <v>50</v>
      </c>
      <c r="C38" s="170">
        <v>0.12</v>
      </c>
      <c r="D38" s="153" t="s">
        <v>48</v>
      </c>
      <c r="E38" s="218">
        <v>43221</v>
      </c>
      <c r="F38" s="219"/>
    </row>
    <row r="39" ht="15.5" spans="2:6">
      <c r="B39" s="200" t="s">
        <v>51</v>
      </c>
      <c r="C39" s="203" t="s">
        <v>52</v>
      </c>
      <c r="D39" s="220" t="s">
        <v>53</v>
      </c>
      <c r="E39" s="218">
        <v>43420</v>
      </c>
      <c r="F39" s="201"/>
    </row>
    <row r="40" ht="15.5" spans="2:6">
      <c r="B40" s="200"/>
      <c r="C40" s="203"/>
      <c r="D40" s="220"/>
      <c r="E40" s="200"/>
      <c r="F40" s="201"/>
    </row>
    <row r="41" ht="15.5" spans="2:6">
      <c r="B41" s="200"/>
      <c r="C41" s="203"/>
      <c r="D41" s="220"/>
      <c r="E41" s="200"/>
      <c r="F41" s="201"/>
    </row>
    <row r="42" ht="15.5" spans="2:6">
      <c r="B42" s="200"/>
      <c r="C42" s="203"/>
      <c r="D42" s="220"/>
      <c r="E42" s="200"/>
      <c r="F42" s="201"/>
    </row>
    <row r="43" ht="15.5" spans="2:6">
      <c r="B43" s="196"/>
      <c r="C43" s="198"/>
      <c r="D43" s="220"/>
      <c r="E43" s="200"/>
      <c r="F43" s="201"/>
    </row>
    <row r="44" ht="15.5" spans="2:6">
      <c r="B44" s="196"/>
      <c r="C44" s="198"/>
      <c r="D44" s="220"/>
      <c r="E44" s="200"/>
      <c r="F44" s="201"/>
    </row>
    <row r="45" ht="15.5" spans="2:6">
      <c r="B45" s="200"/>
      <c r="C45" s="203"/>
      <c r="D45" s="220"/>
      <c r="E45" s="200"/>
      <c r="F45" s="201"/>
    </row>
  </sheetData>
  <sheetProtection selectLockedCells="1" selectUnlockedCells="1"/>
  <mergeCells count="14">
    <mergeCell ref="B11:E11"/>
    <mergeCell ref="B14:E14"/>
    <mergeCell ref="B17:E17"/>
    <mergeCell ref="B18:E18"/>
    <mergeCell ref="B20:E20"/>
    <mergeCell ref="B21:E21"/>
    <mergeCell ref="B22:E22"/>
    <mergeCell ref="B23:E23"/>
    <mergeCell ref="B24:E24"/>
    <mergeCell ref="B25:E25"/>
    <mergeCell ref="B27:E27"/>
    <mergeCell ref="B29:E29"/>
    <mergeCell ref="B31:E31"/>
    <mergeCell ref="B33:E33"/>
  </mergeCells>
  <printOptions horizontalCentered="1" verticalCentered="1"/>
  <pageMargins left="0.748031496062992" right="0.748031496062992" top="0.984251968503937" bottom="0.984251968503937" header="0.511811023622047" footer="0.511811023622047"/>
  <pageSetup paperSize="9" scale="65" orientation="portrait"/>
  <headerFooter alignWithMargins="0"/>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D53"/>
  <sheetViews>
    <sheetView showGridLines="0" zoomScale="70" zoomScaleNormal="70" topLeftCell="A10" workbookViewId="0">
      <selection activeCell="A28" sqref="A28:B28"/>
    </sheetView>
  </sheetViews>
  <sheetFormatPr defaultColWidth="9" defaultRowHeight="12.5" outlineLevelCol="3"/>
  <cols>
    <col min="1" max="1" width="85" customWidth="1"/>
    <col min="2" max="2" width="49.6636363636364" style="44" customWidth="1"/>
  </cols>
  <sheetData>
    <row r="4" ht="18" spans="1:1">
      <c r="A4" s="137" t="s">
        <v>54</v>
      </c>
    </row>
    <row r="5" ht="13.75" spans="1:1">
      <c r="A5" s="82"/>
    </row>
    <row r="6" spans="1:3">
      <c r="A6" s="138"/>
      <c r="B6" s="139"/>
      <c r="C6" s="140"/>
    </row>
    <row r="7" ht="15.5" spans="1:4">
      <c r="A7" s="141" t="s">
        <v>55</v>
      </c>
      <c r="B7" s="142" t="s">
        <v>56</v>
      </c>
      <c r="C7" s="143"/>
      <c r="D7" s="144"/>
    </row>
    <row r="8" ht="15.5" spans="1:4">
      <c r="A8" s="141"/>
      <c r="B8" s="142"/>
      <c r="C8" s="143"/>
      <c r="D8" s="144"/>
    </row>
    <row r="9" ht="15.5" spans="1:4">
      <c r="A9" s="145" t="s">
        <v>57</v>
      </c>
      <c r="B9" s="146" t="s">
        <v>58</v>
      </c>
      <c r="C9" s="147"/>
      <c r="D9" s="144"/>
    </row>
    <row r="10" ht="15.5" spans="1:4">
      <c r="A10" s="145" t="s">
        <v>59</v>
      </c>
      <c r="B10" s="146" t="s">
        <v>60</v>
      </c>
      <c r="C10" s="147"/>
      <c r="D10" s="144"/>
    </row>
    <row r="11" ht="15.5" spans="1:4">
      <c r="A11" s="145" t="s">
        <v>61</v>
      </c>
      <c r="B11" s="146" t="s">
        <v>62</v>
      </c>
      <c r="C11" s="147"/>
      <c r="D11" s="144"/>
    </row>
    <row r="12" ht="15.5" spans="1:4">
      <c r="A12" s="145" t="s">
        <v>63</v>
      </c>
      <c r="B12" s="148" t="s">
        <v>64</v>
      </c>
      <c r="C12" s="147"/>
      <c r="D12" s="144"/>
    </row>
    <row r="13" ht="16.25" spans="1:4">
      <c r="A13" s="149"/>
      <c r="B13" s="150"/>
      <c r="C13" s="151"/>
      <c r="D13" s="144"/>
    </row>
    <row r="14" ht="15.5" spans="1:4">
      <c r="A14" s="152"/>
      <c r="B14" s="153"/>
      <c r="C14" s="154"/>
      <c r="D14" s="144"/>
    </row>
    <row r="15" ht="16.25" spans="1:4">
      <c r="A15" s="152"/>
      <c r="B15" s="153"/>
      <c r="C15" s="154"/>
      <c r="D15" s="144"/>
    </row>
    <row r="16" ht="15.5" spans="1:4">
      <c r="A16" s="155"/>
      <c r="B16" s="156"/>
      <c r="C16" s="157"/>
      <c r="D16" s="144"/>
    </row>
    <row r="17" ht="15.5" spans="1:4">
      <c r="A17" s="158" t="s">
        <v>65</v>
      </c>
      <c r="B17" s="159"/>
      <c r="C17" s="160"/>
      <c r="D17" s="161"/>
    </row>
    <row r="18" ht="46.5" customHeight="1" spans="1:4">
      <c r="A18" s="162" t="s">
        <v>66</v>
      </c>
      <c r="B18" s="163"/>
      <c r="C18" s="160"/>
      <c r="D18" s="161"/>
    </row>
    <row r="19" ht="60" customHeight="1" spans="1:4">
      <c r="A19" s="164" t="s">
        <v>67</v>
      </c>
      <c r="B19" s="165"/>
      <c r="C19" s="160"/>
      <c r="D19" s="161"/>
    </row>
    <row r="20" ht="30.75" customHeight="1" spans="1:4">
      <c r="A20" s="162" t="s">
        <v>68</v>
      </c>
      <c r="B20" s="163"/>
      <c r="C20" s="160"/>
      <c r="D20" s="161"/>
    </row>
    <row r="21" ht="16.25" spans="1:4">
      <c r="A21" s="166"/>
      <c r="B21" s="167"/>
      <c r="C21" s="168"/>
      <c r="D21" s="161"/>
    </row>
    <row r="22" ht="15.5" spans="1:4">
      <c r="A22" s="169"/>
      <c r="B22" s="170"/>
      <c r="C22" s="171"/>
      <c r="D22" s="161"/>
    </row>
    <row r="23" ht="16.25" spans="1:4">
      <c r="A23" s="169"/>
      <c r="B23" s="170"/>
      <c r="C23" s="171"/>
      <c r="D23" s="161"/>
    </row>
    <row r="24" ht="15.5" spans="1:4">
      <c r="A24" s="138"/>
      <c r="B24" s="172"/>
      <c r="C24" s="173"/>
      <c r="D24" s="161"/>
    </row>
    <row r="25" ht="15.5" spans="1:4">
      <c r="A25" s="158" t="s">
        <v>69</v>
      </c>
      <c r="B25" s="159"/>
      <c r="C25" s="160"/>
      <c r="D25" s="161"/>
    </row>
    <row r="26" ht="45" customHeight="1" spans="1:4">
      <c r="A26" s="162" t="s">
        <v>70</v>
      </c>
      <c r="B26" s="163"/>
      <c r="C26" s="160"/>
      <c r="D26" s="161"/>
    </row>
    <row r="27" ht="45" customHeight="1" spans="1:4">
      <c r="A27" s="162" t="s">
        <v>71</v>
      </c>
      <c r="B27" s="163"/>
      <c r="C27" s="160"/>
      <c r="D27" s="161"/>
    </row>
    <row r="28" ht="45" customHeight="1" spans="1:4">
      <c r="A28" s="162" t="s">
        <v>72</v>
      </c>
      <c r="B28" s="163"/>
      <c r="C28" s="160"/>
      <c r="D28" s="161"/>
    </row>
    <row r="29" ht="45" customHeight="1" spans="1:4">
      <c r="A29" s="174" t="s">
        <v>73</v>
      </c>
      <c r="B29" s="167"/>
      <c r="C29" s="168"/>
      <c r="D29" s="161"/>
    </row>
    <row r="30" ht="15.5" spans="2:4">
      <c r="B30" s="159"/>
      <c r="C30" s="175"/>
      <c r="D30" s="161"/>
    </row>
    <row r="31" ht="16.25" spans="1:4">
      <c r="A31" s="176"/>
      <c r="B31" s="170"/>
      <c r="C31" s="171"/>
      <c r="D31" s="161"/>
    </row>
    <row r="32" ht="15.5" spans="1:4">
      <c r="A32" s="177"/>
      <c r="B32" s="172"/>
      <c r="C32" s="173"/>
      <c r="D32" s="161"/>
    </row>
    <row r="33" ht="15.5" spans="1:4">
      <c r="A33" s="178" t="s">
        <v>74</v>
      </c>
      <c r="B33" s="179" t="s">
        <v>75</v>
      </c>
      <c r="C33" s="160"/>
      <c r="D33" s="161"/>
    </row>
    <row r="34" ht="15.5" spans="1:4">
      <c r="A34" s="180" t="s">
        <v>76</v>
      </c>
      <c r="B34" s="179"/>
      <c r="C34" s="160"/>
      <c r="D34" s="161"/>
    </row>
    <row r="35" ht="15.5" spans="1:4">
      <c r="A35" s="229" t="s">
        <v>77</v>
      </c>
      <c r="B35" s="179" t="s">
        <v>2</v>
      </c>
      <c r="C35" s="160"/>
      <c r="D35" s="161"/>
    </row>
    <row r="36" ht="15.5" spans="1:4">
      <c r="A36" s="180" t="s">
        <v>78</v>
      </c>
      <c r="B36" s="230" t="s">
        <v>79</v>
      </c>
      <c r="C36" s="160"/>
      <c r="D36" s="161"/>
    </row>
    <row r="37" ht="15.5" spans="1:4">
      <c r="A37" s="181"/>
      <c r="B37" s="179"/>
      <c r="C37" s="160"/>
      <c r="D37" s="161"/>
    </row>
    <row r="38" ht="15.5" spans="1:3">
      <c r="A38" s="180" t="s">
        <v>80</v>
      </c>
      <c r="B38" s="182"/>
      <c r="C38" s="183"/>
    </row>
    <row r="39" ht="15.5" spans="1:3">
      <c r="A39" s="180">
        <v>1</v>
      </c>
      <c r="B39" s="179" t="s">
        <v>81</v>
      </c>
      <c r="C39" s="183"/>
    </row>
    <row r="40" ht="15.5" spans="1:4">
      <c r="A40" s="180">
        <v>2</v>
      </c>
      <c r="B40" s="179" t="s">
        <v>81</v>
      </c>
      <c r="C40" s="160"/>
      <c r="D40" s="161"/>
    </row>
    <row r="41" ht="15.5" spans="1:4">
      <c r="A41" s="180">
        <v>3</v>
      </c>
      <c r="B41" s="179" t="s">
        <v>82</v>
      </c>
      <c r="C41" s="160"/>
      <c r="D41" s="161"/>
    </row>
    <row r="42" ht="15.5" spans="1:4">
      <c r="A42" s="180">
        <v>4</v>
      </c>
      <c r="B42" s="184" t="s">
        <v>82</v>
      </c>
      <c r="C42" s="160"/>
      <c r="D42" s="161"/>
    </row>
    <row r="43" ht="16.25" spans="1:4">
      <c r="A43" s="185"/>
      <c r="B43" s="186"/>
      <c r="C43" s="187"/>
      <c r="D43" s="161"/>
    </row>
    <row r="44" ht="15.5" spans="1:4">
      <c r="A44" s="188"/>
      <c r="B44" s="142"/>
      <c r="C44" s="142"/>
      <c r="D44" s="161"/>
    </row>
    <row r="45" ht="16.25" spans="1:4">
      <c r="A45" s="188"/>
      <c r="B45" s="142"/>
      <c r="C45" s="142"/>
      <c r="D45" s="161"/>
    </row>
    <row r="46" ht="16.25" spans="1:4">
      <c r="A46" s="189" t="s">
        <v>83</v>
      </c>
      <c r="B46" s="190">
        <v>2</v>
      </c>
      <c r="C46" s="191"/>
      <c r="D46" s="161"/>
    </row>
    <row r="47" ht="15.5" spans="1:4">
      <c r="A47" s="144"/>
      <c r="B47" s="171"/>
      <c r="C47" s="192"/>
      <c r="D47" s="161"/>
    </row>
    <row r="48" ht="15.5" spans="1:4">
      <c r="A48" s="144"/>
      <c r="B48" s="171"/>
      <c r="C48" s="192"/>
      <c r="D48" s="161"/>
    </row>
    <row r="49" ht="15.5" spans="1:4">
      <c r="A49" s="144"/>
      <c r="B49" s="171"/>
      <c r="C49" s="171"/>
      <c r="D49" s="161"/>
    </row>
    <row r="50" ht="15.5" spans="1:4">
      <c r="A50" s="144"/>
      <c r="B50" s="171"/>
      <c r="C50" s="171"/>
      <c r="D50" s="161"/>
    </row>
    <row r="51" ht="15.5" spans="1:4">
      <c r="A51" s="144"/>
      <c r="B51" s="171"/>
      <c r="C51" s="171"/>
      <c r="D51" s="161"/>
    </row>
    <row r="52" ht="15.5" spans="1:4">
      <c r="A52" s="144"/>
      <c r="B52" s="171"/>
      <c r="C52" s="171"/>
      <c r="D52" s="161"/>
    </row>
    <row r="53" ht="15.5" spans="1:4">
      <c r="A53" s="144"/>
      <c r="B53" s="171"/>
      <c r="C53" s="171"/>
      <c r="D53" s="161"/>
    </row>
  </sheetData>
  <mergeCells count="6">
    <mergeCell ref="A18:B18"/>
    <mergeCell ref="A19:B19"/>
    <mergeCell ref="A20:B20"/>
    <mergeCell ref="A26:B26"/>
    <mergeCell ref="A27:B27"/>
    <mergeCell ref="A28:B28"/>
  </mergeCell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I52"/>
  <sheetViews>
    <sheetView showGridLines="0" zoomScale="70" zoomScaleNormal="70" topLeftCell="A4" workbookViewId="0">
      <selection activeCell="H31" sqref="H31"/>
    </sheetView>
  </sheetViews>
  <sheetFormatPr defaultColWidth="9.10909090909091" defaultRowHeight="14"/>
  <cols>
    <col min="1" max="1" width="9.10909090909091" style="99"/>
    <col min="2" max="2" width="28" style="99" customWidth="1"/>
    <col min="3" max="3" width="16.3363636363636" style="99" customWidth="1"/>
    <col min="4" max="4" width="78.8909090909091" style="99" customWidth="1"/>
    <col min="5" max="5" width="5.10909090909091" style="99" customWidth="1"/>
    <col min="6" max="6" width="22.1090909090909" style="100" customWidth="1"/>
    <col min="7" max="7" width="9.10909090909091" style="99"/>
    <col min="8" max="8" width="28" style="99" customWidth="1"/>
    <col min="9" max="9" width="19.5545454545455" style="99" hidden="1" customWidth="1"/>
    <col min="10" max="10" width="16.6636363636364" style="99" customWidth="1"/>
    <col min="11" max="11" width="22.8909090909091" style="99" customWidth="1"/>
    <col min="12" max="16384" width="9.10909090909091" style="99"/>
  </cols>
  <sheetData>
    <row r="1" s="98" customFormat="1" ht="17.5" spans="2:6">
      <c r="B1" s="98" t="str">
        <f>Assessee</f>
        <v>&lt;Insert OEM or Assessee  Name&gt;</v>
      </c>
      <c r="D1" s="98" t="str">
        <f>Product</f>
        <v>&lt;Insert Product Name /Model No&gt;</v>
      </c>
      <c r="F1" s="101" t="s">
        <v>84</v>
      </c>
    </row>
    <row r="3" ht="17.5" spans="1:2">
      <c r="A3" s="102" t="s">
        <v>85</v>
      </c>
      <c r="B3" s="103"/>
    </row>
    <row r="4" spans="2:2">
      <c r="B4" s="104" t="s">
        <v>86</v>
      </c>
    </row>
    <row r="6" spans="2:2">
      <c r="B6" s="99" t="s">
        <v>87</v>
      </c>
    </row>
    <row r="7" spans="2:2">
      <c r="B7" s="99" t="s">
        <v>88</v>
      </c>
    </row>
    <row r="9" spans="1:7">
      <c r="A9" s="105"/>
      <c r="B9" s="106"/>
      <c r="C9" s="106"/>
      <c r="D9" s="106"/>
      <c r="E9" s="106"/>
      <c r="F9" s="107"/>
      <c r="G9" s="108"/>
    </row>
    <row r="10" ht="18.25" spans="1:7">
      <c r="A10" s="109"/>
      <c r="B10" s="110" t="s">
        <v>89</v>
      </c>
      <c r="C10" s="110" t="s">
        <v>90</v>
      </c>
      <c r="D10" s="111" t="s">
        <v>91</v>
      </c>
      <c r="E10" s="112"/>
      <c r="F10" s="113" t="s">
        <v>92</v>
      </c>
      <c r="G10" s="114"/>
    </row>
    <row r="11" ht="72.75" customHeight="1" spans="1:9">
      <c r="A11" s="109"/>
      <c r="B11" s="110" t="s">
        <v>93</v>
      </c>
      <c r="C11" s="115" t="s">
        <v>94</v>
      </c>
      <c r="D11" s="116" t="str">
        <f>IF(C11=B27,C27,IF(C11=B28,C28,IF(C11=B29,C29,"")))</f>
        <v>devices or services processing very sensitive information, including sensitive personal data whose compromise would have significant impact on an individual or organisation</v>
      </c>
      <c r="E11" s="112"/>
      <c r="F11" s="117" t="str">
        <f>IF($C11=$B27,"Class 0 or 1",IF($C11=$B28,"Class 2",IF($C11=$B29,"Class 3 or above")))</f>
        <v>Class 3 or above</v>
      </c>
      <c r="G11" s="114"/>
      <c r="I11" s="117">
        <f>IF(C11=$B27,1,IF(C11=$B28,2,IF(C11=$B29,4)))</f>
        <v>4</v>
      </c>
    </row>
    <row r="12" ht="27.75" customHeight="1" spans="1:7">
      <c r="A12" s="109"/>
      <c r="B12" s="110"/>
      <c r="C12" s="118"/>
      <c r="D12" s="119"/>
      <c r="E12" s="112"/>
      <c r="F12" s="120"/>
      <c r="G12" s="114"/>
    </row>
    <row r="13" ht="42" customHeight="1" spans="1:9">
      <c r="A13" s="109"/>
      <c r="B13" s="110" t="s">
        <v>95</v>
      </c>
      <c r="C13" s="115" t="s">
        <v>96</v>
      </c>
      <c r="D13" s="119" t="str">
        <f>IF(C13=B19,C19,IF(C13=B20,C20,IF(C13=B21,C21,"")))</f>
        <v> devices or services whose malfunction would have a minor or negligible impact on an individual or organisation</v>
      </c>
      <c r="E13" s="112"/>
      <c r="F13" s="117" t="str">
        <f>IF($C13=$B19,$B47,IF($C13=$B20,"Class 1 to 3",IF($C13=$B21,"Class 4")))</f>
        <v>Class 0</v>
      </c>
      <c r="G13" s="114"/>
      <c r="I13" s="117">
        <f>IF($C13=$B19,$I47,IF($C13=$B20,$I50,IF($C13=$B21,$I51)))</f>
        <v>0</v>
      </c>
    </row>
    <row r="14" ht="18.25" spans="1:7">
      <c r="A14" s="109"/>
      <c r="B14" s="110"/>
      <c r="C14" s="112"/>
      <c r="D14" s="112"/>
      <c r="E14" s="112"/>
      <c r="F14" s="120"/>
      <c r="G14" s="114"/>
    </row>
    <row r="15" ht="39.75" customHeight="1" spans="1:9">
      <c r="A15" s="109"/>
      <c r="B15" s="110" t="s">
        <v>97</v>
      </c>
      <c r="C15" s="115" t="s">
        <v>96</v>
      </c>
      <c r="D15" s="119" t="str">
        <f>IF(C15=B23,C23,IF(C15=B24,C24,IF(C15=B25,C25,"")))</f>
        <v> devices or services whose lack of availability would cause minor disruption</v>
      </c>
      <c r="E15" s="112"/>
      <c r="F15" s="117" t="str">
        <f>IF($C15=$B23,$B47,IF($C15=$B24,$B48,IF($C15=$B25,"Class 2 or above")))</f>
        <v>Class 0</v>
      </c>
      <c r="G15" s="114"/>
      <c r="I15" s="117">
        <f>IF($C15=$B23,$I47,IF($C15=$B24,$I48,4))</f>
        <v>0</v>
      </c>
    </row>
    <row r="16" ht="17.5" spans="1:7">
      <c r="A16" s="109"/>
      <c r="B16" s="110"/>
      <c r="C16" s="112"/>
      <c r="D16" s="112"/>
      <c r="E16" s="112"/>
      <c r="F16" s="120"/>
      <c r="G16" s="114"/>
    </row>
    <row r="17" ht="18.25" spans="1:7">
      <c r="A17" s="121"/>
      <c r="B17" s="122"/>
      <c r="C17" s="122"/>
      <c r="D17" s="122"/>
      <c r="E17" s="122"/>
      <c r="F17" s="123"/>
      <c r="G17" s="124"/>
    </row>
    <row r="18" hidden="1" outlineLevel="1" spans="2:7">
      <c r="B18" s="125" t="s">
        <v>95</v>
      </c>
      <c r="C18" s="118"/>
      <c r="D18" s="118"/>
      <c r="E18" s="118"/>
      <c r="F18" s="126"/>
      <c r="G18" s="118"/>
    </row>
    <row r="19" hidden="1" outlineLevel="1" spans="2:7">
      <c r="B19" s="127" t="s">
        <v>96</v>
      </c>
      <c r="C19" s="118" t="s">
        <v>98</v>
      </c>
      <c r="D19" s="118"/>
      <c r="E19" s="118"/>
      <c r="F19" s="126"/>
      <c r="G19" s="118"/>
    </row>
    <row r="20" hidden="1" outlineLevel="1" spans="2:7">
      <c r="B20" s="127" t="s">
        <v>99</v>
      </c>
      <c r="C20" s="118" t="s">
        <v>100</v>
      </c>
      <c r="D20" s="118"/>
      <c r="E20" s="118"/>
      <c r="F20" s="126"/>
      <c r="G20" s="118"/>
    </row>
    <row r="21" hidden="1" outlineLevel="1" spans="2:7">
      <c r="B21" s="127" t="s">
        <v>94</v>
      </c>
      <c r="C21" s="118" t="s">
        <v>101</v>
      </c>
      <c r="D21" s="118"/>
      <c r="E21" s="118"/>
      <c r="F21" s="126"/>
      <c r="G21" s="118"/>
    </row>
    <row r="22" hidden="1" outlineLevel="1" spans="2:7">
      <c r="B22" s="125" t="s">
        <v>97</v>
      </c>
      <c r="C22" s="118"/>
      <c r="D22" s="118"/>
      <c r="E22" s="118"/>
      <c r="F22" s="126"/>
      <c r="G22" s="118"/>
    </row>
    <row r="23" hidden="1" outlineLevel="1" spans="2:7">
      <c r="B23" s="127" t="s">
        <v>96</v>
      </c>
      <c r="C23" s="118" t="s">
        <v>102</v>
      </c>
      <c r="D23" s="118"/>
      <c r="E23" s="118"/>
      <c r="F23" s="126"/>
      <c r="G23" s="118"/>
    </row>
    <row r="24" hidden="1" outlineLevel="1" spans="2:7">
      <c r="B24" s="127" t="s">
        <v>99</v>
      </c>
      <c r="C24" s="118" t="s">
        <v>103</v>
      </c>
      <c r="D24" s="118"/>
      <c r="E24" s="118"/>
      <c r="F24" s="126"/>
      <c r="G24" s="118"/>
    </row>
    <row r="25" hidden="1" outlineLevel="1" spans="2:7">
      <c r="B25" s="127" t="s">
        <v>94</v>
      </c>
      <c r="C25" s="118" t="s">
        <v>104</v>
      </c>
      <c r="D25" s="118"/>
      <c r="E25" s="118"/>
      <c r="F25" s="126"/>
      <c r="G25" s="118"/>
    </row>
    <row r="26" hidden="1" outlineLevel="1" spans="2:7">
      <c r="B26" s="125" t="s">
        <v>93</v>
      </c>
      <c r="C26" s="118"/>
      <c r="D26" s="118"/>
      <c r="E26" s="118"/>
      <c r="F26" s="126"/>
      <c r="G26" s="118"/>
    </row>
    <row r="27" hidden="1" outlineLevel="1" spans="2:7">
      <c r="B27" s="127" t="s">
        <v>96</v>
      </c>
      <c r="C27" s="118" t="s">
        <v>105</v>
      </c>
      <c r="D27" s="118"/>
      <c r="E27" s="118"/>
      <c r="F27" s="126"/>
      <c r="G27" s="118"/>
    </row>
    <row r="28" hidden="1" outlineLevel="1" spans="2:7">
      <c r="B28" s="127" t="s">
        <v>99</v>
      </c>
      <c r="C28" s="118" t="s">
        <v>106</v>
      </c>
      <c r="D28" s="118"/>
      <c r="E28" s="118"/>
      <c r="F28" s="126"/>
      <c r="G28" s="118"/>
    </row>
    <row r="29" hidden="1" outlineLevel="1" spans="2:7">
      <c r="B29" s="127" t="s">
        <v>94</v>
      </c>
      <c r="C29" s="118" t="s">
        <v>107</v>
      </c>
      <c r="D29" s="118"/>
      <c r="E29" s="118"/>
      <c r="F29" s="126"/>
      <c r="G29" s="118"/>
    </row>
    <row r="30" collapsed="1" spans="2:7">
      <c r="B30" s="118"/>
      <c r="C30" s="118"/>
      <c r="D30" s="118"/>
      <c r="E30" s="118"/>
      <c r="F30" s="126"/>
      <c r="G30" s="118"/>
    </row>
    <row r="31" ht="23" spans="2:7">
      <c r="B31" s="118"/>
      <c r="C31" s="118"/>
      <c r="D31" s="128" t="s">
        <v>108</v>
      </c>
      <c r="F31" s="129">
        <f>LARGE(I11:I15,1)</f>
        <v>4</v>
      </c>
      <c r="G31" s="118"/>
    </row>
    <row r="32" ht="33.75" spans="2:7">
      <c r="B32" s="118"/>
      <c r="C32" s="118"/>
      <c r="D32" s="128" t="s">
        <v>109</v>
      </c>
      <c r="E32" s="118"/>
      <c r="F32" s="130">
        <v>3</v>
      </c>
      <c r="G32" s="118"/>
    </row>
    <row r="33" ht="72.75" customHeight="1" spans="2:8">
      <c r="B33" s="131" t="s">
        <v>110</v>
      </c>
      <c r="C33" s="132"/>
      <c r="D33" s="133" t="s">
        <v>111</v>
      </c>
      <c r="E33" s="134"/>
      <c r="F33" s="134"/>
      <c r="G33" s="134"/>
      <c r="H33" s="135"/>
    </row>
    <row r="34" spans="2:7">
      <c r="B34" s="125"/>
      <c r="C34" s="118"/>
      <c r="D34" s="118"/>
      <c r="E34" s="118"/>
      <c r="F34" s="126"/>
      <c r="G34" s="118"/>
    </row>
    <row r="35" spans="2:7">
      <c r="B35" s="125"/>
      <c r="C35" s="118"/>
      <c r="D35" s="118"/>
      <c r="E35" s="118"/>
      <c r="F35" s="126"/>
      <c r="G35" s="118"/>
    </row>
    <row r="36" spans="2:6">
      <c r="B36" s="125" t="s">
        <v>112</v>
      </c>
      <c r="F36" s="126"/>
    </row>
    <row r="37" spans="2:2">
      <c r="B37" s="99" t="s">
        <v>113</v>
      </c>
    </row>
    <row r="38" spans="2:2">
      <c r="B38" s="99" t="s">
        <v>114</v>
      </c>
    </row>
    <row r="39" spans="2:2">
      <c r="B39" s="104" t="s">
        <v>115</v>
      </c>
    </row>
    <row r="40" spans="2:2">
      <c r="B40" s="104" t="s">
        <v>116</v>
      </c>
    </row>
    <row r="41" spans="2:2">
      <c r="B41" s="99" t="s">
        <v>117</v>
      </c>
    </row>
    <row r="42" spans="2:2">
      <c r="B42" s="99" t="s">
        <v>118</v>
      </c>
    </row>
    <row r="45" hidden="1" outlineLevel="1" spans="2:3">
      <c r="B45" s="136" t="s">
        <v>92</v>
      </c>
      <c r="C45" s="136" t="s">
        <v>89</v>
      </c>
    </row>
    <row r="46" hidden="1" outlineLevel="1" spans="3:9">
      <c r="C46" s="136" t="s">
        <v>95</v>
      </c>
      <c r="D46" s="136" t="s">
        <v>97</v>
      </c>
      <c r="E46" s="136" t="s">
        <v>93</v>
      </c>
      <c r="I46" s="136" t="s">
        <v>119</v>
      </c>
    </row>
    <row r="47" hidden="1" outlineLevel="1" spans="2:9">
      <c r="B47" s="99" t="s">
        <v>120</v>
      </c>
      <c r="C47" s="104" t="s">
        <v>96</v>
      </c>
      <c r="D47" s="104" t="s">
        <v>96</v>
      </c>
      <c r="E47" s="104" t="s">
        <v>96</v>
      </c>
      <c r="I47" s="99">
        <v>0</v>
      </c>
    </row>
    <row r="48" hidden="1" outlineLevel="1" spans="2:9">
      <c r="B48" s="99" t="s">
        <v>121</v>
      </c>
      <c r="C48" s="104" t="s">
        <v>99</v>
      </c>
      <c r="D48" s="104" t="s">
        <v>99</v>
      </c>
      <c r="E48" s="104" t="s">
        <v>96</v>
      </c>
      <c r="I48" s="99">
        <v>1</v>
      </c>
    </row>
    <row r="49" hidden="1" outlineLevel="1" spans="2:9">
      <c r="B49" s="99" t="s">
        <v>122</v>
      </c>
      <c r="C49" s="104" t="s">
        <v>99</v>
      </c>
      <c r="D49" s="104" t="s">
        <v>123</v>
      </c>
      <c r="E49" s="104" t="s">
        <v>99</v>
      </c>
      <c r="I49" s="99">
        <v>2</v>
      </c>
    </row>
    <row r="50" hidden="1" outlineLevel="1" spans="2:9">
      <c r="B50" s="99" t="s">
        <v>124</v>
      </c>
      <c r="C50" s="104" t="s">
        <v>99</v>
      </c>
      <c r="D50" s="104" t="s">
        <v>123</v>
      </c>
      <c r="E50" s="104" t="s">
        <v>123</v>
      </c>
      <c r="I50" s="99">
        <v>3</v>
      </c>
    </row>
    <row r="51" hidden="1" outlineLevel="1" spans="2:9">
      <c r="B51" s="99" t="s">
        <v>125</v>
      </c>
      <c r="C51" s="104" t="s">
        <v>123</v>
      </c>
      <c r="D51" s="104" t="s">
        <v>123</v>
      </c>
      <c r="E51" s="104" t="s">
        <v>123</v>
      </c>
      <c r="I51" s="99">
        <v>4</v>
      </c>
    </row>
    <row r="52" collapsed="1"/>
  </sheetData>
  <sheetProtection selectLockedCells="1"/>
  <mergeCells count="3">
    <mergeCell ref="A3:B3"/>
    <mergeCell ref="B33:C33"/>
    <mergeCell ref="D33:H33"/>
  </mergeCells>
  <dataValidations count="3">
    <dataValidation type="list" allowBlank="1" showInputMessage="1" showErrorMessage="1" prompt="choose level" sqref="C11">
      <formula1>$B$27:$B$29</formula1>
    </dataValidation>
    <dataValidation type="list" allowBlank="1" showInputMessage="1" showErrorMessage="1" sqref="C15">
      <formula1>$B$23:$B$25</formula1>
    </dataValidation>
    <dataValidation type="list" allowBlank="1" showInputMessage="1" showErrorMessage="1" sqref="C12:C13">
      <formula1>$B$19:$B$21</formula1>
    </dataValidation>
  </dataValidations>
  <printOptions horizontalCentered="1" verticalCentered="1"/>
  <pageMargins left="0.708661417322835" right="0.708661417322835" top="0.748031496062992" bottom="0.748031496062992" header="0.31496062992126" footer="0.31496062992126"/>
  <pageSetup paperSize="9" scale="58" orientation="landscape"/>
  <headerFooter>
    <oddHeader>&amp;R&amp;F</oddHeader>
    <oddFooter>&amp;L(c) Copyright IoT Security Foundation&amp;CPrepared by Assessor &amp;D</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pageSetUpPr fitToPage="1"/>
  </sheetPr>
  <dimension ref="A1:L25"/>
  <sheetViews>
    <sheetView showGridLines="0" workbookViewId="0">
      <selection activeCell="B9" sqref="B9"/>
    </sheetView>
  </sheetViews>
  <sheetFormatPr defaultColWidth="9" defaultRowHeight="12.5"/>
  <cols>
    <col min="2" max="2" width="79.6636363636364" customWidth="1"/>
    <col min="3" max="3" width="15.6636363636364" customWidth="1"/>
    <col min="4" max="4" width="12.6636363636364" customWidth="1"/>
    <col min="5" max="5" width="14.1090909090909" customWidth="1"/>
    <col min="6" max="6" width="13.1090909090909" customWidth="1"/>
    <col min="7" max="7" width="14" customWidth="1"/>
    <col min="8" max="8" width="39.4454545454545" customWidth="1"/>
    <col min="9" max="9" width="31" customWidth="1"/>
    <col min="11" max="11" width="19" customWidth="1"/>
    <col min="12" max="12" width="8.33636363636364" hidden="1" customWidth="1"/>
  </cols>
  <sheetData>
    <row r="1" ht="26.75" spans="1:12">
      <c r="A1" s="94" t="s">
        <v>126</v>
      </c>
      <c r="B1" s="84" t="s">
        <v>127</v>
      </c>
      <c r="C1" s="85" t="s">
        <v>92</v>
      </c>
      <c r="D1" s="85" t="s">
        <v>128</v>
      </c>
      <c r="E1" s="85" t="s">
        <v>129</v>
      </c>
      <c r="F1" s="5" t="s">
        <v>130</v>
      </c>
      <c r="G1" s="5" t="s">
        <v>131</v>
      </c>
      <c r="H1" s="6" t="s">
        <v>132</v>
      </c>
      <c r="I1" s="23" t="s">
        <v>133</v>
      </c>
      <c r="J1" s="23" t="s">
        <v>134</v>
      </c>
      <c r="L1" s="65" t="s">
        <v>135</v>
      </c>
    </row>
    <row r="2" ht="26.75" spans="1:12">
      <c r="A2" s="55" t="s">
        <v>136</v>
      </c>
      <c r="B2" s="56" t="s">
        <v>137</v>
      </c>
      <c r="C2" s="20" t="s">
        <v>138</v>
      </c>
      <c r="D2" s="20" t="s">
        <v>139</v>
      </c>
      <c r="E2" s="20" t="s">
        <v>140</v>
      </c>
      <c r="F2" s="20" t="s">
        <v>141</v>
      </c>
      <c r="G2" s="20" t="str">
        <f t="shared" ref="G2:G25" si="0">LOOKUP(Chosen_Class,Method)</f>
        <v>Audit</v>
      </c>
      <c r="H2" s="87" t="s">
        <v>142</v>
      </c>
      <c r="I2" s="87" t="s">
        <v>143</v>
      </c>
      <c r="J2" s="17" t="s">
        <v>144</v>
      </c>
      <c r="L2" s="65" t="s">
        <v>145</v>
      </c>
    </row>
    <row r="3" ht="13.75" spans="1:12">
      <c r="A3" s="21" t="s">
        <v>146</v>
      </c>
      <c r="B3" s="22" t="s">
        <v>147</v>
      </c>
      <c r="C3" s="17" t="s">
        <v>148</v>
      </c>
      <c r="D3" s="17" t="s">
        <v>139</v>
      </c>
      <c r="E3" s="17" t="s">
        <v>140</v>
      </c>
      <c r="F3" s="20" t="s">
        <v>141</v>
      </c>
      <c r="G3" s="20" t="str">
        <f t="shared" si="0"/>
        <v>Audit</v>
      </c>
      <c r="H3" s="89"/>
      <c r="I3" s="89"/>
      <c r="J3" s="17" t="s">
        <v>144</v>
      </c>
      <c r="L3" s="65" t="s">
        <v>149</v>
      </c>
    </row>
    <row r="4" ht="13.75" spans="1:10">
      <c r="A4" s="21" t="s">
        <v>150</v>
      </c>
      <c r="B4" s="22" t="s">
        <v>151</v>
      </c>
      <c r="C4" s="17" t="s">
        <v>148</v>
      </c>
      <c r="D4" s="17" t="s">
        <v>139</v>
      </c>
      <c r="E4" s="17" t="s">
        <v>152</v>
      </c>
      <c r="F4" s="20" t="s">
        <v>141</v>
      </c>
      <c r="G4" s="20" t="str">
        <f t="shared" si="0"/>
        <v>Audit</v>
      </c>
      <c r="H4" s="89"/>
      <c r="I4" s="89"/>
      <c r="J4" s="17" t="s">
        <v>144</v>
      </c>
    </row>
    <row r="5" ht="26.75" spans="1:10">
      <c r="A5" s="21" t="s">
        <v>153</v>
      </c>
      <c r="B5" s="22" t="s">
        <v>154</v>
      </c>
      <c r="C5" s="17" t="s">
        <v>155</v>
      </c>
      <c r="D5" s="17" t="s">
        <v>139</v>
      </c>
      <c r="E5" s="17" t="s">
        <v>4</v>
      </c>
      <c r="F5" s="20" t="e">
        <f>IF(#REF!&gt;1,"M","A")</f>
        <v>#REF!</v>
      </c>
      <c r="G5" s="20" t="str">
        <f t="shared" si="0"/>
        <v>Audit</v>
      </c>
      <c r="H5" s="89"/>
      <c r="I5" s="89"/>
      <c r="J5" s="17" t="s">
        <v>144</v>
      </c>
    </row>
    <row r="6" ht="26.75" spans="1:10">
      <c r="A6" s="21" t="s">
        <v>156</v>
      </c>
      <c r="B6" s="22" t="s">
        <v>157</v>
      </c>
      <c r="C6" s="17" t="s">
        <v>148</v>
      </c>
      <c r="D6" s="17" t="s">
        <v>139</v>
      </c>
      <c r="E6" s="17" t="s">
        <v>4</v>
      </c>
      <c r="F6" s="20" t="s">
        <v>141</v>
      </c>
      <c r="G6" s="20" t="str">
        <f t="shared" si="0"/>
        <v>Audit</v>
      </c>
      <c r="H6" s="89"/>
      <c r="I6" s="89"/>
      <c r="J6" s="17" t="s">
        <v>144</v>
      </c>
    </row>
    <row r="7" ht="26.75" spans="1:10">
      <c r="A7" s="21" t="s">
        <v>158</v>
      </c>
      <c r="B7" s="22" t="s">
        <v>159</v>
      </c>
      <c r="C7" s="17" t="s">
        <v>155</v>
      </c>
      <c r="D7" s="17" t="s">
        <v>139</v>
      </c>
      <c r="E7" s="17" t="s">
        <v>4</v>
      </c>
      <c r="F7" s="20" t="s">
        <v>141</v>
      </c>
      <c r="G7" s="20" t="str">
        <f t="shared" si="0"/>
        <v>Audit</v>
      </c>
      <c r="H7" s="89"/>
      <c r="I7" s="89"/>
      <c r="J7" s="17" t="s">
        <v>144</v>
      </c>
    </row>
    <row r="8" ht="39.75" spans="1:10">
      <c r="A8" s="21" t="s">
        <v>160</v>
      </c>
      <c r="B8" s="22" t="s">
        <v>161</v>
      </c>
      <c r="C8" s="17" t="s">
        <v>138</v>
      </c>
      <c r="D8" s="17" t="s">
        <v>139</v>
      </c>
      <c r="E8" s="17" t="s">
        <v>152</v>
      </c>
      <c r="F8" s="20" t="s">
        <v>141</v>
      </c>
      <c r="G8" s="20" t="str">
        <f t="shared" si="0"/>
        <v>Audit</v>
      </c>
      <c r="H8" s="89"/>
      <c r="I8" s="89"/>
      <c r="J8" s="17" t="s">
        <v>144</v>
      </c>
    </row>
    <row r="9" ht="52.75" spans="1:10">
      <c r="A9" s="21" t="s">
        <v>162</v>
      </c>
      <c r="B9" s="22" t="s">
        <v>163</v>
      </c>
      <c r="C9" s="17" t="s">
        <v>148</v>
      </c>
      <c r="D9" s="17" t="s">
        <v>139</v>
      </c>
      <c r="E9" s="17" t="s">
        <v>164</v>
      </c>
      <c r="F9" s="20" t="s">
        <v>141</v>
      </c>
      <c r="G9" s="20" t="str">
        <f t="shared" si="0"/>
        <v>Audit</v>
      </c>
      <c r="H9" s="89"/>
      <c r="I9" s="89"/>
      <c r="J9" s="17" t="s">
        <v>144</v>
      </c>
    </row>
    <row r="10" ht="26.75" spans="1:10">
      <c r="A10" s="21" t="s">
        <v>165</v>
      </c>
      <c r="B10" s="22" t="s">
        <v>166</v>
      </c>
      <c r="C10" s="17" t="s">
        <v>148</v>
      </c>
      <c r="D10" s="17" t="s">
        <v>139</v>
      </c>
      <c r="E10" s="17" t="s">
        <v>152</v>
      </c>
      <c r="F10" s="20" t="s">
        <v>141</v>
      </c>
      <c r="G10" s="20" t="str">
        <f t="shared" si="0"/>
        <v>Audit</v>
      </c>
      <c r="H10" s="89"/>
      <c r="I10" s="89"/>
      <c r="J10" s="17" t="s">
        <v>144</v>
      </c>
    </row>
    <row r="11" ht="39.75" spans="1:10">
      <c r="A11" s="21" t="s">
        <v>167</v>
      </c>
      <c r="B11" s="22" t="s">
        <v>168</v>
      </c>
      <c r="C11" s="17" t="s">
        <v>148</v>
      </c>
      <c r="D11" s="17" t="s">
        <v>139</v>
      </c>
      <c r="E11" s="17" t="s">
        <v>152</v>
      </c>
      <c r="F11" s="20" t="s">
        <v>141</v>
      </c>
      <c r="G11" s="20" t="str">
        <f t="shared" si="0"/>
        <v>Audit</v>
      </c>
      <c r="H11" s="89"/>
      <c r="I11" s="89"/>
      <c r="J11" s="17" t="s">
        <v>144</v>
      </c>
    </row>
    <row r="12" ht="13.75" spans="1:10">
      <c r="A12" s="95" t="s">
        <v>169</v>
      </c>
      <c r="B12" s="96" t="s">
        <v>170</v>
      </c>
      <c r="C12" s="97" t="s">
        <v>138</v>
      </c>
      <c r="D12" s="97" t="s">
        <v>139</v>
      </c>
      <c r="E12" s="97" t="s">
        <v>4</v>
      </c>
      <c r="F12" s="20" t="s">
        <v>141</v>
      </c>
      <c r="G12" s="20" t="str">
        <f t="shared" si="0"/>
        <v>Audit</v>
      </c>
      <c r="H12" s="89"/>
      <c r="I12" s="89"/>
      <c r="J12" s="17" t="s">
        <v>144</v>
      </c>
    </row>
    <row r="13" ht="26.75" spans="1:10">
      <c r="A13" s="95" t="s">
        <v>171</v>
      </c>
      <c r="B13" s="96" t="s">
        <v>172</v>
      </c>
      <c r="C13" s="97" t="s">
        <v>148</v>
      </c>
      <c r="D13" s="97" t="s">
        <v>139</v>
      </c>
      <c r="E13" s="97" t="s">
        <v>4</v>
      </c>
      <c r="F13" s="20" t="s">
        <v>141</v>
      </c>
      <c r="G13" s="20" t="str">
        <f t="shared" si="0"/>
        <v>Audit</v>
      </c>
      <c r="H13" s="89"/>
      <c r="I13" s="89"/>
      <c r="J13" s="17" t="s">
        <v>144</v>
      </c>
    </row>
    <row r="14" ht="26.75" hidden="1" spans="1:10">
      <c r="A14" s="95" t="s">
        <v>173</v>
      </c>
      <c r="B14" s="96" t="s">
        <v>174</v>
      </c>
      <c r="C14" s="97" t="s">
        <v>175</v>
      </c>
      <c r="D14" s="97" t="s">
        <v>139</v>
      </c>
      <c r="E14" s="97" t="s">
        <v>152</v>
      </c>
      <c r="F14" s="20" t="str">
        <f>IF(H8&gt;2,"M","A")</f>
        <v>A</v>
      </c>
      <c r="G14" s="20" t="str">
        <f t="shared" si="0"/>
        <v>Audit</v>
      </c>
      <c r="H14" s="89"/>
      <c r="I14" s="89"/>
      <c r="J14" s="17" t="s">
        <v>144</v>
      </c>
    </row>
    <row r="15" ht="26.75" hidden="1" spans="1:10">
      <c r="A15" s="95" t="s">
        <v>176</v>
      </c>
      <c r="B15" s="96" t="s">
        <v>177</v>
      </c>
      <c r="C15" s="97" t="s">
        <v>178</v>
      </c>
      <c r="D15" s="97" t="s">
        <v>139</v>
      </c>
      <c r="E15" s="97" t="s">
        <v>152</v>
      </c>
      <c r="F15" s="20" t="s">
        <v>179</v>
      </c>
      <c r="G15" s="20" t="str">
        <f t="shared" si="0"/>
        <v>Audit</v>
      </c>
      <c r="H15" s="89"/>
      <c r="I15" s="89"/>
      <c r="J15" s="17" t="s">
        <v>144</v>
      </c>
    </row>
    <row r="16" ht="26.75" spans="1:10">
      <c r="A16" s="21" t="s">
        <v>180</v>
      </c>
      <c r="B16" s="22" t="s">
        <v>181</v>
      </c>
      <c r="C16" s="17" t="s">
        <v>148</v>
      </c>
      <c r="D16" s="17" t="s">
        <v>139</v>
      </c>
      <c r="E16" s="17" t="s">
        <v>152</v>
      </c>
      <c r="F16" s="20" t="s">
        <v>141</v>
      </c>
      <c r="G16" s="20" t="str">
        <f t="shared" si="0"/>
        <v>Audit</v>
      </c>
      <c r="H16" s="89"/>
      <c r="I16" s="89"/>
      <c r="J16" s="17" t="s">
        <v>144</v>
      </c>
    </row>
    <row r="17" ht="13.75" hidden="1" spans="1:10">
      <c r="A17" s="21" t="s">
        <v>182</v>
      </c>
      <c r="B17" s="22" t="s">
        <v>183</v>
      </c>
      <c r="C17" s="17" t="s">
        <v>184</v>
      </c>
      <c r="D17" s="17" t="s">
        <v>139</v>
      </c>
      <c r="E17" s="17" t="s">
        <v>4</v>
      </c>
      <c r="F17" s="20" t="s">
        <v>179</v>
      </c>
      <c r="G17" s="20" t="str">
        <f t="shared" si="0"/>
        <v>Audit</v>
      </c>
      <c r="H17" s="89"/>
      <c r="I17" s="89"/>
      <c r="J17" s="17" t="s">
        <v>144</v>
      </c>
    </row>
    <row r="18" ht="26.75" spans="1:10">
      <c r="A18" s="21" t="s">
        <v>185</v>
      </c>
      <c r="B18" s="22" t="s">
        <v>186</v>
      </c>
      <c r="C18" s="17" t="s">
        <v>155</v>
      </c>
      <c r="D18" s="17" t="s">
        <v>139</v>
      </c>
      <c r="E18" s="17" t="s">
        <v>152</v>
      </c>
      <c r="F18" s="20" t="str">
        <f>IF(Chosen_Class&gt;0,"M","A")</f>
        <v>M</v>
      </c>
      <c r="G18" s="20" t="str">
        <f t="shared" si="0"/>
        <v>Audit</v>
      </c>
      <c r="H18" s="89"/>
      <c r="I18" s="89"/>
      <c r="J18" s="17" t="s">
        <v>144</v>
      </c>
    </row>
    <row r="19" ht="26.75" spans="1:10">
      <c r="A19" s="21" t="s">
        <v>187</v>
      </c>
      <c r="B19" s="22" t="s">
        <v>188</v>
      </c>
      <c r="C19" s="17" t="s">
        <v>155</v>
      </c>
      <c r="D19" s="17" t="s">
        <v>139</v>
      </c>
      <c r="E19" s="17" t="s">
        <v>140</v>
      </c>
      <c r="F19" s="20" t="str">
        <f>IF(Chosen_Class&gt;0,"M","A")</f>
        <v>M</v>
      </c>
      <c r="G19" s="20" t="str">
        <f t="shared" si="0"/>
        <v>Audit</v>
      </c>
      <c r="H19" s="89"/>
      <c r="I19" s="89"/>
      <c r="J19" s="17" t="s">
        <v>144</v>
      </c>
    </row>
    <row r="20" ht="26.75" spans="1:10">
      <c r="A20" s="21" t="s">
        <v>189</v>
      </c>
      <c r="B20" s="22" t="s">
        <v>190</v>
      </c>
      <c r="C20" s="17" t="s">
        <v>155</v>
      </c>
      <c r="D20" s="17" t="s">
        <v>139</v>
      </c>
      <c r="E20" s="17" t="s">
        <v>152</v>
      </c>
      <c r="F20" s="20" t="s">
        <v>141</v>
      </c>
      <c r="G20" s="20" t="str">
        <f t="shared" si="0"/>
        <v>Audit</v>
      </c>
      <c r="H20" s="89"/>
      <c r="I20" s="89"/>
      <c r="J20" s="17" t="s">
        <v>144</v>
      </c>
    </row>
    <row r="21" ht="26.75" spans="1:10">
      <c r="A21" s="21" t="s">
        <v>191</v>
      </c>
      <c r="B21" s="22" t="s">
        <v>192</v>
      </c>
      <c r="C21" s="17" t="s">
        <v>193</v>
      </c>
      <c r="D21" s="17" t="s">
        <v>139</v>
      </c>
      <c r="E21" s="17" t="s">
        <v>152</v>
      </c>
      <c r="F21" s="20" t="str">
        <f>IF(Chosen_Class&gt;0,"M","A")</f>
        <v>M</v>
      </c>
      <c r="G21" s="20" t="str">
        <f t="shared" si="0"/>
        <v>Audit</v>
      </c>
      <c r="H21" s="89"/>
      <c r="I21" s="89"/>
      <c r="J21" s="17" t="s">
        <v>144</v>
      </c>
    </row>
    <row r="22" ht="39.75" spans="1:10">
      <c r="A22" s="21" t="s">
        <v>194</v>
      </c>
      <c r="B22" s="22" t="s">
        <v>195</v>
      </c>
      <c r="C22" s="17" t="s">
        <v>155</v>
      </c>
      <c r="D22" s="17" t="s">
        <v>139</v>
      </c>
      <c r="E22" s="17" t="s">
        <v>152</v>
      </c>
      <c r="F22" s="20" t="str">
        <f>IF(Chosen_Class&gt;0,"M","A")</f>
        <v>M</v>
      </c>
      <c r="G22" s="20" t="str">
        <f t="shared" si="0"/>
        <v>Audit</v>
      </c>
      <c r="H22" s="89"/>
      <c r="I22" s="89"/>
      <c r="J22" s="17" t="s">
        <v>144</v>
      </c>
    </row>
    <row r="23" ht="26.75" spans="1:10">
      <c r="A23" s="21" t="s">
        <v>196</v>
      </c>
      <c r="B23" s="22" t="s">
        <v>197</v>
      </c>
      <c r="C23" s="17" t="s">
        <v>155</v>
      </c>
      <c r="D23" s="17" t="s">
        <v>139</v>
      </c>
      <c r="E23" s="17" t="s">
        <v>4</v>
      </c>
      <c r="F23" s="20" t="s">
        <v>141</v>
      </c>
      <c r="G23" s="20" t="str">
        <f t="shared" si="0"/>
        <v>Audit</v>
      </c>
      <c r="H23" s="89"/>
      <c r="I23" s="89"/>
      <c r="J23" s="17" t="s">
        <v>144</v>
      </c>
    </row>
    <row r="24" ht="39.75" spans="1:10">
      <c r="A24" s="21" t="s">
        <v>198</v>
      </c>
      <c r="B24" s="22" t="s">
        <v>199</v>
      </c>
      <c r="C24" s="17" t="s">
        <v>155</v>
      </c>
      <c r="D24" s="17" t="s">
        <v>139</v>
      </c>
      <c r="E24" s="17" t="s">
        <v>200</v>
      </c>
      <c r="F24" s="20" t="str">
        <f>IF(Chosen_Class&gt;0,"M","A")</f>
        <v>M</v>
      </c>
      <c r="G24" s="20" t="str">
        <f t="shared" si="0"/>
        <v>Audit</v>
      </c>
      <c r="H24" s="89"/>
      <c r="I24" s="89"/>
      <c r="J24" s="17" t="s">
        <v>144</v>
      </c>
    </row>
    <row r="25" ht="26.75" spans="1:10">
      <c r="A25" s="21" t="s">
        <v>201</v>
      </c>
      <c r="B25" s="22" t="s">
        <v>202</v>
      </c>
      <c r="C25" s="17" t="s">
        <v>203</v>
      </c>
      <c r="D25" s="17" t="s">
        <v>139</v>
      </c>
      <c r="E25" s="17" t="s">
        <v>4</v>
      </c>
      <c r="F25" s="20" t="s">
        <v>141</v>
      </c>
      <c r="G25" s="20" t="str">
        <f t="shared" si="0"/>
        <v>Audit</v>
      </c>
      <c r="H25" s="89"/>
      <c r="I25" s="89"/>
      <c r="J25" s="17" t="s">
        <v>144</v>
      </c>
    </row>
  </sheetData>
  <autoFilter ref="A1:J25">
    <filterColumn colId="2">
      <filters>
        <filter val="M for All classes"/>
        <filter val="M for Class 2 and above"/>
        <filter val="M for Class 1 and above"/>
      </filters>
    </filterColumn>
    <extLst/>
  </autoFilter>
  <dataValidations count="1">
    <dataValidation type="list" allowBlank="1" showInputMessage="1" showErrorMessage="1" sqref="J2:J25">
      <formula1>status</formula1>
    </dataValidation>
  </dataValidations>
  <printOptions horizontalCentered="1"/>
  <pageMargins left="0.708661417322835" right="0.708661417322835" top="0.748031496062992" bottom="0.748031496062992" header="0.31496062992126" footer="0.31496062992126"/>
  <pageSetup paperSize="9" scale="48" orientation="landscape"/>
  <headerFooter>
    <oddFooter>&amp;L(c) Copyright IoT Security Foundation&amp;CPrepared by Assessor &amp;D</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J18"/>
  <sheetViews>
    <sheetView tabSelected="1" workbookViewId="0">
      <selection activeCell="H7" sqref="H7"/>
    </sheetView>
  </sheetViews>
  <sheetFormatPr defaultColWidth="9" defaultRowHeight="12.5"/>
  <cols>
    <col min="1" max="1" width="11" customWidth="1"/>
    <col min="2" max="2" width="65.6636363636364" customWidth="1"/>
    <col min="3" max="3" width="17.8909090909091" customWidth="1"/>
    <col min="4" max="4" width="21" style="44" hidden="1" customWidth="1"/>
    <col min="5" max="5" width="26.1090909090909" style="44" hidden="1" customWidth="1"/>
    <col min="6" max="6" width="13.1090909090909" customWidth="1"/>
    <col min="7" max="7" width="14" customWidth="1"/>
    <col min="8" max="8" width="39.4454545454545" customWidth="1"/>
    <col min="9" max="9" width="31" customWidth="1"/>
  </cols>
  <sheetData>
    <row r="1" ht="25.5" customHeight="1" spans="1:10">
      <c r="A1" s="84" t="s">
        <v>127</v>
      </c>
      <c r="B1" s="85" t="s">
        <v>92</v>
      </c>
      <c r="C1" s="85" t="s">
        <v>92</v>
      </c>
      <c r="D1" s="85" t="s">
        <v>128</v>
      </c>
      <c r="E1" s="85" t="s">
        <v>129</v>
      </c>
      <c r="F1" s="5" t="s">
        <v>130</v>
      </c>
      <c r="G1" s="5" t="s">
        <v>131</v>
      </c>
      <c r="H1" s="6" t="s">
        <v>132</v>
      </c>
      <c r="I1" s="23" t="s">
        <v>133</v>
      </c>
      <c r="J1" s="23" t="s">
        <v>134</v>
      </c>
    </row>
    <row r="2" ht="26.75" spans="1:10">
      <c r="A2" s="55" t="s">
        <v>204</v>
      </c>
      <c r="B2" s="86" t="s">
        <v>205</v>
      </c>
      <c r="C2" s="20" t="s">
        <v>193</v>
      </c>
      <c r="D2" s="20" t="s">
        <v>206</v>
      </c>
      <c r="E2" s="20" t="s">
        <v>207</v>
      </c>
      <c r="F2" s="20" t="str">
        <f>IF(Chosen_Class&gt;0,"M","A")</f>
        <v>M</v>
      </c>
      <c r="G2" s="20" t="str">
        <f t="shared" ref="G2:G18" si="0">LOOKUP(Chosen_Class,Method)</f>
        <v>Audit</v>
      </c>
      <c r="H2" s="87" t="s">
        <v>142</v>
      </c>
      <c r="I2" s="87" t="s">
        <v>143</v>
      </c>
      <c r="J2" s="20" t="s">
        <v>144</v>
      </c>
    </row>
    <row r="3" ht="26.75" spans="1:10">
      <c r="A3" s="21" t="s">
        <v>208</v>
      </c>
      <c r="B3" s="88" t="s">
        <v>209</v>
      </c>
      <c r="C3" s="17" t="s">
        <v>155</v>
      </c>
      <c r="D3" s="17" t="s">
        <v>206</v>
      </c>
      <c r="E3" s="17" t="s">
        <v>207</v>
      </c>
      <c r="F3" s="20" t="str">
        <f>IF(Chosen_Class&gt;1,"M","A")</f>
        <v>M</v>
      </c>
      <c r="G3" s="20" t="str">
        <f t="shared" si="0"/>
        <v>Audit</v>
      </c>
      <c r="H3" s="89"/>
      <c r="I3" s="89"/>
      <c r="J3" s="20" t="s">
        <v>144</v>
      </c>
    </row>
    <row r="4" ht="26.75" spans="1:10">
      <c r="A4" s="21" t="s">
        <v>210</v>
      </c>
      <c r="B4" s="22" t="s">
        <v>211</v>
      </c>
      <c r="C4" s="17" t="s">
        <v>175</v>
      </c>
      <c r="D4" s="17" t="s">
        <v>206</v>
      </c>
      <c r="E4" s="17" t="s">
        <v>207</v>
      </c>
      <c r="F4" s="20" t="str">
        <f>IF(Chosen_Class&gt;2,"M","A")</f>
        <v>M</v>
      </c>
      <c r="G4" s="20" t="str">
        <f t="shared" si="0"/>
        <v>Audit</v>
      </c>
      <c r="H4" s="89"/>
      <c r="I4" s="89"/>
      <c r="J4" s="20" t="s">
        <v>144</v>
      </c>
    </row>
    <row r="5" ht="26.75" spans="1:10">
      <c r="A5" s="21" t="s">
        <v>212</v>
      </c>
      <c r="B5" s="22" t="s">
        <v>213</v>
      </c>
      <c r="C5" s="17" t="s">
        <v>193</v>
      </c>
      <c r="D5" s="17" t="s">
        <v>206</v>
      </c>
      <c r="E5" s="17" t="s">
        <v>207</v>
      </c>
      <c r="F5" s="20" t="str">
        <f>IF(Chosen_Class&gt;0,"M","A")</f>
        <v>M</v>
      </c>
      <c r="G5" s="20" t="str">
        <f t="shared" si="0"/>
        <v>Audit</v>
      </c>
      <c r="H5" s="89"/>
      <c r="I5" s="89"/>
      <c r="J5" s="20" t="s">
        <v>144</v>
      </c>
    </row>
    <row r="6" ht="26.75" spans="1:10">
      <c r="A6" s="21" t="s">
        <v>214</v>
      </c>
      <c r="B6" s="22" t="s">
        <v>215</v>
      </c>
      <c r="C6" s="17" t="s">
        <v>193</v>
      </c>
      <c r="D6" s="17" t="s">
        <v>206</v>
      </c>
      <c r="E6" s="17" t="s">
        <v>216</v>
      </c>
      <c r="F6" s="20" t="str">
        <f>IF(Chosen_Class&gt;0,"M","A")</f>
        <v>M</v>
      </c>
      <c r="G6" s="20" t="str">
        <f t="shared" si="0"/>
        <v>Audit</v>
      </c>
      <c r="H6" s="89"/>
      <c r="I6" s="89"/>
      <c r="J6" s="20" t="s">
        <v>144</v>
      </c>
    </row>
    <row r="7" ht="26.75" spans="1:10">
      <c r="A7" s="21" t="s">
        <v>217</v>
      </c>
      <c r="B7" s="22" t="s">
        <v>218</v>
      </c>
      <c r="C7" s="17" t="s">
        <v>193</v>
      </c>
      <c r="D7" s="17" t="s">
        <v>206</v>
      </c>
      <c r="E7" s="17" t="s">
        <v>207</v>
      </c>
      <c r="F7" s="20" t="str">
        <f>IF(Chosen_Class&gt;0,"M","A")</f>
        <v>M</v>
      </c>
      <c r="G7" s="20" t="str">
        <f t="shared" si="0"/>
        <v>Audit</v>
      </c>
      <c r="H7" s="89"/>
      <c r="I7" s="89"/>
      <c r="J7" s="20" t="s">
        <v>144</v>
      </c>
    </row>
    <row r="8" ht="26.75" spans="1:10">
      <c r="A8" s="21" t="s">
        <v>219</v>
      </c>
      <c r="B8" s="22" t="s">
        <v>220</v>
      </c>
      <c r="C8" s="17" t="s">
        <v>175</v>
      </c>
      <c r="D8" s="17" t="s">
        <v>206</v>
      </c>
      <c r="E8" s="17" t="s">
        <v>221</v>
      </c>
      <c r="F8" s="20" t="str">
        <f>IF(Chosen_Class&gt;2,"M","A")</f>
        <v>M</v>
      </c>
      <c r="G8" s="20" t="str">
        <f t="shared" si="0"/>
        <v>Audit</v>
      </c>
      <c r="H8" s="89"/>
      <c r="I8" s="89"/>
      <c r="J8" s="20" t="s">
        <v>144</v>
      </c>
    </row>
    <row r="9" ht="26.75" spans="1:10">
      <c r="A9" s="21" t="s">
        <v>222</v>
      </c>
      <c r="B9" s="22" t="s">
        <v>223</v>
      </c>
      <c r="C9" s="17" t="s">
        <v>155</v>
      </c>
      <c r="D9" s="17" t="s">
        <v>206</v>
      </c>
      <c r="E9" s="17" t="s">
        <v>207</v>
      </c>
      <c r="F9" s="20" t="str">
        <f>IF(Chosen_Class&gt;1,"M","A")</f>
        <v>M</v>
      </c>
      <c r="G9" s="20" t="str">
        <f t="shared" si="0"/>
        <v>Audit</v>
      </c>
      <c r="H9" s="89"/>
      <c r="I9" s="89"/>
      <c r="J9" s="20" t="s">
        <v>144</v>
      </c>
    </row>
    <row r="10" ht="39.75" spans="1:10">
      <c r="A10" s="21" t="s">
        <v>224</v>
      </c>
      <c r="B10" s="22" t="s">
        <v>225</v>
      </c>
      <c r="C10" s="17" t="s">
        <v>226</v>
      </c>
      <c r="D10" s="17" t="s">
        <v>206</v>
      </c>
      <c r="E10" s="17" t="s">
        <v>227</v>
      </c>
      <c r="F10" s="20" t="s">
        <v>141</v>
      </c>
      <c r="G10" s="20" t="str">
        <f t="shared" si="0"/>
        <v>Audit</v>
      </c>
      <c r="H10" s="89"/>
      <c r="I10" s="89"/>
      <c r="J10" s="20" t="s">
        <v>144</v>
      </c>
    </row>
    <row r="11" ht="26.75" spans="1:10">
      <c r="A11" s="21" t="s">
        <v>228</v>
      </c>
      <c r="B11" s="22" t="s">
        <v>229</v>
      </c>
      <c r="C11" s="17" t="s">
        <v>155</v>
      </c>
      <c r="D11" s="17" t="s">
        <v>206</v>
      </c>
      <c r="E11" s="17" t="s">
        <v>221</v>
      </c>
      <c r="F11" s="20" t="str">
        <f>IF(Chosen_Class&gt;1,"M","A")</f>
        <v>M</v>
      </c>
      <c r="G11" s="20" t="str">
        <f t="shared" si="0"/>
        <v>Audit</v>
      </c>
      <c r="H11" s="89"/>
      <c r="I11" s="89"/>
      <c r="J11" s="20" t="s">
        <v>144</v>
      </c>
    </row>
    <row r="12" ht="26.75" spans="1:10">
      <c r="A12" s="21" t="s">
        <v>230</v>
      </c>
      <c r="B12" s="22" t="s">
        <v>231</v>
      </c>
      <c r="C12" s="17" t="s">
        <v>155</v>
      </c>
      <c r="D12" s="17" t="s">
        <v>206</v>
      </c>
      <c r="E12" s="17" t="s">
        <v>207</v>
      </c>
      <c r="F12" s="20" t="str">
        <f>IF(Chosen_Class&gt;1,"M","A")</f>
        <v>M</v>
      </c>
      <c r="G12" s="20" t="str">
        <f t="shared" si="0"/>
        <v>Audit</v>
      </c>
      <c r="H12" s="89"/>
      <c r="I12" s="89"/>
      <c r="J12" s="20" t="s">
        <v>144</v>
      </c>
    </row>
    <row r="13" ht="13.75" spans="1:10">
      <c r="A13" s="21" t="s">
        <v>232</v>
      </c>
      <c r="B13" s="22" t="s">
        <v>233</v>
      </c>
      <c r="C13" s="17"/>
      <c r="D13" s="17"/>
      <c r="E13" s="17"/>
      <c r="F13" s="20"/>
      <c r="G13" s="20"/>
      <c r="H13" s="89"/>
      <c r="I13" s="89"/>
      <c r="J13" s="20"/>
    </row>
    <row r="14" ht="39.75" spans="1:10">
      <c r="A14" s="21" t="s">
        <v>234</v>
      </c>
      <c r="B14" s="22" t="s">
        <v>235</v>
      </c>
      <c r="C14" s="17" t="s">
        <v>193</v>
      </c>
      <c r="D14" s="17" t="s">
        <v>206</v>
      </c>
      <c r="E14" s="17" t="s">
        <v>207</v>
      </c>
      <c r="F14" s="20" t="s">
        <v>141</v>
      </c>
      <c r="G14" s="20" t="str">
        <f t="shared" si="0"/>
        <v>Audit</v>
      </c>
      <c r="H14" s="89"/>
      <c r="I14" s="89"/>
      <c r="J14" s="20" t="s">
        <v>144</v>
      </c>
    </row>
    <row r="15" ht="39.75" spans="1:10">
      <c r="A15" s="21" t="s">
        <v>236</v>
      </c>
      <c r="B15" s="22" t="s">
        <v>237</v>
      </c>
      <c r="C15" s="17" t="s">
        <v>148</v>
      </c>
      <c r="D15" s="17" t="s">
        <v>206</v>
      </c>
      <c r="E15" s="17" t="s">
        <v>207</v>
      </c>
      <c r="F15" s="20" t="s">
        <v>141</v>
      </c>
      <c r="G15" s="20" t="str">
        <f t="shared" si="0"/>
        <v>Audit</v>
      </c>
      <c r="H15" s="89"/>
      <c r="I15" s="89"/>
      <c r="J15" s="20" t="s">
        <v>144</v>
      </c>
    </row>
    <row r="16" ht="39.75" spans="1:10">
      <c r="A16" s="15" t="s">
        <v>238</v>
      </c>
      <c r="B16" s="47" t="s">
        <v>239</v>
      </c>
      <c r="C16" s="12" t="s">
        <v>148</v>
      </c>
      <c r="D16" s="12" t="s">
        <v>206</v>
      </c>
      <c r="E16" s="12" t="s">
        <v>207</v>
      </c>
      <c r="F16" s="20" t="s">
        <v>141</v>
      </c>
      <c r="G16" s="34" t="str">
        <f t="shared" si="0"/>
        <v>Audit</v>
      </c>
      <c r="H16" s="90"/>
      <c r="I16" s="90"/>
      <c r="J16" s="20" t="s">
        <v>144</v>
      </c>
    </row>
    <row r="17" ht="39.75" spans="1:10">
      <c r="A17" s="39" t="s">
        <v>240</v>
      </c>
      <c r="B17" s="91" t="s">
        <v>241</v>
      </c>
      <c r="C17" s="92" t="s">
        <v>148</v>
      </c>
      <c r="D17" s="92" t="s">
        <v>206</v>
      </c>
      <c r="E17" s="92" t="s">
        <v>216</v>
      </c>
      <c r="F17" s="34" t="s">
        <v>141</v>
      </c>
      <c r="G17" s="92" t="str">
        <f t="shared" si="0"/>
        <v>Audit</v>
      </c>
      <c r="H17" s="93"/>
      <c r="I17" s="93"/>
      <c r="J17" s="20" t="s">
        <v>144</v>
      </c>
    </row>
    <row r="18" ht="26.75" spans="1:10">
      <c r="A18" s="52" t="s">
        <v>242</v>
      </c>
      <c r="B18" s="14" t="s">
        <v>243</v>
      </c>
      <c r="C18" s="9" t="s">
        <v>155</v>
      </c>
      <c r="D18" s="9" t="s">
        <v>206</v>
      </c>
      <c r="E18" s="9" t="s">
        <v>207</v>
      </c>
      <c r="F18" s="9" t="str">
        <f>IF(Chosen_Class&gt;1,"M","A")</f>
        <v>M</v>
      </c>
      <c r="G18" s="10" t="str">
        <f t="shared" si="0"/>
        <v>Audit</v>
      </c>
      <c r="H18" s="93"/>
      <c r="I18" s="93"/>
      <c r="J18" s="20" t="s">
        <v>144</v>
      </c>
    </row>
  </sheetData>
  <autoFilter ref="A1:J18">
    <extLst/>
  </autoFilter>
  <dataValidations count="1">
    <dataValidation type="list" allowBlank="1" showInputMessage="1" showErrorMessage="1" sqref="J2:J18">
      <formula1>status</formula1>
    </dataValidation>
  </dataValidations>
  <printOptions horizontalCentered="1"/>
  <pageMargins left="0.708661417322835" right="0.708661417322835" top="0.748031496062992" bottom="0.748031496062992" header="0.31496062992126" footer="0.31496062992126"/>
  <pageSetup paperSize="9" scale="53" orientation="landscape"/>
  <headerFooter>
    <oddHeader>&amp;R&amp;F</oddHeader>
    <oddFooter>&amp;L(c) Copyright IoT Security Foundation&amp;CPrepared by Assessor &amp;D</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pageSetUpPr fitToPage="1"/>
  </sheetPr>
  <dimension ref="A1:J48"/>
  <sheetViews>
    <sheetView workbookViewId="0">
      <selection activeCell="E54" sqref="E54:F54"/>
    </sheetView>
  </sheetViews>
  <sheetFormatPr defaultColWidth="9.10909090909091" defaultRowHeight="12.5"/>
  <cols>
    <col min="1" max="1" width="9.10909090909091" style="65"/>
    <col min="2" max="2" width="65.6636363636364" style="65" customWidth="1"/>
    <col min="3" max="3" width="15" style="65" customWidth="1"/>
    <col min="4" max="4" width="22.5545454545455" style="75" customWidth="1"/>
    <col min="5" max="5" width="18" style="76" customWidth="1"/>
    <col min="6" max="6" width="13.1090909090909" customWidth="1"/>
    <col min="7" max="7" width="14" customWidth="1"/>
    <col min="8" max="8" width="39.4454545454545" customWidth="1"/>
    <col min="9" max="9" width="31" customWidth="1"/>
    <col min="10" max="10" width="8.66363636363636" customWidth="1"/>
    <col min="11" max="16384" width="9.10909090909091" style="65"/>
  </cols>
  <sheetData>
    <row r="1" ht="55.5" customHeight="1" spans="1:10">
      <c r="A1" s="1" t="s">
        <v>126</v>
      </c>
      <c r="B1" s="1" t="s">
        <v>127</v>
      </c>
      <c r="C1" s="77" t="s">
        <v>244</v>
      </c>
      <c r="D1" s="77" t="s">
        <v>245</v>
      </c>
      <c r="E1" s="78" t="s">
        <v>246</v>
      </c>
      <c r="F1" s="5" t="s">
        <v>130</v>
      </c>
      <c r="G1" s="5" t="s">
        <v>131</v>
      </c>
      <c r="H1" s="6" t="s">
        <v>132</v>
      </c>
      <c r="I1" s="23" t="s">
        <v>133</v>
      </c>
      <c r="J1" s="23" t="s">
        <v>134</v>
      </c>
    </row>
    <row r="2" ht="52.75" hidden="1" spans="1:10">
      <c r="A2" s="79" t="s">
        <v>247</v>
      </c>
      <c r="B2" s="74" t="s">
        <v>248</v>
      </c>
      <c r="C2" s="64" t="s">
        <v>148</v>
      </c>
      <c r="D2" s="64" t="s">
        <v>206</v>
      </c>
      <c r="E2" s="64" t="s">
        <v>5</v>
      </c>
      <c r="F2" s="20" t="s">
        <v>141</v>
      </c>
      <c r="G2" s="20" t="str">
        <f t="shared" ref="G2:G37" si="0">LOOKUP(Chosen_Class,Method)</f>
        <v>Audit</v>
      </c>
      <c r="H2" s="20"/>
      <c r="I2" s="20"/>
      <c r="J2" s="20" t="s">
        <v>144</v>
      </c>
    </row>
    <row r="3" ht="26.75" hidden="1" spans="1:10">
      <c r="A3" s="79" t="s">
        <v>249</v>
      </c>
      <c r="B3" s="74" t="s">
        <v>250</v>
      </c>
      <c r="C3" s="64" t="s">
        <v>148</v>
      </c>
      <c r="D3" s="64" t="s">
        <v>206</v>
      </c>
      <c r="E3" s="64" t="s">
        <v>5</v>
      </c>
      <c r="F3" s="20" t="s">
        <v>141</v>
      </c>
      <c r="G3" s="20" t="str">
        <f t="shared" si="0"/>
        <v>Audit</v>
      </c>
      <c r="H3" s="17"/>
      <c r="I3" s="17"/>
      <c r="J3" s="20" t="s">
        <v>144</v>
      </c>
    </row>
    <row r="4" ht="39.75" hidden="1" spans="1:10">
      <c r="A4" s="21" t="s">
        <v>251</v>
      </c>
      <c r="B4" s="22" t="s">
        <v>252</v>
      </c>
      <c r="C4" s="17" t="s">
        <v>148</v>
      </c>
      <c r="D4" s="17" t="s">
        <v>206</v>
      </c>
      <c r="E4" s="17" t="s">
        <v>5</v>
      </c>
      <c r="F4" s="20" t="s">
        <v>141</v>
      </c>
      <c r="G4" s="20" t="str">
        <f t="shared" si="0"/>
        <v>Audit</v>
      </c>
      <c r="H4" s="17"/>
      <c r="I4" s="17"/>
      <c r="J4" s="20" t="s">
        <v>144</v>
      </c>
    </row>
    <row r="5" ht="26.75" hidden="1" spans="1:10">
      <c r="A5" s="55" t="s">
        <v>253</v>
      </c>
      <c r="B5" s="80" t="s">
        <v>254</v>
      </c>
      <c r="C5" s="57" t="s">
        <v>155</v>
      </c>
      <c r="D5" s="57" t="s">
        <v>206</v>
      </c>
      <c r="E5" s="57" t="s">
        <v>5</v>
      </c>
      <c r="F5" s="20" t="str">
        <f>IF(Chosen_Class&gt;1,"M","A")</f>
        <v>M</v>
      </c>
      <c r="G5" s="20" t="str">
        <f t="shared" si="0"/>
        <v>Audit</v>
      </c>
      <c r="H5" s="17"/>
      <c r="I5" s="17"/>
      <c r="J5" s="20" t="s">
        <v>144</v>
      </c>
    </row>
    <row r="6" ht="78.75" hidden="1" spans="1:10">
      <c r="A6" s="21" t="s">
        <v>255</v>
      </c>
      <c r="B6" s="22" t="s">
        <v>256</v>
      </c>
      <c r="C6" s="17" t="s">
        <v>155</v>
      </c>
      <c r="D6" s="17" t="s">
        <v>206</v>
      </c>
      <c r="E6" s="17" t="s">
        <v>5</v>
      </c>
      <c r="F6" s="20" t="str">
        <f>IF(Chosen_Class&gt;1,"M","A")</f>
        <v>M</v>
      </c>
      <c r="G6" s="20" t="str">
        <f t="shared" si="0"/>
        <v>Audit</v>
      </c>
      <c r="H6" s="17"/>
      <c r="I6" s="17"/>
      <c r="J6" s="20" t="s">
        <v>144</v>
      </c>
    </row>
    <row r="7" ht="26.75" hidden="1" spans="1:10">
      <c r="A7" s="21" t="s">
        <v>257</v>
      </c>
      <c r="B7" s="22" t="s">
        <v>258</v>
      </c>
      <c r="C7" s="17" t="s">
        <v>148</v>
      </c>
      <c r="D7" s="17" t="s">
        <v>206</v>
      </c>
      <c r="E7" s="17" t="s">
        <v>216</v>
      </c>
      <c r="F7" s="20" t="s">
        <v>141</v>
      </c>
      <c r="G7" s="20" t="str">
        <f t="shared" si="0"/>
        <v>Audit</v>
      </c>
      <c r="H7" s="17"/>
      <c r="I7" s="17"/>
      <c r="J7" s="20" t="s">
        <v>144</v>
      </c>
    </row>
    <row r="8" ht="13.75" hidden="1" spans="1:10">
      <c r="A8" s="21" t="s">
        <v>259</v>
      </c>
      <c r="B8" s="22" t="s">
        <v>260</v>
      </c>
      <c r="C8" s="17" t="s">
        <v>148</v>
      </c>
      <c r="D8" s="17" t="s">
        <v>206</v>
      </c>
      <c r="E8" s="17" t="s">
        <v>207</v>
      </c>
      <c r="F8" s="20" t="s">
        <v>141</v>
      </c>
      <c r="G8" s="20" t="str">
        <f t="shared" si="0"/>
        <v>Audit</v>
      </c>
      <c r="H8" s="17"/>
      <c r="I8" s="17"/>
      <c r="J8" s="20" t="s">
        <v>144</v>
      </c>
    </row>
    <row r="9" ht="26.75" hidden="1" spans="1:10">
      <c r="A9" s="21" t="s">
        <v>261</v>
      </c>
      <c r="B9" s="22" t="s">
        <v>262</v>
      </c>
      <c r="C9" s="17" t="s">
        <v>138</v>
      </c>
      <c r="D9" s="17" t="s">
        <v>206</v>
      </c>
      <c r="E9" s="17" t="s">
        <v>5</v>
      </c>
      <c r="F9" s="20" t="s">
        <v>141</v>
      </c>
      <c r="G9" s="20" t="str">
        <f t="shared" si="0"/>
        <v>Audit</v>
      </c>
      <c r="H9" s="17"/>
      <c r="I9" s="17"/>
      <c r="J9" s="20" t="s">
        <v>144</v>
      </c>
    </row>
    <row r="10" ht="26.75" hidden="1" spans="1:10">
      <c r="A10" s="21" t="s">
        <v>263</v>
      </c>
      <c r="B10" s="22" t="s">
        <v>264</v>
      </c>
      <c r="C10" s="17" t="s">
        <v>265</v>
      </c>
      <c r="D10" s="17" t="s">
        <v>139</v>
      </c>
      <c r="E10" s="17" t="s">
        <v>152</v>
      </c>
      <c r="F10" s="20" t="s">
        <v>141</v>
      </c>
      <c r="G10" s="20" t="str">
        <f t="shared" si="0"/>
        <v>Audit</v>
      </c>
      <c r="H10" s="17"/>
      <c r="I10" s="17"/>
      <c r="J10" s="20" t="s">
        <v>144</v>
      </c>
    </row>
    <row r="11" ht="33.75" hidden="1" customHeight="1" spans="1:10">
      <c r="A11" s="21" t="s">
        <v>266</v>
      </c>
      <c r="B11" s="22" t="s">
        <v>267</v>
      </c>
      <c r="C11" s="17" t="s">
        <v>148</v>
      </c>
      <c r="D11" s="17" t="s">
        <v>139</v>
      </c>
      <c r="E11" s="17" t="s">
        <v>152</v>
      </c>
      <c r="F11" s="20" t="s">
        <v>141</v>
      </c>
      <c r="G11" s="20" t="str">
        <f t="shared" si="0"/>
        <v>Audit</v>
      </c>
      <c r="H11" s="17"/>
      <c r="I11" s="17"/>
      <c r="J11" s="20" t="s">
        <v>144</v>
      </c>
    </row>
    <row r="12" ht="37.5" hidden="1" customHeight="1" spans="1:10">
      <c r="A12" s="21" t="s">
        <v>268</v>
      </c>
      <c r="B12" s="22" t="s">
        <v>269</v>
      </c>
      <c r="C12" s="17" t="s">
        <v>155</v>
      </c>
      <c r="D12" s="17" t="s">
        <v>139</v>
      </c>
      <c r="E12" s="17" t="s">
        <v>152</v>
      </c>
      <c r="F12" s="20" t="str">
        <f>IF(Chosen_Class&gt;1,"M","A")</f>
        <v>M</v>
      </c>
      <c r="G12" s="20" t="str">
        <f t="shared" si="0"/>
        <v>Audit</v>
      </c>
      <c r="H12" s="17"/>
      <c r="I12" s="17"/>
      <c r="J12" s="20" t="s">
        <v>144</v>
      </c>
    </row>
    <row r="13" ht="26.75" spans="1:10">
      <c r="A13" s="21" t="s">
        <v>270</v>
      </c>
      <c r="B13" s="22" t="s">
        <v>271</v>
      </c>
      <c r="C13" s="17" t="s">
        <v>272</v>
      </c>
      <c r="D13" s="17" t="s">
        <v>206</v>
      </c>
      <c r="E13" s="17" t="s">
        <v>273</v>
      </c>
      <c r="F13" s="20" t="str">
        <f>IF(Chosen_Class&gt;2,"M","A")</f>
        <v>M</v>
      </c>
      <c r="G13" s="20" t="str">
        <f t="shared" si="0"/>
        <v>Audit</v>
      </c>
      <c r="H13" s="17"/>
      <c r="I13" s="17"/>
      <c r="J13" s="20" t="s">
        <v>144</v>
      </c>
    </row>
    <row r="14" ht="26.75" hidden="1" spans="1:10">
      <c r="A14" s="21" t="s">
        <v>274</v>
      </c>
      <c r="B14" s="22" t="s">
        <v>275</v>
      </c>
      <c r="C14" s="17" t="s">
        <v>276</v>
      </c>
      <c r="D14" s="17" t="s">
        <v>139</v>
      </c>
      <c r="E14" s="17" t="s">
        <v>4</v>
      </c>
      <c r="F14" s="20" t="str">
        <f>IF(Chosen_Class&gt;1,"M","A")</f>
        <v>M</v>
      </c>
      <c r="G14" s="20" t="str">
        <f t="shared" si="0"/>
        <v>Audit</v>
      </c>
      <c r="H14" s="17"/>
      <c r="I14" s="17"/>
      <c r="J14" s="20" t="s">
        <v>144</v>
      </c>
    </row>
    <row r="15" ht="26.75" hidden="1" spans="1:10">
      <c r="A15" s="21" t="s">
        <v>277</v>
      </c>
      <c r="B15" s="22" t="s">
        <v>278</v>
      </c>
      <c r="C15" s="17" t="s">
        <v>276</v>
      </c>
      <c r="D15" s="17" t="s">
        <v>139</v>
      </c>
      <c r="E15" s="17" t="s">
        <v>152</v>
      </c>
      <c r="F15" s="20" t="str">
        <f>IF(Chosen_Class&gt;1,"M","A")</f>
        <v>M</v>
      </c>
      <c r="G15" s="34" t="str">
        <f t="shared" si="0"/>
        <v>Audit</v>
      </c>
      <c r="H15" s="12"/>
      <c r="I15" s="12"/>
      <c r="J15" s="20" t="s">
        <v>144</v>
      </c>
    </row>
    <row r="16" ht="82.5" hidden="1" customHeight="1" spans="1:10">
      <c r="A16" s="21" t="s">
        <v>279</v>
      </c>
      <c r="B16" s="22" t="s">
        <v>280</v>
      </c>
      <c r="C16" s="17" t="s">
        <v>193</v>
      </c>
      <c r="D16" s="17" t="s">
        <v>139</v>
      </c>
      <c r="E16" s="17" t="s">
        <v>152</v>
      </c>
      <c r="F16" s="20" t="str">
        <f>IF(Chosen_Class&gt;0,"M","A")</f>
        <v>M</v>
      </c>
      <c r="G16" s="9" t="str">
        <f t="shared" si="0"/>
        <v>Audit</v>
      </c>
      <c r="H16" s="9"/>
      <c r="I16" s="9"/>
      <c r="J16" s="20" t="s">
        <v>144</v>
      </c>
    </row>
    <row r="17" ht="31.5" hidden="1" customHeight="1" spans="1:10">
      <c r="A17" s="21" t="s">
        <v>281</v>
      </c>
      <c r="B17" s="22" t="s">
        <v>282</v>
      </c>
      <c r="C17" s="17" t="s">
        <v>283</v>
      </c>
      <c r="D17" s="17" t="s">
        <v>139</v>
      </c>
      <c r="E17" s="17" t="s">
        <v>152</v>
      </c>
      <c r="F17" s="20" t="str">
        <f>IF(Chosen_Class&gt;0,"M","A")</f>
        <v>M</v>
      </c>
      <c r="G17" s="9" t="str">
        <f t="shared" si="0"/>
        <v>Audit</v>
      </c>
      <c r="H17" s="9"/>
      <c r="I17" s="9"/>
      <c r="J17" s="20" t="s">
        <v>144</v>
      </c>
    </row>
    <row r="18" ht="26.75" hidden="1" spans="1:10">
      <c r="A18" s="21" t="s">
        <v>284</v>
      </c>
      <c r="B18" s="22" t="s">
        <v>285</v>
      </c>
      <c r="C18" s="17" t="s">
        <v>155</v>
      </c>
      <c r="D18" s="17" t="s">
        <v>139</v>
      </c>
      <c r="E18" s="17" t="s">
        <v>286</v>
      </c>
      <c r="F18" s="20" t="str">
        <f>IF(Chosen_Class&gt;1,"M","A")</f>
        <v>M</v>
      </c>
      <c r="G18" s="9" t="str">
        <f t="shared" si="0"/>
        <v>Audit</v>
      </c>
      <c r="H18" s="9"/>
      <c r="I18" s="9"/>
      <c r="J18" s="20" t="s">
        <v>144</v>
      </c>
    </row>
    <row r="19" ht="39.75" hidden="1" spans="1:10">
      <c r="A19" s="21" t="s">
        <v>287</v>
      </c>
      <c r="B19" s="22" t="s">
        <v>288</v>
      </c>
      <c r="C19" s="17" t="s">
        <v>276</v>
      </c>
      <c r="D19" s="17" t="s">
        <v>139</v>
      </c>
      <c r="E19" s="17" t="s">
        <v>152</v>
      </c>
      <c r="F19" s="20" t="s">
        <v>141</v>
      </c>
      <c r="G19" s="9" t="str">
        <f t="shared" si="0"/>
        <v>Audit</v>
      </c>
      <c r="H19" s="9"/>
      <c r="I19" s="9"/>
      <c r="J19" s="20" t="s">
        <v>144</v>
      </c>
    </row>
    <row r="20" ht="13.75" hidden="1" spans="1:10">
      <c r="A20" s="21" t="s">
        <v>289</v>
      </c>
      <c r="B20" s="22" t="s">
        <v>290</v>
      </c>
      <c r="C20" s="17" t="s">
        <v>291</v>
      </c>
      <c r="D20" s="17" t="s">
        <v>139</v>
      </c>
      <c r="E20" s="17" t="s">
        <v>4</v>
      </c>
      <c r="F20" s="20" t="str">
        <f>IF(Chosen_Class&gt;1,"M","A")</f>
        <v>M</v>
      </c>
      <c r="G20" s="9" t="str">
        <f t="shared" si="0"/>
        <v>Audit</v>
      </c>
      <c r="H20" s="9"/>
      <c r="I20" s="9"/>
      <c r="J20" s="20" t="s">
        <v>144</v>
      </c>
    </row>
    <row r="21" ht="26.75" hidden="1" spans="1:10">
      <c r="A21" s="21" t="s">
        <v>292</v>
      </c>
      <c r="B21" s="22" t="s">
        <v>293</v>
      </c>
      <c r="C21" s="17" t="s">
        <v>276</v>
      </c>
      <c r="D21" s="17" t="s">
        <v>139</v>
      </c>
      <c r="E21" s="17" t="s">
        <v>4</v>
      </c>
      <c r="F21" s="20" t="str">
        <f>IF(Chosen_Class&gt;1,"M","A")</f>
        <v>M</v>
      </c>
      <c r="G21" s="9" t="str">
        <f t="shared" si="0"/>
        <v>Audit</v>
      </c>
      <c r="H21" s="9"/>
      <c r="I21" s="9"/>
      <c r="J21" s="20" t="s">
        <v>144</v>
      </c>
    </row>
    <row r="22" ht="39.75" hidden="1" spans="1:10">
      <c r="A22" s="21" t="s">
        <v>294</v>
      </c>
      <c r="B22" s="22" t="s">
        <v>295</v>
      </c>
      <c r="C22" s="17" t="s">
        <v>155</v>
      </c>
      <c r="D22" s="17" t="s">
        <v>206</v>
      </c>
      <c r="E22" s="17" t="s">
        <v>5</v>
      </c>
      <c r="F22" s="20" t="str">
        <f>IF(Chosen_Class&gt;0,"M","A")</f>
        <v>M</v>
      </c>
      <c r="G22" s="9" t="str">
        <f t="shared" si="0"/>
        <v>Audit</v>
      </c>
      <c r="H22" s="9"/>
      <c r="I22" s="9"/>
      <c r="J22" s="20" t="s">
        <v>144</v>
      </c>
    </row>
    <row r="23" ht="26.75" hidden="1" spans="1:10">
      <c r="A23" s="21" t="s">
        <v>296</v>
      </c>
      <c r="B23" s="22" t="s">
        <v>297</v>
      </c>
      <c r="C23" s="57" t="s">
        <v>283</v>
      </c>
      <c r="D23" s="17" t="s">
        <v>139</v>
      </c>
      <c r="E23" s="17" t="s">
        <v>4</v>
      </c>
      <c r="F23" s="20" t="str">
        <f>IF(Chosen_Class&gt;0,"M","A")</f>
        <v>M</v>
      </c>
      <c r="G23" s="9" t="str">
        <f t="shared" si="0"/>
        <v>Audit</v>
      </c>
      <c r="H23" s="9"/>
      <c r="I23" s="9"/>
      <c r="J23" s="20" t="s">
        <v>144</v>
      </c>
    </row>
    <row r="24" ht="39.75" hidden="1" spans="1:10">
      <c r="A24" s="21" t="s">
        <v>298</v>
      </c>
      <c r="B24" s="22" t="s">
        <v>299</v>
      </c>
      <c r="C24" s="17" t="s">
        <v>276</v>
      </c>
      <c r="D24" s="17" t="s">
        <v>139</v>
      </c>
      <c r="E24" s="17" t="s">
        <v>300</v>
      </c>
      <c r="F24" s="20" t="str">
        <f>IF(Chosen_Class&gt;1,"M","A")</f>
        <v>M</v>
      </c>
      <c r="G24" s="9" t="str">
        <f t="shared" si="0"/>
        <v>Audit</v>
      </c>
      <c r="H24" s="9"/>
      <c r="I24" s="9"/>
      <c r="J24" s="20" t="s">
        <v>144</v>
      </c>
    </row>
    <row r="25" ht="52.75" hidden="1" spans="1:10">
      <c r="A25" s="55" t="s">
        <v>301</v>
      </c>
      <c r="B25" s="80" t="s">
        <v>302</v>
      </c>
      <c r="C25" s="57" t="s">
        <v>276</v>
      </c>
      <c r="D25" s="57" t="s">
        <v>206</v>
      </c>
      <c r="E25" s="57" t="s">
        <v>5</v>
      </c>
      <c r="F25" s="20" t="str">
        <f>IF(Chosen_Class&gt;1,"M","A")</f>
        <v>M</v>
      </c>
      <c r="G25" s="9" t="str">
        <f t="shared" si="0"/>
        <v>Audit</v>
      </c>
      <c r="H25" s="9"/>
      <c r="I25" s="9"/>
      <c r="J25" s="20" t="s">
        <v>144</v>
      </c>
    </row>
    <row r="26" ht="26.75" hidden="1" spans="1:10">
      <c r="A26" s="55" t="s">
        <v>303</v>
      </c>
      <c r="B26" s="80" t="s">
        <v>304</v>
      </c>
      <c r="C26" s="57" t="s">
        <v>184</v>
      </c>
      <c r="D26" s="57" t="s">
        <v>206</v>
      </c>
      <c r="E26" s="57" t="s">
        <v>5</v>
      </c>
      <c r="F26" s="20" t="s">
        <v>179</v>
      </c>
      <c r="G26" s="9" t="str">
        <f t="shared" si="0"/>
        <v>Audit</v>
      </c>
      <c r="H26" s="9"/>
      <c r="I26" s="9"/>
      <c r="J26" s="20" t="s">
        <v>144</v>
      </c>
    </row>
    <row r="27" ht="26.75" hidden="1" spans="1:10">
      <c r="A27" s="55" t="s">
        <v>305</v>
      </c>
      <c r="B27" s="80" t="s">
        <v>306</v>
      </c>
      <c r="C27" s="57" t="s">
        <v>184</v>
      </c>
      <c r="D27" s="57" t="s">
        <v>206</v>
      </c>
      <c r="E27" s="57" t="s">
        <v>5</v>
      </c>
      <c r="F27" s="20" t="s">
        <v>179</v>
      </c>
      <c r="G27" s="9" t="str">
        <f t="shared" si="0"/>
        <v>Audit</v>
      </c>
      <c r="H27" s="9"/>
      <c r="I27" s="9"/>
      <c r="J27" s="20" t="s">
        <v>144</v>
      </c>
    </row>
    <row r="28" ht="39.75" hidden="1" spans="1:10">
      <c r="A28" s="55" t="s">
        <v>307</v>
      </c>
      <c r="B28" s="80" t="s">
        <v>308</v>
      </c>
      <c r="C28" s="57" t="s">
        <v>184</v>
      </c>
      <c r="D28" s="57" t="s">
        <v>206</v>
      </c>
      <c r="E28" s="57" t="s">
        <v>5</v>
      </c>
      <c r="F28" s="20" t="s">
        <v>179</v>
      </c>
      <c r="G28" s="9" t="str">
        <f t="shared" si="0"/>
        <v>Audit</v>
      </c>
      <c r="H28" s="9"/>
      <c r="I28" s="9"/>
      <c r="J28" s="20" t="s">
        <v>144</v>
      </c>
    </row>
    <row r="29" ht="26.75" hidden="1" spans="1:10">
      <c r="A29" s="55" t="s">
        <v>309</v>
      </c>
      <c r="B29" s="80" t="s">
        <v>310</v>
      </c>
      <c r="C29" s="57" t="s">
        <v>138</v>
      </c>
      <c r="D29" s="57" t="s">
        <v>206</v>
      </c>
      <c r="E29" s="57" t="s">
        <v>216</v>
      </c>
      <c r="F29" s="20" t="s">
        <v>141</v>
      </c>
      <c r="G29" s="9" t="str">
        <f t="shared" si="0"/>
        <v>Audit</v>
      </c>
      <c r="H29" s="9"/>
      <c r="I29" s="9"/>
      <c r="J29" s="20" t="s">
        <v>144</v>
      </c>
    </row>
    <row r="30" ht="39.75" hidden="1" spans="1:10">
      <c r="A30" s="55" t="s">
        <v>311</v>
      </c>
      <c r="B30" s="80" t="s">
        <v>312</v>
      </c>
      <c r="C30" s="57" t="s">
        <v>283</v>
      </c>
      <c r="D30" s="57" t="s">
        <v>206</v>
      </c>
      <c r="E30" s="57" t="s">
        <v>5</v>
      </c>
      <c r="F30" s="20" t="str">
        <f>IF(Chosen_Class&gt;0,"M","A")</f>
        <v>M</v>
      </c>
      <c r="G30" s="9" t="str">
        <f t="shared" si="0"/>
        <v>Audit</v>
      </c>
      <c r="H30" s="9"/>
      <c r="I30" s="9"/>
      <c r="J30" s="20" t="s">
        <v>144</v>
      </c>
    </row>
    <row r="31" ht="39.75" hidden="1" spans="1:10">
      <c r="A31" s="55" t="s">
        <v>313</v>
      </c>
      <c r="B31" s="80" t="s">
        <v>314</v>
      </c>
      <c r="C31" s="57" t="s">
        <v>138</v>
      </c>
      <c r="D31" s="57" t="s">
        <v>206</v>
      </c>
      <c r="E31" s="57" t="s">
        <v>5</v>
      </c>
      <c r="F31" s="20" t="str">
        <f>IF(Chosen_Class&gt;0,"M","A")</f>
        <v>M</v>
      </c>
      <c r="G31" s="9" t="str">
        <f t="shared" si="0"/>
        <v>Audit</v>
      </c>
      <c r="H31" s="9"/>
      <c r="I31" s="9"/>
      <c r="J31" s="20" t="s">
        <v>144</v>
      </c>
    </row>
    <row r="32" ht="26.75" hidden="1" spans="1:10">
      <c r="A32" s="55" t="s">
        <v>315</v>
      </c>
      <c r="B32" s="80" t="s">
        <v>316</v>
      </c>
      <c r="C32" s="57" t="s">
        <v>138</v>
      </c>
      <c r="D32" s="57" t="s">
        <v>139</v>
      </c>
      <c r="E32" s="57" t="s">
        <v>317</v>
      </c>
      <c r="F32" s="20" t="str">
        <f>IF(Chosen_Class&gt;0,"M","A")</f>
        <v>M</v>
      </c>
      <c r="G32" s="9" t="str">
        <f t="shared" si="0"/>
        <v>Audit</v>
      </c>
      <c r="H32" s="9"/>
      <c r="I32" s="9"/>
      <c r="J32" s="20" t="s">
        <v>144</v>
      </c>
    </row>
    <row r="33" ht="26.75" hidden="1" spans="1:10">
      <c r="A33" s="55" t="s">
        <v>318</v>
      </c>
      <c r="B33" s="80" t="s">
        <v>319</v>
      </c>
      <c r="C33" s="57" t="s">
        <v>138</v>
      </c>
      <c r="D33" s="57" t="s">
        <v>139</v>
      </c>
      <c r="E33" s="57" t="s">
        <v>317</v>
      </c>
      <c r="F33" s="20" t="str">
        <f>IF(Chosen_Class&gt;0,"M","A")</f>
        <v>M</v>
      </c>
      <c r="G33" s="9" t="str">
        <f t="shared" si="0"/>
        <v>Audit</v>
      </c>
      <c r="H33" s="9"/>
      <c r="I33" s="9"/>
      <c r="J33" s="20" t="s">
        <v>144</v>
      </c>
    </row>
    <row r="34" ht="52.75" hidden="1" spans="1:10">
      <c r="A34" s="55" t="s">
        <v>320</v>
      </c>
      <c r="B34" s="80" t="s">
        <v>321</v>
      </c>
      <c r="C34" s="57" t="s">
        <v>155</v>
      </c>
      <c r="D34" s="57" t="s">
        <v>206</v>
      </c>
      <c r="E34" s="57" t="s">
        <v>5</v>
      </c>
      <c r="F34" s="20" t="str">
        <f>IF(Chosen_Class&gt;1,"M","A")</f>
        <v>M</v>
      </c>
      <c r="G34" s="9" t="str">
        <f t="shared" si="0"/>
        <v>Audit</v>
      </c>
      <c r="H34" s="9"/>
      <c r="I34" s="9"/>
      <c r="J34" s="20" t="s">
        <v>144</v>
      </c>
    </row>
    <row r="35" ht="26.75" spans="1:10">
      <c r="A35" s="55" t="s">
        <v>322</v>
      </c>
      <c r="B35" s="80" t="s">
        <v>323</v>
      </c>
      <c r="C35" s="57" t="s">
        <v>175</v>
      </c>
      <c r="D35" s="57" t="s">
        <v>206</v>
      </c>
      <c r="E35" s="57" t="s">
        <v>216</v>
      </c>
      <c r="F35" s="20" t="str">
        <f>IF(Chosen_Class&gt;2,"M","A")</f>
        <v>M</v>
      </c>
      <c r="G35" s="9" t="str">
        <f t="shared" si="0"/>
        <v>Audit</v>
      </c>
      <c r="H35" s="9"/>
      <c r="I35" s="9"/>
      <c r="J35" s="20" t="s">
        <v>144</v>
      </c>
    </row>
    <row r="36" ht="52.75" hidden="1" spans="1:10">
      <c r="A36" s="55" t="s">
        <v>324</v>
      </c>
      <c r="B36" s="80" t="s">
        <v>325</v>
      </c>
      <c r="C36" s="57" t="s">
        <v>138</v>
      </c>
      <c r="D36" s="57" t="s">
        <v>139</v>
      </c>
      <c r="E36" s="57" t="s">
        <v>4</v>
      </c>
      <c r="F36" s="20" t="s">
        <v>141</v>
      </c>
      <c r="G36" s="9" t="str">
        <f t="shared" si="0"/>
        <v>Audit</v>
      </c>
      <c r="H36" s="9"/>
      <c r="I36" s="9"/>
      <c r="J36" s="20" t="s">
        <v>144</v>
      </c>
    </row>
    <row r="37" ht="39.75" hidden="1" spans="1:10">
      <c r="A37" s="55" t="s">
        <v>326</v>
      </c>
      <c r="B37" s="80" t="s">
        <v>327</v>
      </c>
      <c r="C37" s="57" t="s">
        <v>138</v>
      </c>
      <c r="D37" s="57" t="s">
        <v>139</v>
      </c>
      <c r="E37" s="57" t="s">
        <v>4</v>
      </c>
      <c r="F37" s="20" t="s">
        <v>141</v>
      </c>
      <c r="G37" s="9" t="str">
        <f t="shared" si="0"/>
        <v>Audit</v>
      </c>
      <c r="H37" s="9"/>
      <c r="I37" s="9"/>
      <c r="J37" s="20" t="s">
        <v>144</v>
      </c>
    </row>
    <row r="40" spans="3:3">
      <c r="C40" s="81"/>
    </row>
    <row r="41" ht="13" spans="2:4">
      <c r="B41" s="82"/>
      <c r="D41" s="83"/>
    </row>
    <row r="43" ht="13" spans="2:2">
      <c r="B43" s="82"/>
    </row>
    <row r="48" ht="13" spans="4:4">
      <c r="D48" s="83"/>
    </row>
  </sheetData>
  <autoFilter ref="A1:J37">
    <filterColumn colId="2">
      <customFilters>
        <customFilter operator="equal" val="M  for Class 3 and above"/>
        <customFilter operator="equal" val="M for Class 3 and above"/>
      </customFilters>
    </filterColumn>
    <extLst/>
  </autoFilter>
  <dataValidations count="1">
    <dataValidation type="list" allowBlank="1" showInputMessage="1" showErrorMessage="1" sqref="J2:J37">
      <formula1>status</formula1>
    </dataValidation>
  </dataValidations>
  <printOptions horizontalCentered="1"/>
  <pageMargins left="0.236220472440945" right="0.236220472440945" top="0.748031496062992" bottom="0.748031496062992" header="0.31496062992126" footer="0.31496062992126"/>
  <pageSetup paperSize="9" scale="38" orientation="landscape"/>
  <headerFooter>
    <oddHeader>&amp;R&amp;F</oddHeader>
    <oddFooter>&amp;L(c) Copyright IoT Security Foundation&amp;CPrepared by Assessor &amp;D&amp;RPage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J14"/>
  <sheetViews>
    <sheetView workbookViewId="0">
      <selection activeCell="A1" sqref="$A1:$XFD3"/>
    </sheetView>
  </sheetViews>
  <sheetFormatPr defaultColWidth="9.10909090909091" defaultRowHeight="12.5"/>
  <cols>
    <col min="1" max="1" width="9.10909090909091" style="65"/>
    <col min="2" max="2" width="65.6636363636364" style="65" customWidth="1"/>
    <col min="3" max="3" width="13.3363636363636" style="65" customWidth="1"/>
    <col min="4" max="4" width="13.5545454545455" style="65" customWidth="1"/>
    <col min="5" max="5" width="15.6636363636364" style="65" customWidth="1"/>
    <col min="6" max="6" width="12.6636363636364" style="65" customWidth="1"/>
    <col min="7" max="7" width="10.8909090909091" style="65" customWidth="1"/>
    <col min="8" max="8" width="41.1090909090909" style="65" customWidth="1"/>
    <col min="9" max="9" width="37.3363636363636" style="65" customWidth="1"/>
    <col min="10" max="10" width="11.4454545454545" style="65" customWidth="1"/>
    <col min="11" max="13" width="12.6636363636364" style="65" customWidth="1"/>
    <col min="14" max="16384" width="9.10909090909091" style="65"/>
  </cols>
  <sheetData>
    <row r="1" ht="39.75" spans="1:10">
      <c r="A1" s="67" t="s">
        <v>126</v>
      </c>
      <c r="B1" s="59" t="s">
        <v>127</v>
      </c>
      <c r="C1" s="60" t="s">
        <v>244</v>
      </c>
      <c r="D1" s="60" t="s">
        <v>128</v>
      </c>
      <c r="E1" s="60" t="s">
        <v>328</v>
      </c>
      <c r="F1" s="5" t="s">
        <v>130</v>
      </c>
      <c r="G1" s="5" t="s">
        <v>131</v>
      </c>
      <c r="H1" s="6" t="s">
        <v>132</v>
      </c>
      <c r="I1" s="23" t="s">
        <v>133</v>
      </c>
      <c r="J1" s="23" t="s">
        <v>134</v>
      </c>
    </row>
    <row r="2" ht="13.75" spans="1:10">
      <c r="A2" s="71" t="s">
        <v>329</v>
      </c>
      <c r="B2" s="56" t="s">
        <v>330</v>
      </c>
      <c r="C2" s="20" t="s">
        <v>331</v>
      </c>
      <c r="D2" s="20" t="s">
        <v>139</v>
      </c>
      <c r="E2" s="20" t="s">
        <v>300</v>
      </c>
      <c r="F2" s="57" t="s">
        <v>179</v>
      </c>
      <c r="G2" s="20" t="str">
        <f t="shared" ref="G2:G14" si="0">LOOKUP(Chosen_Class,Method)</f>
        <v>Audit</v>
      </c>
      <c r="H2" s="17"/>
      <c r="I2" s="17"/>
      <c r="J2" s="26" t="s">
        <v>144</v>
      </c>
    </row>
    <row r="3" ht="13.75" spans="1:10">
      <c r="A3" s="72" t="s">
        <v>332</v>
      </c>
      <c r="B3" s="22" t="s">
        <v>233</v>
      </c>
      <c r="C3" s="17"/>
      <c r="D3" s="17"/>
      <c r="E3" s="17"/>
      <c r="F3" s="68"/>
      <c r="G3" s="20"/>
      <c r="H3" s="17"/>
      <c r="I3" s="17"/>
      <c r="J3" s="26"/>
    </row>
    <row r="4" ht="39.75" spans="1:10">
      <c r="A4" s="72" t="s">
        <v>333</v>
      </c>
      <c r="B4" s="22" t="s">
        <v>334</v>
      </c>
      <c r="C4" s="17" t="s">
        <v>331</v>
      </c>
      <c r="D4" s="17" t="s">
        <v>335</v>
      </c>
      <c r="E4" s="17" t="s">
        <v>5</v>
      </c>
      <c r="F4" s="68" t="s">
        <v>179</v>
      </c>
      <c r="G4" s="20" t="str">
        <f t="shared" si="0"/>
        <v>Audit</v>
      </c>
      <c r="H4" s="17"/>
      <c r="I4" s="17"/>
      <c r="J4" s="26" t="s">
        <v>144</v>
      </c>
    </row>
    <row r="5" ht="26.75" spans="1:10">
      <c r="A5" s="72" t="s">
        <v>336</v>
      </c>
      <c r="B5" s="22" t="s">
        <v>337</v>
      </c>
      <c r="C5" s="17" t="s">
        <v>331</v>
      </c>
      <c r="D5" s="17" t="s">
        <v>206</v>
      </c>
      <c r="E5" s="17" t="s">
        <v>5</v>
      </c>
      <c r="F5" s="68" t="s">
        <v>179</v>
      </c>
      <c r="G5" s="20" t="str">
        <f t="shared" si="0"/>
        <v>Audit</v>
      </c>
      <c r="H5" s="17"/>
      <c r="I5" s="17"/>
      <c r="J5" s="26" t="s">
        <v>144</v>
      </c>
    </row>
    <row r="6" ht="39.75" spans="1:10">
      <c r="A6" s="72" t="s">
        <v>338</v>
      </c>
      <c r="B6" s="22" t="s">
        <v>339</v>
      </c>
      <c r="C6" s="17" t="s">
        <v>193</v>
      </c>
      <c r="D6" s="17" t="s">
        <v>340</v>
      </c>
      <c r="E6" s="17" t="s">
        <v>5</v>
      </c>
      <c r="F6" s="20" t="str">
        <f>IF(Chosen_Class&gt;0,"M","A")</f>
        <v>M</v>
      </c>
      <c r="G6" s="20" t="str">
        <f t="shared" si="0"/>
        <v>Audit</v>
      </c>
      <c r="H6" s="17"/>
      <c r="I6" s="17"/>
      <c r="J6" s="26" t="s">
        <v>144</v>
      </c>
    </row>
    <row r="7" ht="26.75" spans="1:10">
      <c r="A7" s="72" t="s">
        <v>341</v>
      </c>
      <c r="B7" s="22" t="s">
        <v>342</v>
      </c>
      <c r="C7" s="17" t="s">
        <v>331</v>
      </c>
      <c r="D7" s="17" t="s">
        <v>343</v>
      </c>
      <c r="E7" s="17" t="s">
        <v>5</v>
      </c>
      <c r="F7" s="68" t="s">
        <v>179</v>
      </c>
      <c r="G7" s="20" t="str">
        <f t="shared" si="0"/>
        <v>Audit</v>
      </c>
      <c r="H7" s="17"/>
      <c r="I7" s="17"/>
      <c r="J7" s="26" t="s">
        <v>144</v>
      </c>
    </row>
    <row r="8" ht="26.75" spans="1:10">
      <c r="A8" s="72" t="s">
        <v>344</v>
      </c>
      <c r="B8" s="22" t="s">
        <v>345</v>
      </c>
      <c r="C8" s="17" t="s">
        <v>331</v>
      </c>
      <c r="D8" s="17" t="s">
        <v>343</v>
      </c>
      <c r="E8" s="17" t="s">
        <v>5</v>
      </c>
      <c r="F8" s="68" t="s">
        <v>179</v>
      </c>
      <c r="G8" s="20" t="str">
        <f t="shared" si="0"/>
        <v>Audit</v>
      </c>
      <c r="H8" s="17"/>
      <c r="I8" s="17"/>
      <c r="J8" s="26" t="s">
        <v>144</v>
      </c>
    </row>
    <row r="9" ht="26.75" spans="1:10">
      <c r="A9" s="72" t="s">
        <v>346</v>
      </c>
      <c r="B9" s="22" t="s">
        <v>347</v>
      </c>
      <c r="C9" s="17" t="s">
        <v>193</v>
      </c>
      <c r="D9" s="17" t="s">
        <v>343</v>
      </c>
      <c r="E9" s="17" t="s">
        <v>5</v>
      </c>
      <c r="F9" s="20" t="str">
        <f>IF(Chosen_Class&gt;0,"M","A")</f>
        <v>M</v>
      </c>
      <c r="G9" s="20" t="str">
        <f t="shared" si="0"/>
        <v>Audit</v>
      </c>
      <c r="H9" s="17"/>
      <c r="I9" s="17"/>
      <c r="J9" s="26" t="s">
        <v>144</v>
      </c>
    </row>
    <row r="10" ht="52.75" spans="1:10">
      <c r="A10" s="72" t="s">
        <v>348</v>
      </c>
      <c r="B10" s="69" t="s">
        <v>349</v>
      </c>
      <c r="C10" s="17" t="s">
        <v>148</v>
      </c>
      <c r="D10" s="17" t="s">
        <v>343</v>
      </c>
      <c r="E10" s="17" t="s">
        <v>5</v>
      </c>
      <c r="F10" s="68" t="s">
        <v>141</v>
      </c>
      <c r="G10" s="20" t="str">
        <f t="shared" si="0"/>
        <v>Audit</v>
      </c>
      <c r="H10" s="17"/>
      <c r="I10" s="17"/>
      <c r="J10" s="26" t="s">
        <v>144</v>
      </c>
    </row>
    <row r="11" ht="26.75" spans="1:10">
      <c r="A11" s="72" t="s">
        <v>350</v>
      </c>
      <c r="B11" s="22" t="s">
        <v>351</v>
      </c>
      <c r="C11" s="17" t="s">
        <v>193</v>
      </c>
      <c r="D11" s="17" t="s">
        <v>343</v>
      </c>
      <c r="E11" s="17" t="s">
        <v>5</v>
      </c>
      <c r="F11" s="20" t="str">
        <f>IF(Chosen_Class&gt;0,"M","A")</f>
        <v>M</v>
      </c>
      <c r="G11" s="20" t="str">
        <f t="shared" si="0"/>
        <v>Audit</v>
      </c>
      <c r="H11" s="17"/>
      <c r="I11" s="17"/>
      <c r="J11" s="26" t="s">
        <v>144</v>
      </c>
    </row>
    <row r="12" ht="26.75" spans="1:10">
      <c r="A12" s="72" t="s">
        <v>352</v>
      </c>
      <c r="B12" s="22" t="s">
        <v>353</v>
      </c>
      <c r="C12" s="17" t="s">
        <v>331</v>
      </c>
      <c r="D12" s="17" t="s">
        <v>206</v>
      </c>
      <c r="E12" s="17" t="s">
        <v>5</v>
      </c>
      <c r="F12" s="68" t="s">
        <v>179</v>
      </c>
      <c r="G12" s="20" t="str">
        <f t="shared" si="0"/>
        <v>Audit</v>
      </c>
      <c r="H12" s="17"/>
      <c r="I12" s="17"/>
      <c r="J12" s="26" t="s">
        <v>144</v>
      </c>
    </row>
    <row r="13" ht="26.75" spans="1:10">
      <c r="A13" s="72" t="s">
        <v>354</v>
      </c>
      <c r="B13" s="22" t="s">
        <v>355</v>
      </c>
      <c r="C13" s="17" t="s">
        <v>155</v>
      </c>
      <c r="D13" s="17" t="s">
        <v>206</v>
      </c>
      <c r="E13" s="17" t="s">
        <v>5</v>
      </c>
      <c r="F13" s="20" t="str">
        <f>IF(Chosen_Class&gt;0,"M","A")</f>
        <v>M</v>
      </c>
      <c r="G13" s="20" t="str">
        <f t="shared" si="0"/>
        <v>Audit</v>
      </c>
      <c r="H13" s="17"/>
      <c r="I13" s="17"/>
      <c r="J13" s="26" t="s">
        <v>144</v>
      </c>
    </row>
    <row r="14" ht="26.75" spans="1:10">
      <c r="A14" s="73" t="s">
        <v>356</v>
      </c>
      <c r="B14" s="74" t="s">
        <v>357</v>
      </c>
      <c r="C14" s="64" t="s">
        <v>155</v>
      </c>
      <c r="D14" s="64" t="s">
        <v>206</v>
      </c>
      <c r="E14" s="64" t="s">
        <v>5</v>
      </c>
      <c r="F14" s="20" t="str">
        <f>IF(Chosen_Class&gt;0,"M","A")</f>
        <v>M</v>
      </c>
      <c r="G14" s="63" t="str">
        <f t="shared" si="0"/>
        <v>Audit</v>
      </c>
      <c r="H14" s="64"/>
      <c r="I14" s="64"/>
      <c r="J14" s="26" t="s">
        <v>144</v>
      </c>
    </row>
  </sheetData>
  <dataValidations count="1">
    <dataValidation type="list" allowBlank="1" showInputMessage="1" showErrorMessage="1" sqref="J2:J14">
      <formula1>status</formula1>
    </dataValidation>
  </dataValidations>
  <printOptions horizontalCentered="1"/>
  <pageMargins left="0.708661417322835" right="0.708661417322835" top="0.748031496062992" bottom="0.748031496062992" header="0.31496062992126" footer="0.31496062992126"/>
  <pageSetup paperSize="9" scale="57" orientation="landscape"/>
  <headerFooter>
    <oddHeader>&amp;R&amp;F</oddHeader>
    <oddFooter>&amp;L(c) Copyright IoT Security Foundation&amp;CPrepared by Assessor &amp;D&amp;RPage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20</vt:i4>
      </vt:variant>
    </vt:vector>
  </HeadingPairs>
  <TitlesOfParts>
    <vt:vector size="20" baseType="lpstr">
      <vt:lpstr>Metrics</vt:lpstr>
      <vt:lpstr>Cover</vt:lpstr>
      <vt:lpstr>Front Page</vt:lpstr>
      <vt:lpstr>Assessment Steps</vt:lpstr>
      <vt:lpstr>Compliance Class</vt:lpstr>
      <vt:lpstr>Business Process</vt:lpstr>
      <vt:lpstr>Device Hardware</vt:lpstr>
      <vt:lpstr>Device Software</vt:lpstr>
      <vt:lpstr>Device OS</vt:lpstr>
      <vt:lpstr>Device Interfaces</vt:lpstr>
      <vt:lpstr>Authentication &amp; Authorisation</vt:lpstr>
      <vt:lpstr>Encryption &amp; Key Management</vt:lpstr>
      <vt:lpstr>Web User Interface</vt:lpstr>
      <vt:lpstr>Mobile Application</vt:lpstr>
      <vt:lpstr>Privacy</vt:lpstr>
      <vt:lpstr>Cloud and Network Elements</vt:lpstr>
      <vt:lpstr>Secure Supply Chain Production</vt:lpstr>
      <vt:lpstr>Configuration</vt:lpstr>
      <vt:lpstr>Device Ownership Transfer</vt:lpstr>
      <vt:lpstr>Notes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15040573623</cp:lastModifiedBy>
  <dcterms:created xsi:type="dcterms:W3CDTF">2018-11-01T13:32:00Z</dcterms:created>
  <dcterms:modified xsi:type="dcterms:W3CDTF">2019-12-06T10:41:51Z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2052-11.1.0.9209</vt:lpwstr>
  </property>
</Properties>
</file>