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ESCOM\ESCOM\Sexto Semestre ESCOM\Introducción a los microntroladores\Tareas\"/>
    </mc:Choice>
  </mc:AlternateContent>
  <xr:revisionPtr revIDLastSave="0" documentId="13_ncr:1_{4497C387-9F3B-4E5D-B7C6-0C28FDCE7705}" xr6:coauthVersionLast="47" xr6:coauthVersionMax="47" xr10:uidLastSave="{00000000-0000-0000-0000-000000000000}"/>
  <bookViews>
    <workbookView xWindow="-28920" yWindow="-120" windowWidth="29040" windowHeight="15840" xr2:uid="{5AE67F66-2ED1-4C69-AE6B-3AFD9C0EDC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22" i="1"/>
  <c r="C6" i="1"/>
  <c r="I10" i="1"/>
  <c r="I11" i="1"/>
  <c r="I12" i="1"/>
  <c r="I13" i="1"/>
  <c r="I14" i="1"/>
  <c r="I15" i="1"/>
  <c r="I9" i="1"/>
  <c r="H15" i="1"/>
  <c r="H14" i="1"/>
  <c r="H13" i="1"/>
  <c r="H12" i="1"/>
  <c r="H11" i="1"/>
  <c r="H10" i="1"/>
  <c r="H9" i="1"/>
  <c r="J6" i="1"/>
  <c r="J5" i="1"/>
  <c r="B43" i="1" s="1"/>
  <c r="C43" i="1" s="1"/>
  <c r="H4" i="1"/>
  <c r="B7" i="1" l="1"/>
  <c r="C7" i="1" s="1"/>
  <c r="B11" i="1"/>
  <c r="C11" i="1" s="1"/>
  <c r="B17" i="1"/>
  <c r="C17" i="1" s="1"/>
  <c r="B23" i="1"/>
  <c r="C23" i="1" s="1"/>
  <c r="B29" i="1"/>
  <c r="C29" i="1" s="1"/>
  <c r="B35" i="1"/>
  <c r="C35" i="1" s="1"/>
  <c r="B41" i="1"/>
  <c r="C41" i="1" s="1"/>
  <c r="B6" i="1"/>
  <c r="B12" i="1"/>
  <c r="C12" i="1" s="1"/>
  <c r="B18" i="1"/>
  <c r="C18" i="1" s="1"/>
  <c r="B24" i="1"/>
  <c r="C24" i="1" s="1"/>
  <c r="B30" i="1"/>
  <c r="C30" i="1" s="1"/>
  <c r="B36" i="1"/>
  <c r="C36" i="1" s="1"/>
  <c r="B42" i="1"/>
  <c r="C42" i="1" s="1"/>
  <c r="B4" i="1"/>
  <c r="C4" i="1" s="1"/>
  <c r="B10" i="1"/>
  <c r="C10" i="1" s="1"/>
  <c r="B16" i="1"/>
  <c r="C16" i="1" s="1"/>
  <c r="B22" i="1"/>
  <c r="B28" i="1"/>
  <c r="C28" i="1" s="1"/>
  <c r="B34" i="1"/>
  <c r="B40" i="1"/>
  <c r="C40" i="1" s="1"/>
  <c r="B5" i="1"/>
  <c r="C5" i="1" s="1"/>
  <c r="B13" i="1"/>
  <c r="C13" i="1" s="1"/>
  <c r="B19" i="1"/>
  <c r="C19" i="1" s="1"/>
  <c r="B25" i="1"/>
  <c r="C25" i="1" s="1"/>
  <c r="B31" i="1"/>
  <c r="C31" i="1" s="1"/>
  <c r="B37" i="1"/>
  <c r="C37" i="1" s="1"/>
</calcChain>
</file>

<file path=xl/sharedStrings.xml><?xml version="1.0" encoding="utf-8"?>
<sst xmlns="http://schemas.openxmlformats.org/spreadsheetml/2006/main" count="60" uniqueCount="29">
  <si>
    <t>DATOS</t>
  </si>
  <si>
    <t>Fosc</t>
  </si>
  <si>
    <t>FCY=</t>
  </si>
  <si>
    <t>MHz</t>
  </si>
  <si>
    <t>7372800/4</t>
  </si>
  <si>
    <t>FOS/4 =</t>
  </si>
  <si>
    <t>Hz</t>
  </si>
  <si>
    <t>TCY =</t>
  </si>
  <si>
    <t>1/FCY=</t>
  </si>
  <si>
    <t>1/1843200 =</t>
  </si>
  <si>
    <t>ns</t>
  </si>
  <si>
    <t>Nota</t>
  </si>
  <si>
    <t>Frecuencia Hz(Octava 4)</t>
  </si>
  <si>
    <t>Frecuencia TxIF=Frecuencia*2</t>
  </si>
  <si>
    <t>DO</t>
  </si>
  <si>
    <t>RE</t>
  </si>
  <si>
    <t>MI</t>
  </si>
  <si>
    <t>FA</t>
  </si>
  <si>
    <t>SOL</t>
  </si>
  <si>
    <t>LA</t>
  </si>
  <si>
    <t>SI</t>
  </si>
  <si>
    <t>Pre-escala</t>
  </si>
  <si>
    <t>Fpre-escalador</t>
  </si>
  <si>
    <t>PRx</t>
  </si>
  <si>
    <t>Fpreescalador= FCY/ValorDePreescala</t>
  </si>
  <si>
    <t>PRx=Fpreescalador/FTxIF</t>
  </si>
  <si>
    <t>Elegida</t>
  </si>
  <si>
    <t>ALUMNO: Brandon David Meza Vargas</t>
  </si>
  <si>
    <t>GRUPO: 3CM19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</si>
</sst>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2" borderId="0" xfId="0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13-F54F-4192-A1D5-507873BC5D46}">
  <dimension ref="A2:K43"/>
  <sheetViews>
    <sheetView tabSelected="1" workbookViewId="0">
      <selection activeCell="C41" sqref="C41"/>
    </sheetView>
  </sheetViews>
  <sheetFormatPr baseColWidth="10" defaultRowHeight="15" x14ac:dyDescent="0.25"/>
  <cols>
    <col min="2" max="2" width="14.140625" bestFit="1" customWidth="1"/>
    <col min="11" max="11" width="35" bestFit="1" customWidth="1"/>
    <col min="12" max="12" width="21" bestFit="1" customWidth="1"/>
    <col min="13" max="13" width="27.7109375" bestFit="1" customWidth="1"/>
    <col min="14" max="14" width="12" bestFit="1" customWidth="1"/>
  </cols>
  <sheetData>
    <row r="2" spans="1:11" x14ac:dyDescent="0.25">
      <c r="A2" t="s">
        <v>14</v>
      </c>
    </row>
    <row r="3" spans="1:11" x14ac:dyDescent="0.25">
      <c r="A3" s="2" t="s">
        <v>21</v>
      </c>
      <c r="B3" s="2" t="s">
        <v>22</v>
      </c>
      <c r="C3" s="2" t="s">
        <v>23</v>
      </c>
      <c r="G3" s="1" t="s">
        <v>0</v>
      </c>
      <c r="H3" s="9"/>
      <c r="I3" s="9"/>
      <c r="J3" s="9"/>
      <c r="K3" s="9"/>
    </row>
    <row r="4" spans="1:11" x14ac:dyDescent="0.25">
      <c r="A4" s="2">
        <v>1</v>
      </c>
      <c r="B4" s="2">
        <f>$J$5/A4</f>
        <v>1843200</v>
      </c>
      <c r="C4" s="2">
        <f>B4/$I$9</f>
        <v>3522.5915326738045</v>
      </c>
      <c r="G4" s="9" t="s">
        <v>1</v>
      </c>
      <c r="H4" s="1">
        <f>7.3728</f>
        <v>7.3727999999999998</v>
      </c>
      <c r="I4" s="9" t="s">
        <v>3</v>
      </c>
      <c r="J4" s="9"/>
      <c r="K4" s="9"/>
    </row>
    <row r="5" spans="1:11" x14ac:dyDescent="0.25">
      <c r="A5" s="2">
        <v>8</v>
      </c>
      <c r="B5" s="2">
        <f>$J$5/A5</f>
        <v>230400</v>
      </c>
      <c r="C5" s="2">
        <f>B5/$I$9</f>
        <v>440.32394158422557</v>
      </c>
      <c r="G5" s="9" t="s">
        <v>2</v>
      </c>
      <c r="H5" s="9" t="s">
        <v>5</v>
      </c>
      <c r="I5" s="10" t="s">
        <v>4</v>
      </c>
      <c r="J5" s="1">
        <f>$H$4*1000000/4</f>
        <v>1843200</v>
      </c>
      <c r="K5" s="1" t="s">
        <v>6</v>
      </c>
    </row>
    <row r="6" spans="1:11" x14ac:dyDescent="0.25">
      <c r="A6" s="4">
        <v>64</v>
      </c>
      <c r="B6" s="4">
        <f>$J$5/A6</f>
        <v>28800</v>
      </c>
      <c r="C6" s="4">
        <f>B6/$I$9</f>
        <v>55.040492698028196</v>
      </c>
      <c r="D6" s="5" t="s">
        <v>26</v>
      </c>
      <c r="G6" s="9" t="s">
        <v>7</v>
      </c>
      <c r="H6" s="9" t="s">
        <v>8</v>
      </c>
      <c r="I6" s="11" t="s">
        <v>9</v>
      </c>
      <c r="J6" s="9">
        <f>542.53472</f>
        <v>542.53471999999999</v>
      </c>
      <c r="K6" s="9" t="s">
        <v>10</v>
      </c>
    </row>
    <row r="7" spans="1:11" x14ac:dyDescent="0.25">
      <c r="A7" s="2">
        <v>256</v>
      </c>
      <c r="B7" s="2">
        <f>$J$5/A7</f>
        <v>7200</v>
      </c>
      <c r="C7" s="2">
        <f>B7/$I$9</f>
        <v>13.760123174507049</v>
      </c>
      <c r="G7" s="9"/>
      <c r="H7" s="9"/>
      <c r="I7" s="9"/>
      <c r="J7" s="9"/>
      <c r="K7" s="9"/>
    </row>
    <row r="8" spans="1:11" x14ac:dyDescent="0.25">
      <c r="A8" t="s">
        <v>15</v>
      </c>
      <c r="G8" s="3" t="s">
        <v>11</v>
      </c>
      <c r="H8" s="3" t="s">
        <v>12</v>
      </c>
      <c r="I8" s="3" t="s">
        <v>13</v>
      </c>
      <c r="J8" s="9"/>
      <c r="K8" s="9"/>
    </row>
    <row r="9" spans="1:11" x14ac:dyDescent="0.25">
      <c r="A9" s="2" t="s">
        <v>21</v>
      </c>
      <c r="B9" s="2" t="s">
        <v>22</v>
      </c>
      <c r="C9" s="2" t="s">
        <v>23</v>
      </c>
      <c r="G9" s="12" t="s">
        <v>14</v>
      </c>
      <c r="H9" s="12">
        <f>261.625565</f>
        <v>261.62556499999999</v>
      </c>
      <c r="I9" s="12">
        <f>H9*2</f>
        <v>523.25112999999999</v>
      </c>
      <c r="J9" s="9"/>
      <c r="K9" s="9"/>
    </row>
    <row r="10" spans="1:11" x14ac:dyDescent="0.25">
      <c r="A10" s="2">
        <v>1</v>
      </c>
      <c r="B10" s="2">
        <f>$J$5/A10</f>
        <v>1843200</v>
      </c>
      <c r="C10" s="2">
        <f>B10/$I$10</f>
        <v>3138.2722765027097</v>
      </c>
      <c r="G10" s="12" t="s">
        <v>15</v>
      </c>
      <c r="H10" s="12">
        <f>293.664768</f>
        <v>293.66476799999998</v>
      </c>
      <c r="I10" s="12">
        <f t="shared" ref="I10:I15" si="0">H10*2</f>
        <v>587.32953599999996</v>
      </c>
      <c r="J10" s="9"/>
      <c r="K10" s="9"/>
    </row>
    <row r="11" spans="1:11" x14ac:dyDescent="0.25">
      <c r="A11" s="2">
        <v>8</v>
      </c>
      <c r="B11" s="2">
        <f>$J$5/A11</f>
        <v>230400</v>
      </c>
      <c r="C11" s="2">
        <f>B11/$I$10</f>
        <v>392.28403456283871</v>
      </c>
      <c r="G11" s="12" t="s">
        <v>16</v>
      </c>
      <c r="H11" s="12">
        <f>329.627557</f>
        <v>329.62755700000002</v>
      </c>
      <c r="I11" s="12">
        <f t="shared" si="0"/>
        <v>659.25511400000005</v>
      </c>
      <c r="J11" s="9"/>
      <c r="K11" s="9"/>
    </row>
    <row r="12" spans="1:11" x14ac:dyDescent="0.25">
      <c r="A12" s="4">
        <v>64</v>
      </c>
      <c r="B12" s="4">
        <f>$J$5/A12</f>
        <v>28800</v>
      </c>
      <c r="C12" s="4">
        <f>B12/$I$10</f>
        <v>49.035504320354839</v>
      </c>
      <c r="D12" s="5" t="s">
        <v>26</v>
      </c>
      <c r="G12" s="12" t="s">
        <v>17</v>
      </c>
      <c r="H12" s="12">
        <f>349.228231</f>
        <v>349.22823099999999</v>
      </c>
      <c r="I12" s="12">
        <f t="shared" si="0"/>
        <v>698.45646199999999</v>
      </c>
      <c r="J12" s="9"/>
      <c r="K12" s="9"/>
    </row>
    <row r="13" spans="1:11" x14ac:dyDescent="0.25">
      <c r="A13" s="6">
        <v>256</v>
      </c>
      <c r="B13" s="6">
        <f>$J$5/A13</f>
        <v>7200</v>
      </c>
      <c r="C13" s="6">
        <f>B13/$I$10</f>
        <v>12.25887608008871</v>
      </c>
      <c r="D13" s="7"/>
      <c r="G13" s="12" t="s">
        <v>18</v>
      </c>
      <c r="H13" s="12">
        <f>391.995436</f>
        <v>391.99543599999998</v>
      </c>
      <c r="I13" s="12">
        <f t="shared" si="0"/>
        <v>783.99087199999997</v>
      </c>
      <c r="J13" s="9"/>
      <c r="K13" s="9"/>
    </row>
    <row r="14" spans="1:11" x14ac:dyDescent="0.25">
      <c r="A14" s="7" t="s">
        <v>16</v>
      </c>
      <c r="B14" s="7"/>
      <c r="C14" s="7"/>
      <c r="D14" s="7"/>
      <c r="G14" s="12" t="s">
        <v>19</v>
      </c>
      <c r="H14" s="12">
        <f>440</f>
        <v>440</v>
      </c>
      <c r="I14" s="12">
        <f t="shared" si="0"/>
        <v>880</v>
      </c>
      <c r="J14" s="9"/>
      <c r="K14" s="9"/>
    </row>
    <row r="15" spans="1:11" x14ac:dyDescent="0.25">
      <c r="A15" s="6" t="s">
        <v>21</v>
      </c>
      <c r="B15" s="6" t="s">
        <v>22</v>
      </c>
      <c r="C15" s="6" t="s">
        <v>23</v>
      </c>
      <c r="D15" s="7"/>
      <c r="G15" s="12" t="s">
        <v>20</v>
      </c>
      <c r="H15" s="12">
        <f>493.883301</f>
        <v>493.88330100000002</v>
      </c>
      <c r="I15" s="12">
        <f t="shared" si="0"/>
        <v>987.76660200000003</v>
      </c>
      <c r="J15" s="9"/>
      <c r="K15" s="9"/>
    </row>
    <row r="16" spans="1:11" x14ac:dyDescent="0.25">
      <c r="A16" s="6">
        <v>1</v>
      </c>
      <c r="B16" s="6">
        <f>$J$5/A16</f>
        <v>1843200</v>
      </c>
      <c r="C16" s="6">
        <f>B16/$I$11</f>
        <v>2795.8827483589303</v>
      </c>
      <c r="D16" s="7"/>
      <c r="G16" s="9"/>
      <c r="H16" s="9"/>
      <c r="I16" s="9"/>
      <c r="J16" s="9"/>
      <c r="K16" s="9"/>
    </row>
    <row r="17" spans="1:11" x14ac:dyDescent="0.25">
      <c r="A17" s="6">
        <v>8</v>
      </c>
      <c r="B17" s="6">
        <f>$J$5/A17</f>
        <v>230400</v>
      </c>
      <c r="C17" s="6">
        <f>B17/$I$11</f>
        <v>349.48534354486628</v>
      </c>
      <c r="G17" s="9" t="s">
        <v>24</v>
      </c>
      <c r="H17" s="9"/>
      <c r="I17" s="9"/>
      <c r="J17" s="9"/>
      <c r="K17" s="9"/>
    </row>
    <row r="18" spans="1:11" x14ac:dyDescent="0.25">
      <c r="A18" s="6">
        <v>64</v>
      </c>
      <c r="B18" s="6">
        <f>$J$5/A18</f>
        <v>28800</v>
      </c>
      <c r="C18" s="6">
        <f>B18/$I$11</f>
        <v>43.685667943108285</v>
      </c>
      <c r="G18" s="9" t="s">
        <v>25</v>
      </c>
      <c r="H18" s="9"/>
      <c r="I18" s="9"/>
      <c r="J18" s="9"/>
      <c r="K18" s="9"/>
    </row>
    <row r="19" spans="1:11" x14ac:dyDescent="0.25">
      <c r="A19" s="4">
        <v>256</v>
      </c>
      <c r="B19" s="4">
        <f>$J$5/A19</f>
        <v>7200</v>
      </c>
      <c r="C19" s="4">
        <f>B19/$I$11</f>
        <v>10.921416985777071</v>
      </c>
      <c r="D19" s="5" t="s">
        <v>26</v>
      </c>
      <c r="G19" s="9"/>
      <c r="H19" s="9"/>
      <c r="I19" s="9"/>
      <c r="J19" s="9"/>
      <c r="K19" s="9"/>
    </row>
    <row r="20" spans="1:11" x14ac:dyDescent="0.25">
      <c r="A20" t="s">
        <v>17</v>
      </c>
      <c r="G20" s="9"/>
      <c r="H20" s="9"/>
      <c r="I20" s="9"/>
      <c r="J20" s="9"/>
      <c r="K20" s="9"/>
    </row>
    <row r="21" spans="1:11" x14ac:dyDescent="0.25">
      <c r="A21" s="2" t="s">
        <v>21</v>
      </c>
      <c r="B21" s="2" t="s">
        <v>22</v>
      </c>
      <c r="C21" s="2" t="s">
        <v>23</v>
      </c>
      <c r="G21" s="9"/>
      <c r="H21" s="9"/>
      <c r="I21" s="9"/>
      <c r="J21" s="9"/>
      <c r="K21" s="9"/>
    </row>
    <row r="22" spans="1:11" x14ac:dyDescent="0.25">
      <c r="A22" s="4">
        <v>1</v>
      </c>
      <c r="B22" s="4">
        <f>$J$5/A22</f>
        <v>1843200</v>
      </c>
      <c r="C22" s="4">
        <f>B22/$I$12</f>
        <v>2638.9619114154607</v>
      </c>
      <c r="D22" s="8" t="s">
        <v>26</v>
      </c>
      <c r="G22" s="1" t="s">
        <v>27</v>
      </c>
      <c r="H22" s="9"/>
      <c r="I22" s="9"/>
      <c r="J22" s="9"/>
      <c r="K22" s="9"/>
    </row>
    <row r="23" spans="1:11" x14ac:dyDescent="0.25">
      <c r="A23" s="2">
        <v>8</v>
      </c>
      <c r="B23" s="2">
        <f>$J$5/A23</f>
        <v>230400</v>
      </c>
      <c r="C23" s="2">
        <f>B23/$I$12</f>
        <v>329.87023892693259</v>
      </c>
      <c r="G23" s="1" t="s">
        <v>28</v>
      </c>
      <c r="H23" s="9"/>
      <c r="I23" s="9"/>
      <c r="J23" s="9"/>
      <c r="K23" s="9"/>
    </row>
    <row r="24" spans="1:11" x14ac:dyDescent="0.25">
      <c r="A24" s="6">
        <v>64</v>
      </c>
      <c r="B24" s="6">
        <f>$J$5/A24</f>
        <v>28800</v>
      </c>
      <c r="C24" s="6">
        <f>B24/$I$12</f>
        <v>41.233779865866573</v>
      </c>
    </row>
    <row r="25" spans="1:11" x14ac:dyDescent="0.25">
      <c r="A25" s="6">
        <v>256</v>
      </c>
      <c r="B25" s="6">
        <f>$J$5/A25</f>
        <v>7200</v>
      </c>
      <c r="C25" s="6">
        <f>B25/$I$12</f>
        <v>10.308444966466643</v>
      </c>
      <c r="D25" s="7"/>
    </row>
    <row r="26" spans="1:11" x14ac:dyDescent="0.25">
      <c r="A26" s="7" t="s">
        <v>18</v>
      </c>
      <c r="B26" s="7"/>
      <c r="C26" s="7"/>
      <c r="D26" s="7"/>
    </row>
    <row r="27" spans="1:11" x14ac:dyDescent="0.25">
      <c r="A27" s="6" t="s">
        <v>21</v>
      </c>
      <c r="B27" s="6" t="s">
        <v>22</v>
      </c>
      <c r="C27" s="6" t="s">
        <v>23</v>
      </c>
      <c r="D27" s="7"/>
    </row>
    <row r="28" spans="1:11" x14ac:dyDescent="0.25">
      <c r="A28" s="4">
        <v>1</v>
      </c>
      <c r="B28" s="4">
        <f>$J$5/A28</f>
        <v>1843200</v>
      </c>
      <c r="C28" s="4">
        <f>B28/$I$13</f>
        <v>2351.0477810767165</v>
      </c>
      <c r="D28" s="5" t="s">
        <v>26</v>
      </c>
    </row>
    <row r="29" spans="1:11" x14ac:dyDescent="0.25">
      <c r="A29" s="6">
        <v>8</v>
      </c>
      <c r="B29" s="6">
        <f>$J$5/A29</f>
        <v>230400</v>
      </c>
      <c r="C29" s="6">
        <f>B29/$I$13</f>
        <v>293.88097263458957</v>
      </c>
      <c r="D29" s="7"/>
    </row>
    <row r="30" spans="1:11" x14ac:dyDescent="0.25">
      <c r="A30" s="6">
        <v>64</v>
      </c>
      <c r="B30" s="6">
        <f>$J$5/A30</f>
        <v>28800</v>
      </c>
      <c r="C30" s="6">
        <f>B30/$I$13</f>
        <v>36.735121579323696</v>
      </c>
    </row>
    <row r="31" spans="1:11" x14ac:dyDescent="0.25">
      <c r="A31" s="6">
        <v>256</v>
      </c>
      <c r="B31" s="6">
        <f>$J$5/A31</f>
        <v>7200</v>
      </c>
      <c r="C31" s="6">
        <f>B31/$I$13</f>
        <v>9.183780394830924</v>
      </c>
      <c r="D31" s="7"/>
    </row>
    <row r="32" spans="1:11" x14ac:dyDescent="0.25">
      <c r="A32" s="7" t="s">
        <v>19</v>
      </c>
      <c r="B32" s="7"/>
      <c r="C32" s="7"/>
      <c r="D32" s="7"/>
    </row>
    <row r="33" spans="1:4" x14ac:dyDescent="0.25">
      <c r="A33" s="6" t="s">
        <v>21</v>
      </c>
      <c r="B33" s="6" t="s">
        <v>22</v>
      </c>
      <c r="C33" s="6" t="s">
        <v>23</v>
      </c>
      <c r="D33" s="7"/>
    </row>
    <row r="34" spans="1:4" x14ac:dyDescent="0.25">
      <c r="A34" s="6">
        <v>1</v>
      </c>
      <c r="B34" s="6">
        <f>$J$5/A34</f>
        <v>1843200</v>
      </c>
      <c r="C34" s="6">
        <f>B34/$I$14</f>
        <v>2094.5454545454545</v>
      </c>
      <c r="D34" s="7"/>
    </row>
    <row r="35" spans="1:4" x14ac:dyDescent="0.25">
      <c r="A35" s="6">
        <v>8</v>
      </c>
      <c r="B35" s="6">
        <f>$J$5/A35</f>
        <v>230400</v>
      </c>
      <c r="C35" s="6">
        <f>B35/$I$14</f>
        <v>261.81818181818181</v>
      </c>
      <c r="D35" s="7"/>
    </row>
    <row r="36" spans="1:4" x14ac:dyDescent="0.25">
      <c r="A36" s="6">
        <v>64</v>
      </c>
      <c r="B36" s="6">
        <f>$J$5/A36</f>
        <v>28800</v>
      </c>
      <c r="C36" s="6">
        <f>B36/$I$14</f>
        <v>32.727272727272727</v>
      </c>
    </row>
    <row r="37" spans="1:4" x14ac:dyDescent="0.25">
      <c r="A37" s="4">
        <v>256</v>
      </c>
      <c r="B37" s="4">
        <f>$J$5/A37</f>
        <v>7200</v>
      </c>
      <c r="C37" s="4">
        <f>B37/$I$14</f>
        <v>8.1818181818181817</v>
      </c>
      <c r="D37" s="5" t="s">
        <v>26</v>
      </c>
    </row>
    <row r="38" spans="1:4" x14ac:dyDescent="0.25">
      <c r="A38" s="7" t="s">
        <v>20</v>
      </c>
      <c r="B38" s="7"/>
      <c r="C38" s="7"/>
      <c r="D38" s="7"/>
    </row>
    <row r="39" spans="1:4" x14ac:dyDescent="0.25">
      <c r="A39" s="6" t="s">
        <v>21</v>
      </c>
      <c r="B39" s="6" t="s">
        <v>22</v>
      </c>
      <c r="C39" s="6" t="s">
        <v>23</v>
      </c>
      <c r="D39" s="7"/>
    </row>
    <row r="40" spans="1:4" x14ac:dyDescent="0.25">
      <c r="A40" s="4">
        <v>1</v>
      </c>
      <c r="B40" s="4">
        <f>$J$5/A40</f>
        <v>1843200</v>
      </c>
      <c r="C40" s="4">
        <f>B40/$I$15</f>
        <v>1866.0278615089276</v>
      </c>
      <c r="D40" s="5" t="s">
        <v>26</v>
      </c>
    </row>
    <row r="41" spans="1:4" x14ac:dyDescent="0.25">
      <c r="A41" s="6">
        <v>8</v>
      </c>
      <c r="B41" s="6">
        <f>$J$5/A41</f>
        <v>230400</v>
      </c>
      <c r="C41" s="6">
        <f>B41/$I$15</f>
        <v>233.25348268861595</v>
      </c>
      <c r="D41" s="7"/>
    </row>
    <row r="42" spans="1:4" x14ac:dyDescent="0.25">
      <c r="A42" s="6">
        <v>64</v>
      </c>
      <c r="B42" s="6">
        <f>$J$5/A42</f>
        <v>28800</v>
      </c>
      <c r="C42" s="6">
        <f>B42/$I$15</f>
        <v>29.156685336076993</v>
      </c>
    </row>
    <row r="43" spans="1:4" x14ac:dyDescent="0.25">
      <c r="A43" s="6">
        <v>256</v>
      </c>
      <c r="B43" s="6">
        <f>$J$5/A43</f>
        <v>7200</v>
      </c>
      <c r="C43" s="6">
        <f>B43/$I$15</f>
        <v>7.2891713340192483</v>
      </c>
      <c r="D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2022-05-09T21:36:25Z</dcterms:created>
  <dcterms:modified xsi:type="dcterms:W3CDTF">2022-05-09T22:03:58Z</dcterms:modified>
</cp:coreProperties>
</file>