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5to Semestre ESCOM\Admon\Actividades\3rd period\"/>
    </mc:Choice>
  </mc:AlternateContent>
  <xr:revisionPtr revIDLastSave="0" documentId="8_{6D24061D-B914-49B5-8530-79A821846954}" xr6:coauthVersionLast="47" xr6:coauthVersionMax="47" xr10:uidLastSave="{00000000-0000-0000-0000-000000000000}"/>
  <bookViews>
    <workbookView xWindow="-120" yWindow="-120" windowWidth="29040" windowHeight="15840" xr2:uid="{030731A2-7D1F-4FEB-A182-7ED5010148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 s="1"/>
  <c r="O16" i="1"/>
  <c r="H19" i="1"/>
  <c r="E18" i="1"/>
  <c r="D18" i="1"/>
  <c r="C28" i="1"/>
  <c r="D21" i="1"/>
  <c r="E21" i="1"/>
  <c r="F21" i="1"/>
  <c r="G21" i="1"/>
  <c r="H21" i="1"/>
  <c r="I21" i="1"/>
  <c r="J21" i="1"/>
  <c r="K21" i="1"/>
  <c r="L21" i="1"/>
  <c r="M21" i="1"/>
  <c r="N21" i="1"/>
  <c r="C21" i="1"/>
  <c r="D16" i="1"/>
  <c r="E16" i="1"/>
  <c r="F16" i="1"/>
  <c r="G16" i="1"/>
  <c r="H16" i="1"/>
  <c r="I16" i="1"/>
  <c r="J16" i="1"/>
  <c r="K16" i="1"/>
  <c r="L16" i="1"/>
  <c r="M16" i="1"/>
  <c r="N16" i="1"/>
  <c r="C16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G9" i="1"/>
  <c r="K9" i="1"/>
  <c r="H9" i="1"/>
  <c r="D9" i="1"/>
  <c r="C9" i="1"/>
  <c r="C10" i="1" s="1"/>
  <c r="J19" i="1"/>
  <c r="K19" i="1"/>
  <c r="L19" i="1"/>
  <c r="M19" i="1"/>
  <c r="N19" i="1"/>
  <c r="G18" i="1"/>
  <c r="H18" i="1"/>
  <c r="I18" i="1"/>
  <c r="J18" i="1"/>
  <c r="K18" i="1"/>
  <c r="L18" i="1"/>
  <c r="M18" i="1"/>
  <c r="N18" i="1"/>
  <c r="M9" i="1"/>
  <c r="L9" i="1"/>
  <c r="I9" i="1"/>
  <c r="F9" i="1"/>
  <c r="E9" i="1"/>
  <c r="N9" i="1"/>
  <c r="J9" i="1"/>
  <c r="O9" i="1" l="1"/>
  <c r="D14" i="1"/>
  <c r="D23" i="1" s="1"/>
  <c r="F18" i="1"/>
  <c r="C24" i="1"/>
  <c r="E14" i="1" l="1"/>
  <c r="F14" i="1" s="1"/>
  <c r="D3" i="1"/>
  <c r="D10" i="1" s="1"/>
  <c r="D24" i="1" s="1"/>
  <c r="E3" i="1" s="1"/>
  <c r="E10" i="1" s="1"/>
  <c r="E23" i="1" l="1"/>
  <c r="E24" i="1" s="1"/>
  <c r="F3" i="1" s="1"/>
  <c r="F10" i="1" s="1"/>
  <c r="G14" i="1"/>
  <c r="F23" i="1"/>
  <c r="F24" i="1" l="1"/>
  <c r="G3" i="1" s="1"/>
  <c r="G10" i="1" s="1"/>
  <c r="H14" i="1"/>
  <c r="G23" i="1"/>
  <c r="G24" i="1" l="1"/>
  <c r="H3" i="1" s="1"/>
  <c r="H10" i="1" s="1"/>
  <c r="I14" i="1"/>
  <c r="H23" i="1"/>
  <c r="H24" i="1" l="1"/>
  <c r="I3" i="1" s="1"/>
  <c r="I10" i="1" s="1"/>
  <c r="J14" i="1"/>
  <c r="I23" i="1"/>
  <c r="I24" i="1" l="1"/>
  <c r="J3" i="1" s="1"/>
  <c r="J10" i="1" s="1"/>
  <c r="J24" i="1" s="1"/>
  <c r="K3" i="1" s="1"/>
  <c r="K10" i="1" s="1"/>
  <c r="K14" i="1"/>
  <c r="J23" i="1"/>
  <c r="L14" i="1" l="1"/>
  <c r="K23" i="1"/>
  <c r="K24" i="1"/>
  <c r="L3" i="1" s="1"/>
  <c r="L10" i="1" s="1"/>
  <c r="M14" i="1" l="1"/>
  <c r="L23" i="1"/>
  <c r="L24" i="1"/>
  <c r="M3" i="1" s="1"/>
  <c r="M10" i="1" s="1"/>
  <c r="N14" i="1" l="1"/>
  <c r="N23" i="1" s="1"/>
  <c r="M23" i="1"/>
  <c r="M24" i="1" s="1"/>
  <c r="N3" i="1" s="1"/>
  <c r="N10" i="1" s="1"/>
  <c r="N24" i="1" l="1"/>
</calcChain>
</file>

<file path=xl/sharedStrings.xml><?xml version="1.0" encoding="utf-8"?>
<sst xmlns="http://schemas.openxmlformats.org/spreadsheetml/2006/main" count="37" uniqueCount="37">
  <si>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</si>
  <si>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</si>
  <si>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</si>
  <si>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</si>
  <si>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</si>
  <si>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</si>
  <si>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</si>
  <si>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</si>
  <si>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</si>
  <si>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</si>
  <si>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</si>
  <si>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</si>
  <si>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</si>
  <si>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Saldo inicial</t>
  </si>
  <si>
    <t>Entradas de dinero</t>
  </si>
  <si>
    <t>Sueldo</t>
  </si>
  <si>
    <t>Traslados</t>
  </si>
  <si>
    <t>Ropa y zapatos</t>
  </si>
  <si>
    <t>Comidas</t>
  </si>
  <si>
    <t>Comida con familia</t>
  </si>
  <si>
    <t>Salidas con su novia</t>
  </si>
  <si>
    <t>Gym</t>
  </si>
  <si>
    <t>Bono productividad</t>
  </si>
  <si>
    <t>CETES DIRECTO</t>
  </si>
  <si>
    <t>Prestamo padres</t>
  </si>
  <si>
    <t>Interes pago padres</t>
  </si>
  <si>
    <t>Gasto familiar</t>
  </si>
  <si>
    <t>Salidas de dinero</t>
  </si>
  <si>
    <t>Fondo de emergencias</t>
  </si>
  <si>
    <t>TOTAL DE INGRESOS</t>
  </si>
  <si>
    <t>TOTAL DE DINERO DISPONIBLE</t>
  </si>
  <si>
    <t>TOTAL EGRESOS</t>
  </si>
  <si>
    <t>SALDO FINAL</t>
  </si>
  <si>
    <t>Inversión cetes</t>
  </si>
  <si>
    <t>Pago padres</t>
  </si>
  <si>
    <t xml:space="preserve"> </t>
  </si>
  <si>
    <t>prestamo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</si>
</sst>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44" fontId="0" fillId="0" borderId="1" xfId="1" applyFont="1" applyBorder="1" applyAlignment="1">
      <alignment horizontal="center"/>
    </xf>
    <xf numFmtId="0" fontId="2" fillId="0" borderId="1" xfId="0" applyFont="1" applyBorder="1"/>
    <xf numFmtId="0" fontId="1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44" fontId="1" fillId="0" borderId="1" xfId="1" applyFont="1" applyBorder="1" applyAlignment="1">
      <alignment horizontal="right"/>
    </xf>
    <xf numFmtId="44" fontId="2" fillId="0" borderId="1" xfId="1" applyFont="1" applyBorder="1" applyAlignment="1">
      <alignment horizontal="left"/>
    </xf>
    <xf numFmtId="0" fontId="1" fillId="0" borderId="2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right"/>
    </xf>
    <xf numFmtId="44" fontId="0" fillId="0" borderId="1" xfId="0" applyNumberFormat="1" applyBorder="1"/>
    <xf numFmtId="44" fontId="0" fillId="0" borderId="1" xfId="1" applyFont="1" applyBorder="1"/>
    <xf numFmtId="44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2" fillId="0" borderId="0" xfId="0" applyFont="1" applyBorder="1"/>
    <xf numFmtId="0" fontId="1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44" fontId="1" fillId="0" borderId="0" xfId="1" applyFont="1" applyBorder="1" applyAlignment="1">
      <alignment horizontal="right"/>
    </xf>
    <xf numFmtId="0" fontId="1" fillId="0" borderId="0" xfId="1" applyNumberFormat="1" applyFont="1" applyFill="1" applyBorder="1" applyAlignment="1">
      <alignment horizontal="right"/>
    </xf>
    <xf numFmtId="44" fontId="0" fillId="0" borderId="0" xfId="0" applyNumberFormat="1" applyBorder="1"/>
    <xf numFmtId="44" fontId="0" fillId="0" borderId="0" xfId="1" applyFont="1" applyBorder="1"/>
    <xf numFmtId="44" fontId="2" fillId="0" borderId="0" xfId="1" applyFont="1" applyBorder="1" applyAlignment="1">
      <alignment horizontal="left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5B74-3DE0-4460-84DF-C65B9D51B459}">
  <dimension ref="B2:O53"/>
  <sheetViews>
    <sheetView tabSelected="1" workbookViewId="0">
      <selection activeCell="L43" sqref="L43"/>
    </sheetView>
  </sheetViews>
  <sheetFormatPr baseColWidth="10" defaultRowHeight="15" x14ac:dyDescent="0.25"/>
  <cols>
    <col min="2" max="2" width="27.85546875" bestFit="1" customWidth="1"/>
  </cols>
  <sheetData>
    <row r="2" spans="2:15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2:15" x14ac:dyDescent="0.25">
      <c r="B3" s="5" t="s">
        <v>13</v>
      </c>
      <c r="C3" s="6">
        <v>750</v>
      </c>
      <c r="D3" s="6">
        <f>C24</f>
        <v>0</v>
      </c>
      <c r="E3" s="6">
        <f t="shared" ref="D3:N3" si="0">D24</f>
        <v>-4.3519999999261927E-3</v>
      </c>
      <c r="F3" s="6">
        <f t="shared" si="0"/>
        <v>1639.6469364936966</v>
      </c>
      <c r="G3" s="6">
        <f t="shared" si="0"/>
        <v>2825.753857974395</v>
      </c>
      <c r="H3" s="6">
        <f t="shared" si="0"/>
        <v>2511.7164049350122</v>
      </c>
      <c r="I3" s="6">
        <f t="shared" si="0"/>
        <v>4623.0145698680699</v>
      </c>
      <c r="J3" s="6">
        <f t="shared" si="0"/>
        <v>5458.6883452657039</v>
      </c>
      <c r="K3" s="6">
        <f t="shared" si="0"/>
        <v>6294.2177236196585</v>
      </c>
      <c r="L3" s="6">
        <f t="shared" si="0"/>
        <v>8405.0826974212869</v>
      </c>
      <c r="M3" s="6">
        <f t="shared" si="0"/>
        <v>9240.3232591615542</v>
      </c>
      <c r="N3" s="6">
        <f t="shared" si="0"/>
        <v>10075.41940133103</v>
      </c>
      <c r="O3" s="1"/>
    </row>
    <row r="4" spans="2:15" x14ac:dyDescent="0.25">
      <c r="B4" s="7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"/>
    </row>
    <row r="5" spans="2:15" x14ac:dyDescent="0.25">
      <c r="B5" s="8" t="s">
        <v>15</v>
      </c>
      <c r="C5" s="6">
        <v>8000</v>
      </c>
      <c r="D5" s="6">
        <v>8000</v>
      </c>
      <c r="E5" s="6">
        <v>8000</v>
      </c>
      <c r="F5" s="6">
        <v>8000</v>
      </c>
      <c r="G5" s="6">
        <v>8000</v>
      </c>
      <c r="H5" s="6">
        <v>8000</v>
      </c>
      <c r="I5" s="6">
        <v>8000</v>
      </c>
      <c r="J5" s="6">
        <v>8000</v>
      </c>
      <c r="K5" s="6">
        <v>8000</v>
      </c>
      <c r="L5" s="6">
        <v>8000</v>
      </c>
      <c r="M5" s="6">
        <v>8000</v>
      </c>
      <c r="N5" s="6">
        <v>8000</v>
      </c>
      <c r="O5" s="1"/>
    </row>
    <row r="6" spans="2:15" x14ac:dyDescent="0.25">
      <c r="B6" s="8" t="s">
        <v>22</v>
      </c>
      <c r="C6" s="6">
        <v>0</v>
      </c>
      <c r="D6" s="6">
        <v>0</v>
      </c>
      <c r="E6" s="6">
        <v>1500</v>
      </c>
      <c r="F6" s="6">
        <v>0</v>
      </c>
      <c r="G6" s="6">
        <v>0</v>
      </c>
      <c r="H6" s="6">
        <v>1500</v>
      </c>
      <c r="I6" s="6">
        <v>0</v>
      </c>
      <c r="J6" s="6">
        <v>0</v>
      </c>
      <c r="K6" s="6">
        <v>1500</v>
      </c>
      <c r="L6" s="6">
        <v>0</v>
      </c>
      <c r="M6" s="6">
        <v>0</v>
      </c>
      <c r="N6" s="6">
        <v>1500</v>
      </c>
      <c r="O6" s="1"/>
    </row>
    <row r="7" spans="2:15" x14ac:dyDescent="0.25">
      <c r="B7" s="9" t="s">
        <v>23</v>
      </c>
      <c r="C7" s="6">
        <v>0</v>
      </c>
      <c r="D7" s="6">
        <v>802.54</v>
      </c>
      <c r="E7" s="6">
        <v>953.02</v>
      </c>
      <c r="F7" s="6">
        <v>802.54</v>
      </c>
      <c r="G7" s="6">
        <v>802.54</v>
      </c>
      <c r="H7" s="6">
        <v>953.02</v>
      </c>
      <c r="I7" s="6">
        <v>802.54</v>
      </c>
      <c r="J7" s="6">
        <v>802.54</v>
      </c>
      <c r="K7" s="6">
        <v>953.02</v>
      </c>
      <c r="L7" s="6">
        <v>802.54</v>
      </c>
      <c r="M7" s="6">
        <v>802.54</v>
      </c>
      <c r="N7" s="6">
        <v>953.02</v>
      </c>
      <c r="O7" s="1"/>
    </row>
    <row r="8" spans="2:15" x14ac:dyDescent="0.25">
      <c r="B8" s="9" t="s">
        <v>24</v>
      </c>
      <c r="C8" s="6">
        <v>1416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1"/>
    </row>
    <row r="9" spans="2:15" x14ac:dyDescent="0.25">
      <c r="B9" s="10" t="s">
        <v>29</v>
      </c>
      <c r="C9" s="6">
        <f>SUM(C5:C8)</f>
        <v>9416</v>
      </c>
      <c r="D9" s="6">
        <f t="shared" ref="D9:M9" si="1">SUM(D5:D8)</f>
        <v>8802.5400000000009</v>
      </c>
      <c r="E9" s="6">
        <f t="shared" si="1"/>
        <v>10453.02</v>
      </c>
      <c r="F9" s="6">
        <f t="shared" si="1"/>
        <v>8802.5400000000009</v>
      </c>
      <c r="G9" s="6">
        <f t="shared" si="1"/>
        <v>8802.5400000000009</v>
      </c>
      <c r="H9" s="6">
        <f t="shared" si="1"/>
        <v>10453.02</v>
      </c>
      <c r="I9" s="6">
        <f t="shared" si="1"/>
        <v>8802.5400000000009</v>
      </c>
      <c r="J9" s="6">
        <f t="shared" si="1"/>
        <v>8802.5400000000009</v>
      </c>
      <c r="K9" s="6">
        <f t="shared" si="1"/>
        <v>10453.02</v>
      </c>
      <c r="L9" s="6">
        <f t="shared" si="1"/>
        <v>8802.5400000000009</v>
      </c>
      <c r="M9" s="6">
        <f t="shared" si="1"/>
        <v>8802.5400000000009</v>
      </c>
      <c r="N9" s="6">
        <f>SUM(N5:N8)</f>
        <v>10453.02</v>
      </c>
      <c r="O9" s="1">
        <f>SUM(C9:N9)</f>
        <v>112845.86000000003</v>
      </c>
    </row>
    <row r="10" spans="2:15" x14ac:dyDescent="0.25">
      <c r="B10" s="10" t="s">
        <v>30</v>
      </c>
      <c r="C10" s="6">
        <f>C3+C9</f>
        <v>10166</v>
      </c>
      <c r="D10" s="6">
        <f t="shared" ref="D10:N10" si="2">D3+D9</f>
        <v>8802.5400000000009</v>
      </c>
      <c r="E10" s="6">
        <f t="shared" si="2"/>
        <v>10453.015648000001</v>
      </c>
      <c r="F10" s="6">
        <f t="shared" si="2"/>
        <v>10442.186936493697</v>
      </c>
      <c r="G10" s="6">
        <f t="shared" si="2"/>
        <v>11628.293857974397</v>
      </c>
      <c r="H10" s="6">
        <f t="shared" si="2"/>
        <v>12964.736404935013</v>
      </c>
      <c r="I10" s="6">
        <f t="shared" si="2"/>
        <v>13425.554569868071</v>
      </c>
      <c r="J10" s="6">
        <f t="shared" si="2"/>
        <v>14261.228345265705</v>
      </c>
      <c r="K10" s="6">
        <f t="shared" si="2"/>
        <v>16747.237723619659</v>
      </c>
      <c r="L10" s="6">
        <f t="shared" si="2"/>
        <v>17207.622697421288</v>
      </c>
      <c r="M10" s="6">
        <f t="shared" si="2"/>
        <v>18042.863259161553</v>
      </c>
      <c r="N10" s="6">
        <f t="shared" si="2"/>
        <v>20528.43940133103</v>
      </c>
      <c r="O10" s="1"/>
    </row>
    <row r="11" spans="2:15" x14ac:dyDescent="0.25">
      <c r="B11" s="11" t="s">
        <v>27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"/>
    </row>
    <row r="12" spans="2:15" x14ac:dyDescent="0.25">
      <c r="B12" s="8" t="s">
        <v>16</v>
      </c>
      <c r="C12" s="6">
        <v>840</v>
      </c>
      <c r="D12" s="6">
        <f>C12+(C12*0.0052%)</f>
        <v>840.04367999999999</v>
      </c>
      <c r="E12" s="6">
        <f t="shared" ref="E12:M12" si="3">D12+(D12*0.0052%)</f>
        <v>840.08736227136001</v>
      </c>
      <c r="F12" s="6">
        <f t="shared" si="3"/>
        <v>840.13104681419816</v>
      </c>
      <c r="G12" s="6">
        <f t="shared" si="3"/>
        <v>840.17473362863245</v>
      </c>
      <c r="H12" s="6">
        <f t="shared" si="3"/>
        <v>840.21842271478113</v>
      </c>
      <c r="I12" s="6">
        <f t="shared" si="3"/>
        <v>840.2621140727623</v>
      </c>
      <c r="J12" s="6">
        <f t="shared" si="3"/>
        <v>840.3058077026941</v>
      </c>
      <c r="K12" s="6">
        <f t="shared" si="3"/>
        <v>840.34950360469463</v>
      </c>
      <c r="L12" s="6">
        <f t="shared" si="3"/>
        <v>840.39320177888203</v>
      </c>
      <c r="M12" s="6">
        <f t="shared" si="3"/>
        <v>840.43690222537452</v>
      </c>
      <c r="N12" s="6">
        <f>M12+(M12*0.0052%)</f>
        <v>840.48060494429023</v>
      </c>
      <c r="O12" s="1"/>
    </row>
    <row r="13" spans="2:15" x14ac:dyDescent="0.25">
      <c r="B13" s="8" t="s">
        <v>17</v>
      </c>
      <c r="C13" s="6">
        <v>3750</v>
      </c>
      <c r="D13" s="6" t="s">
        <v>35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1"/>
    </row>
    <row r="14" spans="2:15" x14ac:dyDescent="0.25">
      <c r="B14" s="8" t="s">
        <v>18</v>
      </c>
      <c r="C14" s="6">
        <f>88*22</f>
        <v>1936</v>
      </c>
      <c r="D14" s="6">
        <f>C14+(C14*0.0052%)</f>
        <v>1936.100672</v>
      </c>
      <c r="E14" s="6">
        <f t="shared" ref="E14:N14" si="4">D14+(D14*0.0052%)</f>
        <v>1936.201349234944</v>
      </c>
      <c r="F14" s="6">
        <f t="shared" si="4"/>
        <v>1936.3020317051041</v>
      </c>
      <c r="G14" s="6">
        <f t="shared" si="4"/>
        <v>1936.4027194107528</v>
      </c>
      <c r="H14" s="6">
        <f t="shared" si="4"/>
        <v>1936.5034123521621</v>
      </c>
      <c r="I14" s="6">
        <f t="shared" si="4"/>
        <v>1936.6041105296044</v>
      </c>
      <c r="J14" s="6">
        <f t="shared" si="4"/>
        <v>1936.7048139433521</v>
      </c>
      <c r="K14" s="6">
        <f t="shared" si="4"/>
        <v>1936.8055225936771</v>
      </c>
      <c r="L14" s="6">
        <f t="shared" si="4"/>
        <v>1936.9062364808519</v>
      </c>
      <c r="M14" s="6">
        <f t="shared" si="4"/>
        <v>1937.006955605149</v>
      </c>
      <c r="N14" s="6">
        <f t="shared" si="4"/>
        <v>1937.1076799668404</v>
      </c>
      <c r="O14" s="1"/>
    </row>
    <row r="15" spans="2:15" x14ac:dyDescent="0.25">
      <c r="B15" s="8" t="s">
        <v>19</v>
      </c>
      <c r="C15" s="6">
        <v>0</v>
      </c>
      <c r="D15" s="6">
        <v>1750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1"/>
    </row>
    <row r="16" spans="2:15" x14ac:dyDescent="0.25">
      <c r="B16" s="8" t="s">
        <v>20</v>
      </c>
      <c r="C16" s="6">
        <f>(((280-50)*2))*4</f>
        <v>1840</v>
      </c>
      <c r="D16" s="6">
        <f t="shared" ref="D16:N16" si="5">(((280-50)*2))*4</f>
        <v>1840</v>
      </c>
      <c r="E16" s="6">
        <f t="shared" si="5"/>
        <v>1840</v>
      </c>
      <c r="F16" s="6">
        <f t="shared" si="5"/>
        <v>1840</v>
      </c>
      <c r="G16" s="6">
        <f t="shared" si="5"/>
        <v>1840</v>
      </c>
      <c r="H16" s="6">
        <f t="shared" si="5"/>
        <v>1840</v>
      </c>
      <c r="I16" s="6">
        <f t="shared" si="5"/>
        <v>1840</v>
      </c>
      <c r="J16" s="6">
        <f t="shared" si="5"/>
        <v>1840</v>
      </c>
      <c r="K16" s="6">
        <f t="shared" si="5"/>
        <v>1840</v>
      </c>
      <c r="L16" s="6">
        <f t="shared" si="5"/>
        <v>1840</v>
      </c>
      <c r="M16" s="6">
        <f t="shared" si="5"/>
        <v>1840</v>
      </c>
      <c r="N16" s="6">
        <f t="shared" si="5"/>
        <v>1840</v>
      </c>
      <c r="O16" s="1">
        <f>SUM(C16:N16)</f>
        <v>22080</v>
      </c>
    </row>
    <row r="17" spans="2:15" x14ac:dyDescent="0.25">
      <c r="B17" s="8" t="s">
        <v>21</v>
      </c>
      <c r="C17" s="6">
        <v>0</v>
      </c>
      <c r="D17" s="6">
        <v>0</v>
      </c>
      <c r="E17" s="6">
        <v>0</v>
      </c>
      <c r="F17" s="6">
        <v>0</v>
      </c>
      <c r="G17" s="6">
        <v>1500</v>
      </c>
      <c r="H17" s="6">
        <v>350</v>
      </c>
      <c r="I17" s="6">
        <v>350</v>
      </c>
      <c r="J17" s="6">
        <v>350</v>
      </c>
      <c r="K17" s="6">
        <v>350</v>
      </c>
      <c r="L17" s="6">
        <v>350</v>
      </c>
      <c r="M17" s="6">
        <v>350</v>
      </c>
      <c r="N17" s="6">
        <v>350</v>
      </c>
      <c r="O17" s="1"/>
    </row>
    <row r="18" spans="2:15" x14ac:dyDescent="0.25">
      <c r="B18" s="8" t="s">
        <v>25</v>
      </c>
      <c r="C18" s="6">
        <v>0</v>
      </c>
      <c r="D18" s="6">
        <f>C8*1.5%</f>
        <v>21.24</v>
      </c>
      <c r="E18" s="6">
        <f>(C8+D8)*1.5%</f>
        <v>21.24</v>
      </c>
      <c r="F18" s="6">
        <f>C28*1.5%</f>
        <v>0</v>
      </c>
      <c r="G18" s="6">
        <f t="shared" ref="D18:N18" si="6">G8*1.5%</f>
        <v>0</v>
      </c>
      <c r="H18" s="6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6">
        <f t="shared" si="6"/>
        <v>0</v>
      </c>
      <c r="N18" s="6">
        <f t="shared" si="6"/>
        <v>0</v>
      </c>
      <c r="O18" s="1"/>
    </row>
    <row r="19" spans="2:15" x14ac:dyDescent="0.25">
      <c r="B19" s="12" t="s">
        <v>26</v>
      </c>
      <c r="C19" s="6">
        <v>0</v>
      </c>
      <c r="D19" s="6">
        <v>0</v>
      </c>
      <c r="E19" s="6">
        <v>1425</v>
      </c>
      <c r="F19" s="6">
        <v>1200</v>
      </c>
      <c r="G19" s="6">
        <v>1200</v>
      </c>
      <c r="H19" s="6">
        <f>(H5+H6)*15%</f>
        <v>1425</v>
      </c>
      <c r="I19" s="6">
        <v>1200</v>
      </c>
      <c r="J19" s="6">
        <f t="shared" ref="D19:N19" si="7">(J5+J6)*15%</f>
        <v>1200</v>
      </c>
      <c r="K19" s="6">
        <f t="shared" si="7"/>
        <v>1425</v>
      </c>
      <c r="L19" s="6">
        <f t="shared" si="7"/>
        <v>1200</v>
      </c>
      <c r="M19" s="6">
        <f t="shared" si="7"/>
        <v>1200</v>
      </c>
      <c r="N19" s="6">
        <f t="shared" si="7"/>
        <v>1425</v>
      </c>
      <c r="O19" s="1"/>
    </row>
    <row r="20" spans="2:15" x14ac:dyDescent="0.25">
      <c r="B20" s="12" t="s">
        <v>28</v>
      </c>
      <c r="C20" s="6">
        <v>1000</v>
      </c>
      <c r="D20" s="6">
        <v>1000</v>
      </c>
      <c r="E20" s="6">
        <v>1000</v>
      </c>
      <c r="F20" s="6">
        <v>1000</v>
      </c>
      <c r="G20" s="6">
        <v>1000</v>
      </c>
      <c r="H20" s="6">
        <v>1000</v>
      </c>
      <c r="I20" s="6">
        <v>1000</v>
      </c>
      <c r="J20" s="6">
        <v>1000</v>
      </c>
      <c r="K20" s="6">
        <v>1000</v>
      </c>
      <c r="L20" s="6">
        <v>1000</v>
      </c>
      <c r="M20" s="6">
        <v>1000</v>
      </c>
      <c r="N20" s="6">
        <v>1000</v>
      </c>
      <c r="O20" s="1"/>
    </row>
    <row r="21" spans="2:15" x14ac:dyDescent="0.25">
      <c r="B21" s="15" t="s">
        <v>33</v>
      </c>
      <c r="C21" s="16">
        <f>(C5+C6)*0.1</f>
        <v>800</v>
      </c>
      <c r="D21" s="16">
        <f t="shared" ref="D21:N21" si="8">(D5+D6)*0.1</f>
        <v>800</v>
      </c>
      <c r="E21" s="16">
        <f t="shared" si="8"/>
        <v>950</v>
      </c>
      <c r="F21" s="16">
        <f t="shared" si="8"/>
        <v>800</v>
      </c>
      <c r="G21" s="16">
        <f t="shared" si="8"/>
        <v>800</v>
      </c>
      <c r="H21" s="16">
        <f t="shared" si="8"/>
        <v>950</v>
      </c>
      <c r="I21" s="16">
        <f t="shared" si="8"/>
        <v>800</v>
      </c>
      <c r="J21" s="16">
        <f t="shared" si="8"/>
        <v>800</v>
      </c>
      <c r="K21" s="16">
        <f t="shared" si="8"/>
        <v>950</v>
      </c>
      <c r="L21" s="16">
        <f t="shared" si="8"/>
        <v>800</v>
      </c>
      <c r="M21" s="16">
        <f t="shared" si="8"/>
        <v>800</v>
      </c>
      <c r="N21" s="16">
        <f t="shared" si="8"/>
        <v>950</v>
      </c>
      <c r="O21" s="1"/>
    </row>
    <row r="22" spans="2:15" x14ac:dyDescent="0.25">
      <c r="B22" s="14" t="s">
        <v>34</v>
      </c>
      <c r="C22" s="17">
        <v>0</v>
      </c>
      <c r="D22" s="17">
        <v>615.16</v>
      </c>
      <c r="E22" s="17">
        <v>800.84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"/>
    </row>
    <row r="23" spans="2:15" x14ac:dyDescent="0.25">
      <c r="B23" s="13" t="s">
        <v>31</v>
      </c>
      <c r="C23" s="6">
        <f>SUM(C12:C22)</f>
        <v>10166</v>
      </c>
      <c r="D23" s="6">
        <f t="shared" ref="D23:N23" si="9">SUM(D12:D22)</f>
        <v>8802.5443520000008</v>
      </c>
      <c r="E23" s="6">
        <f>SUM(E12:E22)</f>
        <v>8813.368711506304</v>
      </c>
      <c r="F23" s="6">
        <f t="shared" si="9"/>
        <v>7616.4330785193024</v>
      </c>
      <c r="G23" s="6">
        <f t="shared" si="9"/>
        <v>9116.5774530393846</v>
      </c>
      <c r="H23" s="6">
        <f t="shared" si="9"/>
        <v>8341.7218350669427</v>
      </c>
      <c r="I23" s="6">
        <f t="shared" si="9"/>
        <v>7966.8662246023669</v>
      </c>
      <c r="J23" s="6">
        <f t="shared" si="9"/>
        <v>7967.0106216460463</v>
      </c>
      <c r="K23" s="6">
        <f t="shared" si="9"/>
        <v>8342.1550261983721</v>
      </c>
      <c r="L23" s="6">
        <f t="shared" si="9"/>
        <v>7967.2994382597335</v>
      </c>
      <c r="M23" s="6">
        <f t="shared" si="9"/>
        <v>7967.4438578305235</v>
      </c>
      <c r="N23" s="6">
        <f t="shared" si="9"/>
        <v>8342.5882849111294</v>
      </c>
      <c r="O23" s="1"/>
    </row>
    <row r="24" spans="2:15" x14ac:dyDescent="0.25">
      <c r="B24" s="13" t="s">
        <v>32</v>
      </c>
      <c r="C24" s="6">
        <f t="shared" ref="C22:N24" si="10">C10-C23</f>
        <v>0</v>
      </c>
      <c r="D24" s="6">
        <f t="shared" si="10"/>
        <v>-4.3519999999261927E-3</v>
      </c>
      <c r="E24" s="6">
        <f t="shared" si="10"/>
        <v>1639.6469364936966</v>
      </c>
      <c r="F24" s="6">
        <f t="shared" si="10"/>
        <v>2825.753857974395</v>
      </c>
      <c r="G24" s="6">
        <f t="shared" si="10"/>
        <v>2511.7164049350122</v>
      </c>
      <c r="H24" s="6">
        <f t="shared" si="10"/>
        <v>4623.0145698680699</v>
      </c>
      <c r="I24" s="6">
        <f t="shared" si="10"/>
        <v>5458.6883452657039</v>
      </c>
      <c r="J24" s="6">
        <f t="shared" si="10"/>
        <v>6294.2177236196585</v>
      </c>
      <c r="K24" s="6">
        <f t="shared" si="10"/>
        <v>8405.0826974212869</v>
      </c>
      <c r="L24" s="6">
        <f t="shared" si="10"/>
        <v>9240.3232591615542</v>
      </c>
      <c r="M24" s="6">
        <f t="shared" si="10"/>
        <v>10075.41940133103</v>
      </c>
      <c r="N24" s="6">
        <f t="shared" si="10"/>
        <v>12185.851116419901</v>
      </c>
    </row>
    <row r="26" spans="2:15" x14ac:dyDescent="0.25">
      <c r="B26" s="2"/>
    </row>
    <row r="27" spans="2:15" x14ac:dyDescent="0.25">
      <c r="B27" s="2"/>
    </row>
    <row r="28" spans="2:15" x14ac:dyDescent="0.25">
      <c r="B28" s="2" t="s">
        <v>36</v>
      </c>
      <c r="C28" s="18">
        <f>SUM(C8:N8)-SUM(C22:N22)</f>
        <v>0</v>
      </c>
    </row>
    <row r="29" spans="2:15" x14ac:dyDescent="0.25">
      <c r="B29" s="3"/>
    </row>
    <row r="30" spans="2:15" x14ac:dyDescent="0.25">
      <c r="B30" s="3"/>
    </row>
    <row r="31" spans="2:15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5" x14ac:dyDescent="0.25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2:14" x14ac:dyDescent="0.25"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2:14" x14ac:dyDescent="0.25"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2:14" x14ac:dyDescent="0.25"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2:14" x14ac:dyDescent="0.25">
      <c r="B36" s="24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2:14" x14ac:dyDescent="0.25">
      <c r="B37" s="2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2:14" x14ac:dyDescent="0.25">
      <c r="B38" s="25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4" x14ac:dyDescent="0.25">
      <c r="B39" s="25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2:14" x14ac:dyDescent="0.25">
      <c r="B40" s="26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x14ac:dyDescent="0.25">
      <c r="B41" s="23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2:14" x14ac:dyDescent="0.25">
      <c r="B42" s="23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2:14" x14ac:dyDescent="0.25">
      <c r="B43" s="23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2:14" x14ac:dyDescent="0.25"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2:14" x14ac:dyDescent="0.25">
      <c r="B45" s="2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2:14" x14ac:dyDescent="0.25"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2:14" x14ac:dyDescent="0.25">
      <c r="B47" s="2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2:14" x14ac:dyDescent="0.25">
      <c r="B48" s="2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2:14" x14ac:dyDescent="0.25">
      <c r="B49" s="27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2:14" x14ac:dyDescent="0.25"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2:14" x14ac:dyDescent="0.25">
      <c r="B51" s="28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 x14ac:dyDescent="0.25">
      <c r="B52" s="3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2:14" x14ac:dyDescent="0.25">
      <c r="B53" s="3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</sheetData>
  <phoneticPr fontId="3" type="noConversion"/>
  <conditionalFormatting sqref="B14:B18 B6 B21:B22">
    <cfRule type="duplicateValues" dxfId="1" priority="2"/>
  </conditionalFormatting>
  <conditionalFormatting sqref="B43:B47 B35 B50:B51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B77470494DF45B6F9CFD69859CE62" ma:contentTypeVersion="10" ma:contentTypeDescription="Create a new document." ma:contentTypeScope="" ma:versionID="5bfe89b1ab0e9a29ee9be2da4ef903e8">
  <xsd:schema xmlns:xsd="http://www.w3.org/2001/XMLSchema" xmlns:xs="http://www.w3.org/2001/XMLSchema" xmlns:p="http://schemas.microsoft.com/office/2006/metadata/properties" xmlns:ns3="5d1658cc-2bec-4c67-9179-57827c712b29" xmlns:ns4="2b1941cf-624b-4432-811c-dadbfb0ae532" targetNamespace="http://schemas.microsoft.com/office/2006/metadata/properties" ma:root="true" ma:fieldsID="4782046f7319bcb8c6511f9a0101921a" ns3:_="" ns4:_="">
    <xsd:import namespace="5d1658cc-2bec-4c67-9179-57827c712b29"/>
    <xsd:import namespace="2b1941cf-624b-4432-811c-dadbfb0ae53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658cc-2bec-4c67-9179-57827c712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941cf-624b-4432-811c-dadbfb0ae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EBBEE-D27D-49F4-A508-7F3D08552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658cc-2bec-4c67-9179-57827c712b29"/>
    <ds:schemaRef ds:uri="2b1941cf-624b-4432-811c-dadbfb0ae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5D094-6F65-4814-B975-C361D3E9D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934EB1-9276-4D6A-95F9-E67207FC949A}">
  <ds:schemaRefs>
    <ds:schemaRef ds:uri="http://purl.org/dc/dcmitype/"/>
    <ds:schemaRef ds:uri="5d1658cc-2bec-4c67-9179-57827c712b29"/>
    <ds:schemaRef ds:uri="http://purl.org/dc/terms/"/>
    <ds:schemaRef ds:uri="http://purl.org/dc/elements/1.1/"/>
    <ds:schemaRef ds:uri="2b1941cf-624b-4432-811c-dadbfb0ae53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meza vargas</dc:creator>
  <cp:lastModifiedBy>brandon meza vargas</cp:lastModifiedBy>
  <dcterms:created xsi:type="dcterms:W3CDTF">2021-12-02T22:30:44Z</dcterms:created>
  <dcterms:modified xsi:type="dcterms:W3CDTF">2021-12-03T23:38:31Z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0x0101009C7B77470494DF45B6F9CFD69859CE62</vt:lpwstr>
  </property>
</Properties>
</file>