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5to Semestre ESCOM\Admon\Actividades\3rd period\"/>
    </mc:Choice>
  </mc:AlternateContent>
  <xr:revisionPtr revIDLastSave="0" documentId="8_{58A26966-C276-4E53-A614-267D4ED45AC1}" xr6:coauthVersionLast="47" xr6:coauthVersionMax="47" xr10:uidLastSave="{00000000-0000-0000-0000-000000000000}"/>
  <bookViews>
    <workbookView xWindow="-120" yWindow="-120" windowWidth="29040" windowHeight="15840" activeTab="1" xr2:uid="{BB0BFEB6-702D-480B-857E-F7291D752DB0}"/>
  </bookViews>
  <sheets>
    <sheet name="Ejercicio 1" sheetId="1" r:id="rId1"/>
    <sheet name="Ejercici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/>
  <c r="J20" i="2"/>
  <c r="B40" i="2"/>
  <c r="B19" i="2"/>
  <c r="I19" i="2"/>
  <c r="C39" i="2"/>
  <c r="B28" i="2"/>
  <c r="B29" i="2"/>
  <c r="B30" i="2"/>
  <c r="B31" i="2"/>
  <c r="B32" i="2"/>
  <c r="B33" i="2"/>
  <c r="B34" i="2"/>
  <c r="B35" i="2"/>
  <c r="B36" i="2"/>
  <c r="B37" i="2"/>
  <c r="B38" i="2"/>
  <c r="B39" i="2"/>
  <c r="I8" i="2"/>
  <c r="K8" i="2" s="1"/>
  <c r="K7" i="2"/>
  <c r="I7" i="2"/>
  <c r="L7" i="2" s="1"/>
  <c r="D20" i="2"/>
  <c r="E8" i="2"/>
  <c r="E9" i="2" s="1"/>
  <c r="D8" i="2"/>
  <c r="B8" i="2"/>
  <c r="E7" i="2"/>
  <c r="D7" i="2"/>
  <c r="B7" i="2"/>
  <c r="C8" i="2"/>
  <c r="C9" i="2"/>
  <c r="C10" i="2"/>
  <c r="C11" i="2"/>
  <c r="C12" i="2"/>
  <c r="C13" i="2"/>
  <c r="C14" i="2"/>
  <c r="C15" i="2"/>
  <c r="C16" i="2"/>
  <c r="C17" i="2"/>
  <c r="C18" i="2"/>
  <c r="C7" i="2"/>
  <c r="I32" i="1"/>
  <c r="I22" i="1"/>
  <c r="K22" i="1" s="1"/>
  <c r="M22" i="1" s="1"/>
  <c r="C17" i="1"/>
  <c r="I14" i="1"/>
  <c r="L12" i="1"/>
  <c r="L11" i="1"/>
  <c r="N11" i="1" s="1"/>
  <c r="K11" i="1"/>
  <c r="K8" i="1"/>
  <c r="K9" i="1"/>
  <c r="K10" i="1"/>
  <c r="I8" i="1"/>
  <c r="L8" i="1"/>
  <c r="N8" i="1" s="1"/>
  <c r="K7" i="1"/>
  <c r="N7" i="1"/>
  <c r="L7" i="1"/>
  <c r="I7" i="1"/>
  <c r="C7" i="1"/>
  <c r="E7" i="1" s="1"/>
  <c r="F7" i="1" s="1"/>
  <c r="C8" i="1" s="1"/>
  <c r="E8" i="1" s="1"/>
  <c r="F8" i="1" s="1"/>
  <c r="L8" i="2" l="1"/>
  <c r="I9" i="2" s="1"/>
  <c r="B10" i="2"/>
  <c r="D10" i="2" s="1"/>
  <c r="E10" i="2"/>
  <c r="B9" i="2"/>
  <c r="D9" i="2" s="1"/>
  <c r="I23" i="1"/>
  <c r="K23" i="1" s="1"/>
  <c r="M23" i="1" s="1"/>
  <c r="I9" i="1"/>
  <c r="L9" i="1" s="1"/>
  <c r="N9" i="1" s="1"/>
  <c r="C9" i="1"/>
  <c r="E9" i="1" s="1"/>
  <c r="F9" i="1" s="1"/>
  <c r="K9" i="2" l="1"/>
  <c r="B11" i="2"/>
  <c r="D11" i="2" s="1"/>
  <c r="E11" i="2"/>
  <c r="I24" i="1"/>
  <c r="K24" i="1" s="1"/>
  <c r="M24" i="1" s="1"/>
  <c r="I10" i="1"/>
  <c r="L10" i="1" s="1"/>
  <c r="N10" i="1" s="1"/>
  <c r="C10" i="1"/>
  <c r="E10" i="1" s="1"/>
  <c r="F10" i="1" s="1"/>
  <c r="L9" i="2" l="1"/>
  <c r="E12" i="2"/>
  <c r="B12" i="2"/>
  <c r="D12" i="2" s="1"/>
  <c r="I25" i="1"/>
  <c r="K25" i="1" s="1"/>
  <c r="M25" i="1" s="1"/>
  <c r="I11" i="1"/>
  <c r="C11" i="1"/>
  <c r="E11" i="1" s="1"/>
  <c r="F11" i="1" s="1"/>
  <c r="I10" i="2" l="1"/>
  <c r="K10" i="2" s="1"/>
  <c r="L10" i="2" s="1"/>
  <c r="E13" i="2"/>
  <c r="B13" i="2"/>
  <c r="D13" i="2" s="1"/>
  <c r="I26" i="1"/>
  <c r="K26" i="1" s="1"/>
  <c r="M26" i="1" s="1"/>
  <c r="I12" i="1"/>
  <c r="C12" i="1"/>
  <c r="E12" i="1" s="1"/>
  <c r="F12" i="1" s="1"/>
  <c r="I11" i="2" l="1"/>
  <c r="K11" i="2" s="1"/>
  <c r="L11" i="2" s="1"/>
  <c r="B14" i="2"/>
  <c r="D14" i="2" s="1"/>
  <c r="E14" i="2"/>
  <c r="I27" i="1"/>
  <c r="K12" i="1"/>
  <c r="C13" i="1"/>
  <c r="E13" i="1" s="1"/>
  <c r="F13" i="1" s="1"/>
  <c r="I12" i="2" l="1"/>
  <c r="K12" i="2" s="1"/>
  <c r="L12" i="2" s="1"/>
  <c r="B15" i="2"/>
  <c r="D15" i="2" s="1"/>
  <c r="E15" i="2"/>
  <c r="K27" i="1"/>
  <c r="M27" i="1" s="1"/>
  <c r="C14" i="1"/>
  <c r="E14" i="1" s="1"/>
  <c r="F14" i="1" s="1"/>
  <c r="I13" i="2" l="1"/>
  <c r="K13" i="2" s="1"/>
  <c r="L13" i="2" s="1"/>
  <c r="E16" i="2"/>
  <c r="B16" i="2"/>
  <c r="D16" i="2" s="1"/>
  <c r="I28" i="1"/>
  <c r="K28" i="1" s="1"/>
  <c r="M28" i="1"/>
  <c r="I29" i="1" s="1"/>
  <c r="K29" i="1" s="1"/>
  <c r="M29" i="1" s="1"/>
  <c r="I30" i="1" s="1"/>
  <c r="K30" i="1" s="1"/>
  <c r="C15" i="1"/>
  <c r="E15" i="1" s="1"/>
  <c r="F15" i="1" s="1"/>
  <c r="K14" i="2" l="1"/>
  <c r="L14" i="2" s="1"/>
  <c r="I14" i="2"/>
  <c r="E17" i="2"/>
  <c r="B17" i="2"/>
  <c r="D17" i="2" s="1"/>
  <c r="C16" i="1"/>
  <c r="E16" i="1" s="1"/>
  <c r="F16" i="1" s="1"/>
  <c r="K15" i="2" l="1"/>
  <c r="L15" i="2" s="1"/>
  <c r="I16" i="2" s="1"/>
  <c r="I15" i="2"/>
  <c r="B18" i="2"/>
  <c r="D18" i="2" s="1"/>
  <c r="E18" i="2"/>
  <c r="K16" i="2" l="1"/>
  <c r="L16" i="2" s="1"/>
  <c r="I17" i="2" s="1"/>
  <c r="K17" i="2" l="1"/>
  <c r="L17" i="2"/>
  <c r="I18" i="2" s="1"/>
  <c r="K18" i="2" l="1"/>
  <c r="L18" i="2" s="1"/>
</calcChain>
</file>

<file path=xl/sharedStrings.xml><?xml version="1.0" encoding="utf-8"?>
<sst xmlns="http://schemas.openxmlformats.org/spreadsheetml/2006/main" count="41" uniqueCount="17">
  <si>
    <t>Periodo</t>
  </si>
  <si>
    <t>Intereses</t>
  </si>
  <si>
    <t>Pago de fin de semestre</t>
  </si>
  <si>
    <t>Abono a principal</t>
  </si>
  <si>
    <t>Deuda después del pago</t>
  </si>
  <si>
    <t>TABLA CON PAGOS ADICIONALES</t>
  </si>
  <si>
    <t>Pago a capital</t>
  </si>
  <si>
    <t>Pago semestral</t>
  </si>
  <si>
    <t>Pago extra</t>
  </si>
  <si>
    <t>Pago para liquidar</t>
  </si>
  <si>
    <t>RECALCULANDO ANUALIDAD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</si>
  <si>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 xml:space="preserve">Pago de cantidades iguales para </t>
    </r>
    <r>
      <rPr>
        <b/>
        <sz val="11"/>
        <color rgb="FF000000"/>
        <rFont val="Arial"/>
        <family val="2"/>
      </rPr>
      <t>cada uno de los períodos de pago</t>
    </r>
  </si>
  <si>
    <t>Deuda despues del pago</t>
  </si>
  <si>
    <t>Total</t>
  </si>
  <si>
    <t>·         Pago de intereses y una parte proporcional del principal cada año</t>
  </si>
  <si>
    <t>Pago de intereses al final de cara período de pago y pago del principal al final del plazo</t>
  </si>
  <si>
    <t>Pago de fin de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</si>
</sst>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0" formatCode="_-[$$-80A]* #,##0.00_-;\-[$$-80A]* #,##0.00_-;_-[$$-80A]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44" fontId="0" fillId="0" borderId="0" xfId="1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4" fontId="3" fillId="0" borderId="1" xfId="1" applyFont="1" applyBorder="1" applyAlignment="1">
      <alignment horizontal="center"/>
    </xf>
    <xf numFmtId="44" fontId="6" fillId="0" borderId="1" xfId="1" applyFont="1" applyBorder="1"/>
    <xf numFmtId="0" fontId="2" fillId="0" borderId="0" xfId="0" applyFont="1"/>
    <xf numFmtId="14" fontId="3" fillId="0" borderId="1" xfId="0" applyNumberFormat="1" applyFont="1" applyBorder="1" applyAlignment="1">
      <alignment horizontal="center"/>
    </xf>
    <xf numFmtId="44" fontId="0" fillId="0" borderId="0" xfId="0" applyNumberFormat="1"/>
    <xf numFmtId="44" fontId="0" fillId="0" borderId="1" xfId="0" applyNumberFormat="1" applyBorder="1"/>
    <xf numFmtId="14" fontId="3" fillId="0" borderId="0" xfId="0" applyNumberFormat="1" applyFont="1" applyBorder="1" applyAlignment="1">
      <alignment horizontal="center"/>
    </xf>
    <xf numFmtId="44" fontId="0" fillId="0" borderId="0" xfId="0" applyNumberFormat="1" applyBorder="1"/>
    <xf numFmtId="44" fontId="3" fillId="0" borderId="0" xfId="1" applyFont="1" applyBorder="1" applyAlignment="1">
      <alignment horizontal="center"/>
    </xf>
    <xf numFmtId="44" fontId="0" fillId="0" borderId="1" xfId="1" applyFont="1" applyBorder="1"/>
    <xf numFmtId="170" fontId="0" fillId="0" borderId="1" xfId="1" applyNumberFormat="1" applyFont="1" applyBorder="1"/>
    <xf numFmtId="44" fontId="3" fillId="0" borderId="2" xfId="1" applyFont="1" applyFill="1" applyBorder="1" applyAlignment="1">
      <alignment horizontal="center"/>
    </xf>
    <xf numFmtId="0" fontId="0" fillId="0" borderId="1" xfId="0" applyBorder="1"/>
    <xf numFmtId="44" fontId="0" fillId="0" borderId="1" xfId="1" applyFont="1" applyFill="1" applyBorder="1"/>
    <xf numFmtId="0" fontId="7" fillId="0" borderId="0" xfId="0" applyFont="1" applyAlignment="1">
      <alignment horizontal="left" vertical="center" indent="10"/>
    </xf>
    <xf numFmtId="44" fontId="0" fillId="2" borderId="0" xfId="0" applyNumberFormat="1" applyFill="1"/>
    <xf numFmtId="44" fontId="0" fillId="2" borderId="1" xfId="0" applyNumberFormat="1" applyFill="1" applyBorder="1"/>
    <xf numFmtId="0" fontId="0" fillId="0" borderId="0" xfId="0" applyBorder="1"/>
    <xf numFmtId="0" fontId="0" fillId="0" borderId="3" xfId="0" applyBorder="1"/>
    <xf numFmtId="0" fontId="3" fillId="0" borderId="1" xfId="0" applyNumberFormat="1" applyFont="1" applyBorder="1" applyAlignment="1">
      <alignment horizontal="center"/>
    </xf>
    <xf numFmtId="44" fontId="3" fillId="0" borderId="0" xfId="1" applyFont="1" applyFill="1" applyBorder="1" applyAlignment="1">
      <alignment horizontal="center"/>
    </xf>
    <xf numFmtId="0" fontId="2" fillId="0" borderId="1" xfId="0" applyFont="1" applyBorder="1"/>
    <xf numFmtId="44" fontId="0" fillId="2" borderId="0" xfId="0" applyNumberForma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DC9A-1BE8-410B-8EA5-A5B1055F32C8}">
  <dimension ref="B3:N32"/>
  <sheetViews>
    <sheetView workbookViewId="0">
      <selection activeCell="F16" sqref="B5:F16"/>
    </sheetView>
  </sheetViews>
  <sheetFormatPr baseColWidth="10" defaultRowHeight="15" x14ac:dyDescent="0.25"/>
  <cols>
    <col min="2" max="2" width="11.85546875" bestFit="1" customWidth="1"/>
    <col min="3" max="3" width="13.85546875" bestFit="1" customWidth="1"/>
    <col min="4" max="4" width="24.5703125" bestFit="1" customWidth="1"/>
    <col min="5" max="5" width="18.5703125" bestFit="1" customWidth="1"/>
    <col min="6" max="6" width="25" customWidth="1"/>
    <col min="7" max="7" width="25" bestFit="1" customWidth="1"/>
    <col min="8" max="8" width="11.85546875" bestFit="1" customWidth="1"/>
    <col min="9" max="9" width="12.5703125" bestFit="1" customWidth="1"/>
    <col min="10" max="10" width="24.5703125" bestFit="1" customWidth="1"/>
    <col min="11" max="11" width="19.140625" bestFit="1" customWidth="1"/>
    <col min="12" max="12" width="18.5703125" bestFit="1" customWidth="1"/>
    <col min="13" max="14" width="25" bestFit="1" customWidth="1"/>
  </cols>
  <sheetData>
    <row r="3" spans="2:14" x14ac:dyDescent="0.25">
      <c r="H3" s="6" t="s">
        <v>5</v>
      </c>
    </row>
    <row r="5" spans="2:14" ht="15.75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H5" s="3" t="s">
        <v>0</v>
      </c>
      <c r="I5" s="3" t="s">
        <v>1</v>
      </c>
      <c r="J5" s="3" t="s">
        <v>2</v>
      </c>
      <c r="K5" s="3" t="s">
        <v>9</v>
      </c>
      <c r="L5" s="3" t="s">
        <v>3</v>
      </c>
      <c r="M5" s="3" t="s">
        <v>8</v>
      </c>
      <c r="N5" s="3" t="s">
        <v>4</v>
      </c>
    </row>
    <row r="6" spans="2:14" ht="15.75" x14ac:dyDescent="0.25">
      <c r="B6" s="7">
        <v>43970</v>
      </c>
      <c r="C6" s="4">
        <v>0</v>
      </c>
      <c r="D6" s="4">
        <v>0</v>
      </c>
      <c r="E6" s="4">
        <v>0</v>
      </c>
      <c r="F6" s="5">
        <v>1020500</v>
      </c>
      <c r="H6" s="7">
        <v>43970</v>
      </c>
      <c r="I6" s="4">
        <v>0</v>
      </c>
      <c r="J6" s="4">
        <v>0</v>
      </c>
      <c r="K6" s="4">
        <v>0</v>
      </c>
      <c r="L6" s="4">
        <v>0</v>
      </c>
      <c r="M6" s="5">
        <v>0</v>
      </c>
      <c r="N6" s="5">
        <v>1020500</v>
      </c>
    </row>
    <row r="7" spans="2:14" ht="15.75" x14ac:dyDescent="0.25">
      <c r="B7" s="7">
        <v>44154</v>
      </c>
      <c r="C7" s="4">
        <f>F6*0.05085</f>
        <v>51892.425000000003</v>
      </c>
      <c r="D7" s="4">
        <v>132705.50219999999</v>
      </c>
      <c r="E7" s="4">
        <f>D7-C7</f>
        <v>80813.077199999985</v>
      </c>
      <c r="F7" s="4">
        <f>F6-E7</f>
        <v>939686.92280000006</v>
      </c>
      <c r="H7" s="7">
        <v>44154</v>
      </c>
      <c r="I7" s="9">
        <f>N6*0.05085</f>
        <v>51892.425000000003</v>
      </c>
      <c r="J7" s="4">
        <v>132705.50219999999</v>
      </c>
      <c r="K7" s="9">
        <f>N6+I7</f>
        <v>1072392.425</v>
      </c>
      <c r="L7" s="13">
        <f>J7-I7</f>
        <v>80813.077199999985</v>
      </c>
      <c r="M7" s="13">
        <v>0</v>
      </c>
      <c r="N7" s="9">
        <f>N6-L7-M7</f>
        <v>939686.92280000006</v>
      </c>
    </row>
    <row r="8" spans="2:14" ht="15.75" x14ac:dyDescent="0.25">
      <c r="B8" s="7">
        <v>44335</v>
      </c>
      <c r="C8" s="4">
        <f t="shared" ref="C8:C16" si="0">F7*0.05085</f>
        <v>47783.080024380004</v>
      </c>
      <c r="D8" s="4">
        <v>132705.50219999999</v>
      </c>
      <c r="E8" s="4">
        <f t="shared" ref="E8:E16" si="1">D8-C8</f>
        <v>84922.422175619984</v>
      </c>
      <c r="F8" s="4">
        <f t="shared" ref="F8:F16" si="2">F7-E8</f>
        <v>854764.50062438007</v>
      </c>
      <c r="H8" s="7">
        <v>44335</v>
      </c>
      <c r="I8" s="9">
        <f t="shared" ref="I8:I16" si="3">N7*0.05085</f>
        <v>47783.080024380004</v>
      </c>
      <c r="J8" s="4">
        <v>132705.50219999999</v>
      </c>
      <c r="K8" s="9">
        <f t="shared" ref="K8:K16" si="4">N7+I8</f>
        <v>987470.00282438006</v>
      </c>
      <c r="L8" s="13">
        <f t="shared" ref="L8:L16" si="5">J8-I8</f>
        <v>84922.422175619984</v>
      </c>
      <c r="M8" s="13">
        <v>0</v>
      </c>
      <c r="N8" s="9">
        <f t="shared" ref="N8:N16" si="6">N7-L8-M8</f>
        <v>854764.50062438007</v>
      </c>
    </row>
    <row r="9" spans="2:14" ht="15.75" x14ac:dyDescent="0.25">
      <c r="B9" s="7">
        <v>44519</v>
      </c>
      <c r="C9" s="4">
        <f t="shared" si="0"/>
        <v>43464.774856749726</v>
      </c>
      <c r="D9" s="4">
        <v>132705.50219999999</v>
      </c>
      <c r="E9" s="4">
        <f t="shared" si="1"/>
        <v>89240.72734325027</v>
      </c>
      <c r="F9" s="4">
        <f t="shared" si="2"/>
        <v>765523.77328112978</v>
      </c>
      <c r="H9" s="7">
        <v>44519</v>
      </c>
      <c r="I9" s="9">
        <f t="shared" si="3"/>
        <v>43464.774856749726</v>
      </c>
      <c r="J9" s="4">
        <v>132705.50219999999</v>
      </c>
      <c r="K9" s="9">
        <f t="shared" si="4"/>
        <v>898229.27548112976</v>
      </c>
      <c r="L9" s="13">
        <f t="shared" si="5"/>
        <v>89240.72734325027</v>
      </c>
      <c r="M9" s="13">
        <v>100000</v>
      </c>
      <c r="N9" s="9">
        <f t="shared" si="6"/>
        <v>665523.77328112978</v>
      </c>
    </row>
    <row r="10" spans="2:14" ht="15.75" x14ac:dyDescent="0.25">
      <c r="B10" s="7">
        <v>44700</v>
      </c>
      <c r="C10" s="4">
        <f t="shared" si="0"/>
        <v>38926.883871345446</v>
      </c>
      <c r="D10" s="4">
        <v>132705.50219999999</v>
      </c>
      <c r="E10" s="4">
        <f t="shared" si="1"/>
        <v>93778.618328654542</v>
      </c>
      <c r="F10" s="4">
        <f t="shared" si="2"/>
        <v>671745.15495247522</v>
      </c>
      <c r="H10" s="7">
        <v>44700</v>
      </c>
      <c r="I10" s="9">
        <f t="shared" si="3"/>
        <v>33841.883871345446</v>
      </c>
      <c r="J10" s="4">
        <v>132705.50219999999</v>
      </c>
      <c r="K10" s="9">
        <f t="shared" si="4"/>
        <v>699365.65715247521</v>
      </c>
      <c r="L10" s="13">
        <f t="shared" si="5"/>
        <v>98863.618328654542</v>
      </c>
      <c r="M10" s="13">
        <v>200000</v>
      </c>
      <c r="N10" s="9">
        <f t="shared" si="6"/>
        <v>366660.15495247522</v>
      </c>
    </row>
    <row r="11" spans="2:14" ht="15.75" x14ac:dyDescent="0.25">
      <c r="B11" s="7">
        <v>44884</v>
      </c>
      <c r="C11" s="4">
        <f t="shared" si="0"/>
        <v>34158.241129333364</v>
      </c>
      <c r="D11" s="4">
        <v>132705.50219999999</v>
      </c>
      <c r="E11" s="4">
        <f t="shared" si="1"/>
        <v>98547.261070666631</v>
      </c>
      <c r="F11" s="4">
        <f t="shared" si="2"/>
        <v>573197.89388180862</v>
      </c>
      <c r="H11" s="7">
        <v>44884</v>
      </c>
      <c r="I11" s="9">
        <f t="shared" si="3"/>
        <v>18644.668879333363</v>
      </c>
      <c r="J11" s="4">
        <v>132705.50219999999</v>
      </c>
      <c r="K11" s="9">
        <f t="shared" si="4"/>
        <v>385304.82383180858</v>
      </c>
      <c r="L11" s="13">
        <f t="shared" si="5"/>
        <v>114060.83332066663</v>
      </c>
      <c r="M11" s="13">
        <v>200000</v>
      </c>
      <c r="N11" s="9">
        <f>N10-L11-M11</f>
        <v>52599.321631808591</v>
      </c>
    </row>
    <row r="12" spans="2:14" ht="15.75" x14ac:dyDescent="0.25">
      <c r="B12" s="7">
        <v>45065</v>
      </c>
      <c r="C12" s="4">
        <f t="shared" si="0"/>
        <v>29147.112903889967</v>
      </c>
      <c r="D12" s="4">
        <v>132705.50219999999</v>
      </c>
      <c r="E12" s="4">
        <f t="shared" si="1"/>
        <v>103558.38929611002</v>
      </c>
      <c r="F12" s="4">
        <f t="shared" si="2"/>
        <v>469639.5045856986</v>
      </c>
      <c r="H12" s="7">
        <v>45065</v>
      </c>
      <c r="I12" s="9">
        <f t="shared" si="3"/>
        <v>2674.675504977467</v>
      </c>
      <c r="J12" s="4"/>
      <c r="K12" s="9">
        <f>N11+I12</f>
        <v>55273.997136786056</v>
      </c>
      <c r="L12" s="13">
        <f>K12-I12</f>
        <v>52599.321631808591</v>
      </c>
      <c r="M12" s="13">
        <v>0</v>
      </c>
      <c r="N12" s="14">
        <v>0</v>
      </c>
    </row>
    <row r="13" spans="2:14" ht="15.75" x14ac:dyDescent="0.25">
      <c r="B13" s="7">
        <v>45249</v>
      </c>
      <c r="C13" s="4">
        <f t="shared" si="0"/>
        <v>23881.168808182774</v>
      </c>
      <c r="D13" s="4">
        <v>132705.50219999999</v>
      </c>
      <c r="E13" s="4">
        <f t="shared" si="1"/>
        <v>108824.33339181721</v>
      </c>
      <c r="F13" s="4">
        <f t="shared" si="2"/>
        <v>360815.17119388137</v>
      </c>
      <c r="H13" s="10"/>
      <c r="I13" s="11"/>
      <c r="J13" s="12"/>
      <c r="K13" s="8"/>
      <c r="L13" s="1"/>
      <c r="M13" s="1"/>
      <c r="N13" s="8"/>
    </row>
    <row r="14" spans="2:14" ht="15.75" x14ac:dyDescent="0.25">
      <c r="B14" s="7">
        <v>45431</v>
      </c>
      <c r="C14" s="4">
        <f t="shared" si="0"/>
        <v>18347.451455208866</v>
      </c>
      <c r="D14" s="4">
        <v>132705.50219999999</v>
      </c>
      <c r="E14" s="4">
        <f t="shared" si="1"/>
        <v>114358.05074479112</v>
      </c>
      <c r="F14" s="4">
        <f t="shared" si="2"/>
        <v>246457.12044909026</v>
      </c>
      <c r="H14" s="10"/>
      <c r="I14" s="11">
        <f>I7+I8+I10+I9+I11+I12</f>
        <v>198301.508136786</v>
      </c>
      <c r="J14" s="12"/>
      <c r="K14" s="8"/>
      <c r="L14" s="1"/>
      <c r="M14" s="1"/>
      <c r="N14" s="8"/>
    </row>
    <row r="15" spans="2:14" ht="15.75" x14ac:dyDescent="0.25">
      <c r="B15" s="7">
        <v>45615</v>
      </c>
      <c r="C15" s="4">
        <f t="shared" si="0"/>
        <v>12532.344574836239</v>
      </c>
      <c r="D15" s="4">
        <v>132705.50219999999</v>
      </c>
      <c r="E15" s="4">
        <f t="shared" si="1"/>
        <v>120173.15762516375</v>
      </c>
      <c r="F15" s="4">
        <f t="shared" si="2"/>
        <v>126283.96282392651</v>
      </c>
      <c r="H15" s="10"/>
      <c r="I15" s="11"/>
      <c r="J15" s="12"/>
      <c r="K15" s="8"/>
      <c r="L15" s="1"/>
      <c r="M15" s="1"/>
      <c r="N15" s="8"/>
    </row>
    <row r="16" spans="2:14" ht="15.75" x14ac:dyDescent="0.25">
      <c r="B16" s="7">
        <v>45796</v>
      </c>
      <c r="C16" s="4">
        <f t="shared" si="0"/>
        <v>6421.5395095966633</v>
      </c>
      <c r="D16" s="4">
        <v>132705.50219999999</v>
      </c>
      <c r="E16" s="4">
        <f t="shared" si="1"/>
        <v>126283.96269040332</v>
      </c>
      <c r="F16" s="4">
        <f t="shared" si="2"/>
        <v>1.3352319365367293E-4</v>
      </c>
      <c r="H16" s="10"/>
      <c r="I16" s="11"/>
      <c r="J16" s="12"/>
      <c r="K16" s="8"/>
      <c r="L16" s="1"/>
      <c r="M16" s="1"/>
      <c r="N16" s="8"/>
    </row>
    <row r="17" spans="3:13" ht="15.75" x14ac:dyDescent="0.25">
      <c r="C17" s="15">
        <f>SUM(C7:C16)</f>
        <v>306555.02213352307</v>
      </c>
    </row>
    <row r="18" spans="3:13" x14ac:dyDescent="0.25">
      <c r="H18" s="6" t="s">
        <v>10</v>
      </c>
    </row>
    <row r="20" spans="3:13" ht="15.75" x14ac:dyDescent="0.25">
      <c r="H20" s="3" t="s">
        <v>0</v>
      </c>
      <c r="I20" s="3" t="s">
        <v>1</v>
      </c>
      <c r="J20" s="3" t="s">
        <v>2</v>
      </c>
      <c r="K20" s="3" t="s">
        <v>3</v>
      </c>
      <c r="L20" s="3" t="s">
        <v>8</v>
      </c>
      <c r="M20" s="3" t="s">
        <v>4</v>
      </c>
    </row>
    <row r="21" spans="3:13" ht="15.75" x14ac:dyDescent="0.25">
      <c r="H21" s="7">
        <v>43970</v>
      </c>
      <c r="I21" s="4">
        <v>0</v>
      </c>
      <c r="J21" s="4">
        <v>0</v>
      </c>
      <c r="K21" s="4">
        <v>0</v>
      </c>
      <c r="L21" s="5">
        <v>0</v>
      </c>
      <c r="M21" s="5">
        <v>1020500</v>
      </c>
    </row>
    <row r="22" spans="3:13" ht="15.75" x14ac:dyDescent="0.25">
      <c r="H22" s="7">
        <v>44154</v>
      </c>
      <c r="I22" s="9">
        <f>M21*0.05085</f>
        <v>51892.425000000003</v>
      </c>
      <c r="J22" s="4">
        <v>132705.50219999999</v>
      </c>
      <c r="K22" s="13">
        <f>J22-I22</f>
        <v>80813.077199999985</v>
      </c>
      <c r="L22" s="13">
        <v>0</v>
      </c>
      <c r="M22" s="9">
        <f>M21-K22-L22</f>
        <v>939686.92280000006</v>
      </c>
    </row>
    <row r="23" spans="3:13" ht="15.75" x14ac:dyDescent="0.25">
      <c r="H23" s="7">
        <v>44335</v>
      </c>
      <c r="I23" s="9">
        <f>M22*0.05085</f>
        <v>47783.080024380004</v>
      </c>
      <c r="J23" s="4">
        <v>132705.50219999999</v>
      </c>
      <c r="K23" s="13">
        <f>J23-I23</f>
        <v>84922.422175619984</v>
      </c>
      <c r="L23" s="13">
        <v>0</v>
      </c>
      <c r="M23" s="9">
        <f t="shared" ref="M23:M30" si="7">M22-K23-L23</f>
        <v>854764.50062438007</v>
      </c>
    </row>
    <row r="24" spans="3:13" ht="15.75" x14ac:dyDescent="0.25">
      <c r="H24" s="7">
        <v>44519</v>
      </c>
      <c r="I24" s="9">
        <f>M23*0.05085</f>
        <v>43464.774856749726</v>
      </c>
      <c r="J24" s="4">
        <v>132705.50219999999</v>
      </c>
      <c r="K24" s="13">
        <f>J24-I24</f>
        <v>89240.72734325027</v>
      </c>
      <c r="L24" s="13">
        <v>100000</v>
      </c>
      <c r="M24" s="9">
        <f t="shared" si="7"/>
        <v>665523.77328112978</v>
      </c>
    </row>
    <row r="25" spans="3:13" ht="15.75" x14ac:dyDescent="0.25">
      <c r="H25" s="7">
        <v>44700</v>
      </c>
      <c r="I25" s="9">
        <f>M24*0.05085</f>
        <v>33841.883871345446</v>
      </c>
      <c r="J25" s="4">
        <v>131476.44680000001</v>
      </c>
      <c r="K25" s="13">
        <f>J25-I25</f>
        <v>97634.562928654559</v>
      </c>
      <c r="L25" s="13">
        <v>200000</v>
      </c>
      <c r="M25" s="9">
        <f t="shared" si="7"/>
        <v>367889.21035247517</v>
      </c>
    </row>
    <row r="26" spans="3:13" ht="15.75" x14ac:dyDescent="0.25">
      <c r="H26" s="7">
        <v>44884</v>
      </c>
      <c r="I26" s="9">
        <f>M25*0.05085</f>
        <v>18707.166346423361</v>
      </c>
      <c r="J26" s="4">
        <v>85172.892110000001</v>
      </c>
      <c r="K26" s="13">
        <f>J26-I26</f>
        <v>66465.725763576644</v>
      </c>
      <c r="L26" s="13">
        <v>200000</v>
      </c>
      <c r="M26" s="9">
        <f>M25-K26-L26</f>
        <v>101423.48458889854</v>
      </c>
    </row>
    <row r="27" spans="3:13" ht="15.75" x14ac:dyDescent="0.25">
      <c r="H27" s="7">
        <v>45065</v>
      </c>
      <c r="I27" s="9">
        <f>M26*0.05085</f>
        <v>5157.3841913454908</v>
      </c>
      <c r="J27" s="4">
        <v>28659</v>
      </c>
      <c r="K27" s="13">
        <f>J27-I27</f>
        <v>23501.615808654511</v>
      </c>
      <c r="L27" s="13">
        <v>0</v>
      </c>
      <c r="M27" s="9">
        <f t="shared" si="7"/>
        <v>77921.868780244025</v>
      </c>
    </row>
    <row r="28" spans="3:13" ht="15.75" x14ac:dyDescent="0.25">
      <c r="H28" s="7">
        <v>45431</v>
      </c>
      <c r="I28" s="9">
        <f>M27*0.05085</f>
        <v>3962.3270274754086</v>
      </c>
      <c r="J28" s="4">
        <v>28659</v>
      </c>
      <c r="K28" s="13">
        <f>J28-I28</f>
        <v>24696.67297252459</v>
      </c>
      <c r="L28" s="17">
        <v>0</v>
      </c>
      <c r="M28" s="9">
        <f t="shared" si="7"/>
        <v>53225.195807719436</v>
      </c>
    </row>
    <row r="29" spans="3:13" ht="15.75" x14ac:dyDescent="0.25">
      <c r="H29" s="7">
        <v>45615</v>
      </c>
      <c r="I29" s="9">
        <f>M28*0.05085</f>
        <v>2706.5012068225333</v>
      </c>
      <c r="J29" s="4">
        <v>28659</v>
      </c>
      <c r="K29" s="13">
        <f>J29-I29</f>
        <v>25952.498793177467</v>
      </c>
      <c r="L29" s="17">
        <v>0</v>
      </c>
      <c r="M29" s="9">
        <f t="shared" si="7"/>
        <v>27272.697014541969</v>
      </c>
    </row>
    <row r="30" spans="3:13" ht="15.75" x14ac:dyDescent="0.25">
      <c r="H30" s="7">
        <v>45796</v>
      </c>
      <c r="I30" s="9">
        <f>M29*0.05085</f>
        <v>1386.816643189459</v>
      </c>
      <c r="J30" s="4">
        <v>28659</v>
      </c>
      <c r="K30" s="13">
        <f>J30-I30</f>
        <v>27272.183356810539</v>
      </c>
      <c r="L30" s="17">
        <v>0</v>
      </c>
      <c r="M30" s="9">
        <v>0</v>
      </c>
    </row>
    <row r="32" spans="3:13" x14ac:dyDescent="0.25">
      <c r="I32" s="8">
        <f>SUM(I22:I30)</f>
        <v>208902.35916773143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A5D1-30CF-4FF7-94C5-CACB98AE261B}">
  <dimension ref="A3:L41"/>
  <sheetViews>
    <sheetView tabSelected="1" workbookViewId="0">
      <selection activeCell="H38" sqref="H38"/>
    </sheetView>
  </sheetViews>
  <sheetFormatPr baseColWidth="10" defaultRowHeight="15" x14ac:dyDescent="0.25"/>
  <cols>
    <col min="2" max="2" width="14.140625" bestFit="1" customWidth="1"/>
    <col min="3" max="3" width="17.42578125" bestFit="1" customWidth="1"/>
    <col min="4" max="5" width="22.85546875" bestFit="1" customWidth="1"/>
    <col min="8" max="8" width="11.85546875" bestFit="1" customWidth="1"/>
    <col min="9" max="9" width="14.140625" bestFit="1" customWidth="1"/>
    <col min="10" max="10" width="24.5703125" bestFit="1" customWidth="1"/>
    <col min="11" max="11" width="18.5703125" bestFit="1" customWidth="1"/>
    <col min="12" max="12" width="25" bestFit="1" customWidth="1"/>
  </cols>
  <sheetData>
    <row r="3" spans="1:12" x14ac:dyDescent="0.25">
      <c r="A3" s="18"/>
      <c r="H3" s="18" t="s">
        <v>11</v>
      </c>
    </row>
    <row r="4" spans="1:12" x14ac:dyDescent="0.25">
      <c r="B4" t="s">
        <v>14</v>
      </c>
    </row>
    <row r="5" spans="1:12" ht="15.75" x14ac:dyDescent="0.25">
      <c r="A5" s="2" t="s">
        <v>0</v>
      </c>
      <c r="B5" s="2" t="s">
        <v>1</v>
      </c>
      <c r="C5" s="2" t="s">
        <v>6</v>
      </c>
      <c r="D5" s="2" t="s">
        <v>7</v>
      </c>
      <c r="E5" s="2" t="s">
        <v>12</v>
      </c>
      <c r="H5" s="3" t="s">
        <v>0</v>
      </c>
      <c r="I5" s="3" t="s">
        <v>1</v>
      </c>
      <c r="J5" s="3" t="s">
        <v>2</v>
      </c>
      <c r="K5" s="3" t="s">
        <v>3</v>
      </c>
      <c r="L5" s="3" t="s">
        <v>4</v>
      </c>
    </row>
    <row r="6" spans="1:12" ht="15.75" x14ac:dyDescent="0.25">
      <c r="A6" s="16">
        <v>0</v>
      </c>
      <c r="B6" s="16"/>
      <c r="C6" s="13">
        <v>0</v>
      </c>
      <c r="D6" s="13">
        <v>0</v>
      </c>
      <c r="E6" s="13">
        <v>2980000</v>
      </c>
      <c r="H6" s="23">
        <v>0</v>
      </c>
      <c r="I6" s="4">
        <v>0</v>
      </c>
      <c r="J6" s="4">
        <v>0</v>
      </c>
      <c r="K6" s="4">
        <v>0</v>
      </c>
      <c r="L6" s="13">
        <v>2980000</v>
      </c>
    </row>
    <row r="7" spans="1:12" ht="15.75" x14ac:dyDescent="0.25">
      <c r="A7" s="16">
        <v>1</v>
      </c>
      <c r="B7" s="13">
        <f>E6*0.0978</f>
        <v>291444</v>
      </c>
      <c r="C7" s="13">
        <f>2980000/12</f>
        <v>248333.33333333334</v>
      </c>
      <c r="D7" s="13">
        <f>B7+C7</f>
        <v>539777.33333333337</v>
      </c>
      <c r="E7" s="13">
        <f>E6-C7</f>
        <v>2731666.6666666665</v>
      </c>
      <c r="H7" s="23">
        <v>1</v>
      </c>
      <c r="I7" s="4">
        <f>L6*0.0978</f>
        <v>291444</v>
      </c>
      <c r="J7" s="4">
        <v>432652.33610000001</v>
      </c>
      <c r="K7" s="4">
        <f>J7-I7</f>
        <v>141208.33610000001</v>
      </c>
      <c r="L7" s="4">
        <f>L6-K7</f>
        <v>2838791.6639</v>
      </c>
    </row>
    <row r="8" spans="1:12" ht="15.75" x14ac:dyDescent="0.25">
      <c r="A8" s="16">
        <v>2</v>
      </c>
      <c r="B8" s="13">
        <f t="shared" ref="B8:B18" si="0">E7*0.0978</f>
        <v>267157</v>
      </c>
      <c r="C8" s="13">
        <f t="shared" ref="C8:C18" si="1">2980000/12</f>
        <v>248333.33333333334</v>
      </c>
      <c r="D8" s="13">
        <f t="shared" ref="D8:D18" si="2">B8+C8</f>
        <v>515490.33333333337</v>
      </c>
      <c r="E8" s="13">
        <f t="shared" ref="E8:E18" si="3">E7-C8</f>
        <v>2483333.333333333</v>
      </c>
      <c r="H8" s="23">
        <v>2</v>
      </c>
      <c r="I8" s="4">
        <f t="shared" ref="I8:I18" si="4">L7*0.0978</f>
        <v>277633.82472942001</v>
      </c>
      <c r="J8" s="4">
        <v>432652.33610000001</v>
      </c>
      <c r="K8" s="4">
        <f t="shared" ref="K8:K18" si="5">J8-I8</f>
        <v>155018.51137058</v>
      </c>
      <c r="L8" s="4">
        <f t="shared" ref="L8:L18" si="6">L7-K8</f>
        <v>2683773.1525294199</v>
      </c>
    </row>
    <row r="9" spans="1:12" ht="15.75" x14ac:dyDescent="0.25">
      <c r="A9" s="16">
        <v>3</v>
      </c>
      <c r="B9" s="13">
        <f t="shared" si="0"/>
        <v>242869.99999999997</v>
      </c>
      <c r="C9" s="13">
        <f t="shared" si="1"/>
        <v>248333.33333333334</v>
      </c>
      <c r="D9" s="13">
        <f t="shared" si="2"/>
        <v>491203.33333333331</v>
      </c>
      <c r="E9" s="13">
        <f t="shared" si="3"/>
        <v>2234999.9999999995</v>
      </c>
      <c r="H9" s="23">
        <v>3</v>
      </c>
      <c r="I9" s="4">
        <f t="shared" si="4"/>
        <v>262473.01431737724</v>
      </c>
      <c r="J9" s="4">
        <v>432652.33610000001</v>
      </c>
      <c r="K9" s="4">
        <f t="shared" si="5"/>
        <v>170179.32178262278</v>
      </c>
      <c r="L9" s="4">
        <f t="shared" si="6"/>
        <v>2513593.8307467969</v>
      </c>
    </row>
    <row r="10" spans="1:12" ht="15.75" x14ac:dyDescent="0.25">
      <c r="A10" s="16">
        <v>4</v>
      </c>
      <c r="B10" s="13">
        <f t="shared" si="0"/>
        <v>218582.99999999994</v>
      </c>
      <c r="C10" s="13">
        <f t="shared" si="1"/>
        <v>248333.33333333334</v>
      </c>
      <c r="D10" s="13">
        <f t="shared" si="2"/>
        <v>466916.33333333326</v>
      </c>
      <c r="E10" s="13">
        <f t="shared" si="3"/>
        <v>1986666.6666666663</v>
      </c>
      <c r="H10" s="23">
        <v>4</v>
      </c>
      <c r="I10" s="4">
        <f t="shared" si="4"/>
        <v>245829.47664703673</v>
      </c>
      <c r="J10" s="4">
        <v>432652.33610000001</v>
      </c>
      <c r="K10" s="4">
        <f t="shared" si="5"/>
        <v>186822.85945296328</v>
      </c>
      <c r="L10" s="4">
        <f t="shared" si="6"/>
        <v>2326770.9712938336</v>
      </c>
    </row>
    <row r="11" spans="1:12" ht="15.75" x14ac:dyDescent="0.25">
      <c r="A11" s="16">
        <v>5</v>
      </c>
      <c r="B11" s="13">
        <f t="shared" si="0"/>
        <v>194295.99999999997</v>
      </c>
      <c r="C11" s="13">
        <f t="shared" si="1"/>
        <v>248333.33333333334</v>
      </c>
      <c r="D11" s="13">
        <f t="shared" si="2"/>
        <v>442629.33333333331</v>
      </c>
      <c r="E11" s="13">
        <f t="shared" si="3"/>
        <v>1738333.333333333</v>
      </c>
      <c r="H11" s="23">
        <v>5</v>
      </c>
      <c r="I11" s="4">
        <f t="shared" si="4"/>
        <v>227558.20099253691</v>
      </c>
      <c r="J11" s="4">
        <v>432652.33610000001</v>
      </c>
      <c r="K11" s="4">
        <f t="shared" si="5"/>
        <v>205094.13510746311</v>
      </c>
      <c r="L11" s="4">
        <f t="shared" si="6"/>
        <v>2121676.8361863703</v>
      </c>
    </row>
    <row r="12" spans="1:12" ht="15.75" x14ac:dyDescent="0.25">
      <c r="A12" s="16">
        <v>6</v>
      </c>
      <c r="B12" s="13">
        <f t="shared" si="0"/>
        <v>170008.99999999997</v>
      </c>
      <c r="C12" s="13">
        <f t="shared" si="1"/>
        <v>248333.33333333334</v>
      </c>
      <c r="D12" s="13">
        <f t="shared" si="2"/>
        <v>418342.33333333331</v>
      </c>
      <c r="E12" s="13">
        <f t="shared" si="3"/>
        <v>1489999.9999999998</v>
      </c>
      <c r="H12" s="23">
        <v>6</v>
      </c>
      <c r="I12" s="4">
        <f t="shared" si="4"/>
        <v>207499.99457902703</v>
      </c>
      <c r="J12" s="4">
        <v>432652.33610000001</v>
      </c>
      <c r="K12" s="4">
        <f t="shared" si="5"/>
        <v>225152.34152097299</v>
      </c>
      <c r="L12" s="4">
        <f t="shared" si="6"/>
        <v>1896524.4946653973</v>
      </c>
    </row>
    <row r="13" spans="1:12" ht="15.75" x14ac:dyDescent="0.25">
      <c r="A13" s="16">
        <v>7</v>
      </c>
      <c r="B13" s="13">
        <f t="shared" si="0"/>
        <v>145721.99999999997</v>
      </c>
      <c r="C13" s="13">
        <f t="shared" si="1"/>
        <v>248333.33333333334</v>
      </c>
      <c r="D13" s="13">
        <f t="shared" si="2"/>
        <v>394055.33333333331</v>
      </c>
      <c r="E13" s="13">
        <f t="shared" si="3"/>
        <v>1241666.6666666665</v>
      </c>
      <c r="H13" s="23">
        <v>7</v>
      </c>
      <c r="I13" s="4">
        <f t="shared" si="4"/>
        <v>185480.09557827585</v>
      </c>
      <c r="J13" s="4">
        <v>432652.33610000001</v>
      </c>
      <c r="K13" s="4">
        <f t="shared" si="5"/>
        <v>247172.24052172416</v>
      </c>
      <c r="L13" s="4">
        <f t="shared" si="6"/>
        <v>1649352.2541436732</v>
      </c>
    </row>
    <row r="14" spans="1:12" ht="15.75" x14ac:dyDescent="0.25">
      <c r="A14" s="16">
        <v>8</v>
      </c>
      <c r="B14" s="13">
        <f t="shared" si="0"/>
        <v>121434.99999999999</v>
      </c>
      <c r="C14" s="13">
        <f t="shared" si="1"/>
        <v>248333.33333333334</v>
      </c>
      <c r="D14" s="13">
        <f t="shared" si="2"/>
        <v>369768.33333333331</v>
      </c>
      <c r="E14" s="13">
        <f t="shared" si="3"/>
        <v>993333.33333333314</v>
      </c>
      <c r="H14" s="23">
        <v>8</v>
      </c>
      <c r="I14" s="4">
        <f t="shared" si="4"/>
        <v>161306.65045525125</v>
      </c>
      <c r="J14" s="4">
        <v>432652.33610000001</v>
      </c>
      <c r="K14" s="4">
        <f t="shared" si="5"/>
        <v>271345.68564474874</v>
      </c>
      <c r="L14" s="4">
        <f t="shared" si="6"/>
        <v>1378006.5684989244</v>
      </c>
    </row>
    <row r="15" spans="1:12" ht="15.75" x14ac:dyDescent="0.25">
      <c r="A15" s="16">
        <v>9</v>
      </c>
      <c r="B15" s="13">
        <f t="shared" si="0"/>
        <v>97147.999999999985</v>
      </c>
      <c r="C15" s="13">
        <f t="shared" si="1"/>
        <v>248333.33333333334</v>
      </c>
      <c r="D15" s="13">
        <f t="shared" si="2"/>
        <v>345481.33333333331</v>
      </c>
      <c r="E15" s="13">
        <f t="shared" si="3"/>
        <v>744999.99999999977</v>
      </c>
      <c r="H15" s="23">
        <v>9</v>
      </c>
      <c r="I15" s="4">
        <f t="shared" si="4"/>
        <v>134769.04239919479</v>
      </c>
      <c r="J15" s="4">
        <v>432652.33610000001</v>
      </c>
      <c r="K15" s="4">
        <f t="shared" si="5"/>
        <v>297883.29370080522</v>
      </c>
      <c r="L15" s="4">
        <f t="shared" si="6"/>
        <v>1080123.2747981192</v>
      </c>
    </row>
    <row r="16" spans="1:12" ht="15.75" x14ac:dyDescent="0.25">
      <c r="A16" s="16">
        <v>10</v>
      </c>
      <c r="B16" s="13">
        <f t="shared" si="0"/>
        <v>72860.999999999971</v>
      </c>
      <c r="C16" s="13">
        <f t="shared" si="1"/>
        <v>248333.33333333334</v>
      </c>
      <c r="D16" s="13">
        <f t="shared" si="2"/>
        <v>321194.33333333331</v>
      </c>
      <c r="E16" s="13">
        <f t="shared" si="3"/>
        <v>496666.6666666664</v>
      </c>
      <c r="H16" s="23">
        <v>10</v>
      </c>
      <c r="I16" s="4">
        <f t="shared" si="4"/>
        <v>105636.05627525605</v>
      </c>
      <c r="J16" s="4">
        <v>432652.33610000001</v>
      </c>
      <c r="K16" s="4">
        <f t="shared" si="5"/>
        <v>327016.27982474398</v>
      </c>
      <c r="L16" s="4">
        <f t="shared" si="6"/>
        <v>753106.99497337523</v>
      </c>
    </row>
    <row r="17" spans="1:12" ht="15.75" x14ac:dyDescent="0.25">
      <c r="A17" s="16">
        <v>11</v>
      </c>
      <c r="B17" s="13">
        <f t="shared" si="0"/>
        <v>48573.999999999971</v>
      </c>
      <c r="C17" s="13">
        <f t="shared" si="1"/>
        <v>248333.33333333334</v>
      </c>
      <c r="D17" s="13">
        <f t="shared" si="2"/>
        <v>296907.33333333331</v>
      </c>
      <c r="E17" s="13">
        <f t="shared" si="3"/>
        <v>248333.33333333305</v>
      </c>
      <c r="H17" s="23">
        <v>11</v>
      </c>
      <c r="I17" s="4">
        <f t="shared" si="4"/>
        <v>73653.864108396097</v>
      </c>
      <c r="J17" s="4">
        <v>432652.33610000001</v>
      </c>
      <c r="K17" s="4">
        <f t="shared" si="5"/>
        <v>358998.4719916039</v>
      </c>
      <c r="L17" s="4">
        <f t="shared" si="6"/>
        <v>394108.52298177133</v>
      </c>
    </row>
    <row r="18" spans="1:12" ht="15.75" x14ac:dyDescent="0.25">
      <c r="A18" s="16">
        <v>12</v>
      </c>
      <c r="B18" s="13">
        <f t="shared" si="0"/>
        <v>24286.999999999971</v>
      </c>
      <c r="C18" s="13">
        <f t="shared" si="1"/>
        <v>248333.33333333334</v>
      </c>
      <c r="D18" s="13">
        <f t="shared" si="2"/>
        <v>272620.33333333331</v>
      </c>
      <c r="E18" s="13">
        <f t="shared" si="3"/>
        <v>-2.9103830456733704E-10</v>
      </c>
      <c r="H18" s="23">
        <v>12</v>
      </c>
      <c r="I18" s="4">
        <f t="shared" si="4"/>
        <v>38543.813547617232</v>
      </c>
      <c r="J18" s="4">
        <v>432652.33610000001</v>
      </c>
      <c r="K18" s="4">
        <f t="shared" si="5"/>
        <v>394108.52255238278</v>
      </c>
      <c r="L18" s="4">
        <f t="shared" si="6"/>
        <v>4.2938854312524199E-4</v>
      </c>
    </row>
    <row r="19" spans="1:12" x14ac:dyDescent="0.25">
      <c r="A19" t="s">
        <v>13</v>
      </c>
      <c r="B19" s="26">
        <f>SUM(B7:B18)</f>
        <v>1894386</v>
      </c>
      <c r="C19" s="22"/>
      <c r="D19" s="22"/>
      <c r="H19" t="s">
        <v>13</v>
      </c>
      <c r="I19" s="19">
        <f>SUM(I7:I18)</f>
        <v>2211828.0336293895</v>
      </c>
    </row>
    <row r="20" spans="1:12" ht="15.75" x14ac:dyDescent="0.25">
      <c r="B20" s="21"/>
      <c r="C20" s="16" t="s">
        <v>13</v>
      </c>
      <c r="D20" s="20">
        <f>SUM(D7:D18)</f>
        <v>4874386</v>
      </c>
      <c r="J20" s="24">
        <f>SUM(J7:J18)</f>
        <v>5191828.0332000004</v>
      </c>
    </row>
    <row r="24" spans="1:12" x14ac:dyDescent="0.25">
      <c r="A24" t="s">
        <v>15</v>
      </c>
    </row>
    <row r="26" spans="1:12" x14ac:dyDescent="0.25">
      <c r="A26" s="25" t="s">
        <v>0</v>
      </c>
      <c r="B26" s="25" t="s">
        <v>1</v>
      </c>
      <c r="C26" s="25" t="s">
        <v>16</v>
      </c>
      <c r="D26" s="25" t="s">
        <v>4</v>
      </c>
    </row>
    <row r="27" spans="1:12" x14ac:dyDescent="0.25">
      <c r="A27" s="16">
        <v>0</v>
      </c>
      <c r="B27" s="13">
        <v>0</v>
      </c>
      <c r="C27" s="13">
        <v>0</v>
      </c>
      <c r="D27" s="13">
        <v>2980000</v>
      </c>
    </row>
    <row r="28" spans="1:12" x14ac:dyDescent="0.25">
      <c r="A28" s="16">
        <v>1</v>
      </c>
      <c r="B28" s="13">
        <f>D27*0.0978</f>
        <v>291444</v>
      </c>
      <c r="C28" s="13">
        <v>291444</v>
      </c>
      <c r="D28" s="13">
        <v>2980000</v>
      </c>
    </row>
    <row r="29" spans="1:12" x14ac:dyDescent="0.25">
      <c r="A29" s="16">
        <v>2</v>
      </c>
      <c r="B29" s="13">
        <f t="shared" ref="B29:B39" si="7">D28*0.0978</f>
        <v>291444</v>
      </c>
      <c r="C29" s="13">
        <v>291444</v>
      </c>
      <c r="D29" s="13">
        <v>2980000</v>
      </c>
    </row>
    <row r="30" spans="1:12" x14ac:dyDescent="0.25">
      <c r="A30" s="16">
        <v>3</v>
      </c>
      <c r="B30" s="13">
        <f t="shared" si="7"/>
        <v>291444</v>
      </c>
      <c r="C30" s="13">
        <v>291444</v>
      </c>
      <c r="D30" s="13">
        <v>2980000</v>
      </c>
    </row>
    <row r="31" spans="1:12" x14ac:dyDescent="0.25">
      <c r="A31" s="16">
        <v>4</v>
      </c>
      <c r="B31" s="13">
        <f t="shared" si="7"/>
        <v>291444</v>
      </c>
      <c r="C31" s="13">
        <v>291444</v>
      </c>
      <c r="D31" s="13">
        <v>2980000</v>
      </c>
    </row>
    <row r="32" spans="1:12" x14ac:dyDescent="0.25">
      <c r="A32" s="16">
        <v>5</v>
      </c>
      <c r="B32" s="13">
        <f t="shared" si="7"/>
        <v>291444</v>
      </c>
      <c r="C32" s="13">
        <v>291444</v>
      </c>
      <c r="D32" s="13">
        <v>2980000</v>
      </c>
    </row>
    <row r="33" spans="1:4" x14ac:dyDescent="0.25">
      <c r="A33" s="16">
        <v>6</v>
      </c>
      <c r="B33" s="13">
        <f t="shared" si="7"/>
        <v>291444</v>
      </c>
      <c r="C33" s="13">
        <v>291444</v>
      </c>
      <c r="D33" s="13">
        <v>2980000</v>
      </c>
    </row>
    <row r="34" spans="1:4" x14ac:dyDescent="0.25">
      <c r="A34" s="16">
        <v>7</v>
      </c>
      <c r="B34" s="13">
        <f t="shared" si="7"/>
        <v>291444</v>
      </c>
      <c r="C34" s="13">
        <v>291444</v>
      </c>
      <c r="D34" s="13">
        <v>2980000</v>
      </c>
    </row>
    <row r="35" spans="1:4" x14ac:dyDescent="0.25">
      <c r="A35" s="16">
        <v>8</v>
      </c>
      <c r="B35" s="13">
        <f t="shared" si="7"/>
        <v>291444</v>
      </c>
      <c r="C35" s="13">
        <v>291444</v>
      </c>
      <c r="D35" s="13">
        <v>2980000</v>
      </c>
    </row>
    <row r="36" spans="1:4" x14ac:dyDescent="0.25">
      <c r="A36" s="16">
        <v>9</v>
      </c>
      <c r="B36" s="13">
        <f t="shared" si="7"/>
        <v>291444</v>
      </c>
      <c r="C36" s="13">
        <v>291444</v>
      </c>
      <c r="D36" s="13">
        <v>2980000</v>
      </c>
    </row>
    <row r="37" spans="1:4" x14ac:dyDescent="0.25">
      <c r="A37" s="16">
        <v>10</v>
      </c>
      <c r="B37" s="13">
        <f t="shared" si="7"/>
        <v>291444</v>
      </c>
      <c r="C37" s="13">
        <v>291444</v>
      </c>
      <c r="D37" s="13">
        <v>2980000</v>
      </c>
    </row>
    <row r="38" spans="1:4" x14ac:dyDescent="0.25">
      <c r="A38" s="16">
        <v>11</v>
      </c>
      <c r="B38" s="13">
        <f t="shared" si="7"/>
        <v>291444</v>
      </c>
      <c r="C38" s="13">
        <v>291444</v>
      </c>
      <c r="D38" s="13">
        <v>2980000</v>
      </c>
    </row>
    <row r="39" spans="1:4" x14ac:dyDescent="0.25">
      <c r="A39" s="16">
        <v>12</v>
      </c>
      <c r="B39" s="13">
        <f t="shared" si="7"/>
        <v>291444</v>
      </c>
      <c r="C39" s="13">
        <f>D38+C38</f>
        <v>3271444</v>
      </c>
      <c r="D39" s="13">
        <v>0</v>
      </c>
    </row>
    <row r="40" spans="1:4" x14ac:dyDescent="0.25">
      <c r="A40" t="s">
        <v>13</v>
      </c>
      <c r="B40" s="19">
        <f>SUM(B28:B39)</f>
        <v>3497328</v>
      </c>
    </row>
    <row r="41" spans="1:4" x14ac:dyDescent="0.25">
      <c r="C41" s="8">
        <f>SUM(C28:C39)</f>
        <v>6477328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meza vargas</dc:creator>
  <cp:lastModifiedBy>brandon meza vargas</cp:lastModifiedBy>
  <dcterms:created xsi:type="dcterms:W3CDTF">2021-11-26T00:03:14Z</dcterms:created>
  <dcterms:modified xsi:type="dcterms:W3CDTF">2021-11-26T02:28:45Z</dcterms:modified>
</cp:coreProperties>
</file>