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pie von Businessplan" sheetId="1" r:id="rId3"/>
    <sheet state="visible" name="Prämissen und Grundlagen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9">
      <text>
        <t xml:space="preserve">Vorverkauf an KEP-Partner &amp; Stores
	-Maximilian Brandl</t>
      </text>
    </comment>
    <comment authorId="0" ref="L39">
      <text>
        <t xml:space="preserve">Vorverkauf an KEP-Partner &amp; Stores
	-Maximilian Brandl</t>
      </text>
    </comment>
    <comment authorId="0" ref="B44">
      <text>
        <t xml:space="preserve">1 ParcelKey + 1 ParcelKey Station = 60€ Materialkosten
	-Maximilian Brandl</t>
      </text>
    </comment>
  </commentList>
</comments>
</file>

<file path=xl/sharedStrings.xml><?xml version="1.0" encoding="utf-8"?>
<sst xmlns="http://schemas.openxmlformats.org/spreadsheetml/2006/main" count="199" uniqueCount="140">
  <si>
    <t>Prämissen und Annahmen</t>
  </si>
  <si>
    <t xml:space="preserve">1. </t>
  </si>
  <si>
    <t>Durch die Fertigung in großen Losgrößen in China werden die Material- und Produktionskosten sich gegenüber der Einzelfertigung deutlich verringern.</t>
  </si>
  <si>
    <t>ParcelKey:</t>
  </si>
  <si>
    <t>10.000 Stück</t>
  </si>
  <si>
    <t>ParcelKey Station:</t>
  </si>
  <si>
    <t>Tracker:</t>
  </si>
  <si>
    <t>20.000 Stück</t>
  </si>
  <si>
    <t>2.</t>
  </si>
  <si>
    <t>Die Wiederbeschaffungszeit wird dadurch auf 4 Wochen verlängert.</t>
  </si>
  <si>
    <t>3.</t>
  </si>
  <si>
    <t>Verkauf der Tracker in 100er Paketen an die Logistikunternehmen</t>
  </si>
  <si>
    <t>4.</t>
  </si>
  <si>
    <t>Personal</t>
  </si>
  <si>
    <t>inkl. Nebenkosten, S/V etc. etc.</t>
  </si>
  <si>
    <t>Management</t>
  </si>
  <si>
    <t>von Beginn an aktiv; übernimmt auch den Vertrieb der Tracker an die Logistikunternehmen</t>
  </si>
  <si>
    <t>Entwicklung</t>
  </si>
  <si>
    <t xml:space="preserve">von Beginn an aktiv; </t>
  </si>
  <si>
    <t>Entw. / Data Scientist</t>
  </si>
  <si>
    <t>Buchhaltung</t>
  </si>
  <si>
    <t>von Beginn an aktiv; arbeitet in Teilzeit</t>
  </si>
  <si>
    <t>Rechtsanwältin</t>
  </si>
  <si>
    <t>erstellt zu Beginn alle Verträge und Unterlagen; später nur noch in Einzelfällen aktiv</t>
  </si>
  <si>
    <t>Design</t>
  </si>
  <si>
    <t>Freelancer nach Bedarf</t>
  </si>
  <si>
    <t>Support Innendienst</t>
  </si>
  <si>
    <t>Abwicklung der Aufträge etc. im Innendienst</t>
  </si>
  <si>
    <t>2 Logistiker</t>
  </si>
  <si>
    <t>auf Stundenbasis;  Ein- und Auslagerung sowie Verpackung und Versand</t>
  </si>
  <si>
    <t>5.</t>
  </si>
  <si>
    <t>Sachkosten</t>
  </si>
  <si>
    <t>zur besseren Kalkulation unterscheiden wir die Sachkosten in variable Kosten (abhängig von der Stückzahl) und fixe Kosten</t>
  </si>
  <si>
    <t>fix</t>
  </si>
  <si>
    <t>Büromaterial</t>
  </si>
  <si>
    <t>Aufwand für Drucker, Papier, Toner etc.</t>
  </si>
  <si>
    <t>Büromiete</t>
  </si>
  <si>
    <t>gemietete Büroräume</t>
  </si>
  <si>
    <t>IT-Infrastruktur (gemietet)</t>
  </si>
  <si>
    <t>Lager</t>
  </si>
  <si>
    <t>benötigter Platz für den Versand sowie die Einlagerung von ParcalKeys, Trackern und Stationen</t>
  </si>
  <si>
    <t>Versicherungen</t>
  </si>
  <si>
    <t xml:space="preserve">Haftpflicht, Transport </t>
  </si>
  <si>
    <t>Beratungsleistung</t>
  </si>
  <si>
    <t>zu Beginn; finden der Hersteller in China</t>
  </si>
  <si>
    <t>variabel</t>
  </si>
  <si>
    <t>in den ersten Monaten Prototypbau</t>
  </si>
  <si>
    <t>Materialeinsatz Station</t>
  </si>
  <si>
    <t>Summe aus Materialkosten, Produktionskosten, Fracht und Zoll</t>
  </si>
  <si>
    <t>Basis Produktionskosten: 12,-€ pro Stunde China</t>
  </si>
  <si>
    <t>Materialeinsatz ParcelKey</t>
  </si>
  <si>
    <t>Materialeinsatz Tracker</t>
  </si>
  <si>
    <t>Verpackungen</t>
  </si>
  <si>
    <t>Kartons/Versandtaschen für den Versand zum Kunden</t>
  </si>
  <si>
    <t>Transport</t>
  </si>
  <si>
    <t>Porto für den Versand zum Kunden</t>
  </si>
  <si>
    <t>6.</t>
  </si>
  <si>
    <t>Start ist im Januar des Jahres 01; ab September 01 werden die Teile verkauft</t>
  </si>
  <si>
    <t>7.</t>
  </si>
  <si>
    <t>Start mit 500 Abonnenten; monatlich kommen 500 Abonnenten hinzu</t>
  </si>
  <si>
    <t>im 2. Jahr:  plus 600 p. m.; im 3. Jahr: plus 700 p.m.</t>
  </si>
  <si>
    <t>8.</t>
  </si>
  <si>
    <t>Im Abonnement ist eine Station sowie ein ParcalKey enthalten.</t>
  </si>
  <si>
    <t>9.</t>
  </si>
  <si>
    <t>Jeder 2. Abonnent wird im Schnitt noch einen ParcelKey kaufen</t>
  </si>
  <si>
    <t>10.</t>
  </si>
  <si>
    <t>Jeder 3. Abonnent wird im Schnitt noch eine Station kaufen</t>
  </si>
  <si>
    <t>11.</t>
  </si>
  <si>
    <t>Kapitalbedarf ist so ausgelegt, dass der Kontostand im positiven Bereich bleibt</t>
  </si>
  <si>
    <t>Feststellungen:  der Preis für die Verkäufe der Stationen und Keys ist nicht entscheidend; der Hauptgewinn entsteht durch die Abonnenten</t>
  </si>
  <si>
    <t>Name</t>
  </si>
  <si>
    <t>Ausgaben</t>
  </si>
  <si>
    <t>Monatsgehalt</t>
  </si>
  <si>
    <t>Jahresgehalt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</si>
  <si>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</si>
  <si>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</si>
  <si>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</si>
  <si>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</si>
  <si>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</si>
  <si>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</si>
  <si>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</si>
  <si>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</si>
  <si>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</si>
  <si>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</si>
  <si>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</si>
  <si>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</si>
  <si>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Total</t>
  </si>
  <si>
    <t>Arbeitstage</t>
  </si>
  <si>
    <t>Personalkosten</t>
  </si>
  <si>
    <t>Auf Bedarf</t>
  </si>
  <si>
    <t>Freelancer</t>
  </si>
  <si>
    <t>Key / Acc / Support</t>
  </si>
  <si>
    <t>Sachkosten Fix</t>
  </si>
  <si>
    <t>IT-Infrastruktur (Gemietet)</t>
  </si>
  <si>
    <t>Beratung</t>
  </si>
  <si>
    <t>Sachkosten Variabel</t>
  </si>
  <si>
    <t>Marketing</t>
  </si>
  <si>
    <t>Print</t>
  </si>
  <si>
    <t>Social Media</t>
  </si>
  <si>
    <t>Online</t>
  </si>
  <si>
    <t>Ausgaben total</t>
  </si>
  <si>
    <t>Einnahmen</t>
  </si>
  <si>
    <t>Erste Produktion</t>
  </si>
  <si>
    <t>Produktlaunch</t>
  </si>
  <si>
    <t>Produktpreis</t>
  </si>
  <si>
    <t>Produktverkäufe</t>
  </si>
  <si>
    <t>ParcelKey Station</t>
  </si>
  <si>
    <t>ParcelKeys</t>
  </si>
  <si>
    <t>ParcelKey Tracker (an KEPs&amp;Store)</t>
  </si>
  <si>
    <t>Abopreis</t>
  </si>
  <si>
    <t>Aboeinnahmen</t>
  </si>
  <si>
    <t>Neue Abonnenten</t>
  </si>
  <si>
    <t>Abonnenten</t>
  </si>
  <si>
    <t>ParcelKey Abo</t>
  </si>
  <si>
    <t>Venture Capital</t>
  </si>
  <si>
    <t>Friends, Family, Fools</t>
  </si>
  <si>
    <t>Business Angel</t>
  </si>
  <si>
    <t>Seed Stage Capital</t>
  </si>
  <si>
    <t>Early Stage Capital</t>
  </si>
  <si>
    <t>8% des Venture Capitals:</t>
  </si>
  <si>
    <t>Einnahme total</t>
  </si>
  <si>
    <t>Gewinn / Verlust</t>
  </si>
  <si>
    <t>Summe letzten 6 Monate:</t>
  </si>
  <si>
    <t>Durchschnitt</t>
  </si>
  <si>
    <t>Kontostand</t>
  </si>
  <si>
    <t>Produkte</t>
  </si>
  <si>
    <t>Materialkosten</t>
  </si>
  <si>
    <t>Produktionskosten</t>
  </si>
  <si>
    <t>Gesamt</t>
  </si>
  <si>
    <t>ParcelKey</t>
  </si>
  <si>
    <t>ParcelKey Tracker</t>
  </si>
  <si>
    <t>Abonnenten Bedarf/Stk.</t>
  </si>
  <si>
    <t>Anzahl</t>
  </si>
  <si>
    <t>Prognose zus. Käufe</t>
  </si>
  <si>
    <t>Wareneingang:</t>
  </si>
  <si>
    <t>Anzahl Tracker/Stk.</t>
  </si>
  <si>
    <t>Bedarf:</t>
  </si>
  <si>
    <t>pro Abo</t>
  </si>
  <si>
    <t>Versand</t>
  </si>
  <si>
    <t>Verkauf in Stück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</si>
</sst>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€-407];[Red]\-#,##0.00\ [$€-407]"/>
    <numFmt numFmtId="165" formatCode="_-* #,##0.00\ &quot;€&quot;_-;\-* #,##0.00\ &quot;€&quot;_-;_-* &quot;-&quot;??\ &quot;€&quot;_-;_-@"/>
    <numFmt numFmtId="166" formatCode="#,##0.00\ [$€-1]"/>
  </numFmts>
  <fonts count="5">
    <font>
      <sz val="10.0"/>
      <color rgb="FF000000"/>
      <name val="Arial"/>
    </font>
    <font>
      <sz val="9.0"/>
      <name val="Arial"/>
    </font>
    <font>
      <b/>
      <sz val="9.0"/>
      <name val="Arial"/>
    </font>
    <font>
      <b/>
      <sz val="9.0"/>
      <color rgb="FFFF0000"/>
      <name val="Arial"/>
    </font>
    <font>
      <b/>
      <u/>
      <sz val="9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9FF66"/>
        <bgColor rgb="FF99FF66"/>
      </patternFill>
    </fill>
    <fill>
      <patternFill patternType="solid">
        <fgColor rgb="FF66CCFF"/>
        <bgColor rgb="FF66CCFF"/>
      </patternFill>
    </fill>
    <fill>
      <patternFill patternType="solid">
        <fgColor rgb="FFFFFF00"/>
        <bgColor rgb="FFFFFF00"/>
      </patternFill>
    </fill>
    <fill>
      <patternFill patternType="solid">
        <fgColor rgb="FFCCFF66"/>
        <bgColor rgb="FFCCFF66"/>
      </patternFill>
    </fill>
  </fills>
  <borders count="9">
    <border/>
    <border>
      <bottom style="hair">
        <color rgb="FF000000"/>
      </bottom>
    </border>
    <border>
      <left/>
      <right/>
      <top/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/>
      <right/>
      <top/>
      <bottom/>
    </border>
    <border>
      <left style="hair">
        <color rgb="FF000000"/>
      </left>
    </border>
    <border>
      <top style="thick">
        <color rgb="FF000000"/>
      </top>
    </border>
    <border>
      <left/>
      <right/>
      <top style="thick">
        <color rgb="FF000000"/>
      </top>
      <bottom/>
    </border>
    <border>
      <left style="hair">
        <color rgb="FF000000"/>
      </left>
      <top style="thick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Font="1"/>
    <xf borderId="1" fillId="0" fontId="2" numFmtId="0" xfId="0" applyBorder="1" applyFont="1"/>
    <xf borderId="2" fillId="2" fontId="2" numFmtId="0" xfId="0" applyBorder="1" applyFill="1" applyFont="1"/>
    <xf borderId="2" fillId="3" fontId="2" numFmtId="0" xfId="0" applyBorder="1" applyFill="1" applyFont="1"/>
    <xf borderId="2" fillId="4" fontId="2" numFmtId="0" xfId="0" applyBorder="1" applyFill="1" applyFont="1"/>
    <xf borderId="3" fillId="0" fontId="2" numFmtId="0" xfId="0" applyBorder="1" applyFont="1"/>
    <xf borderId="4" fillId="2" fontId="1" numFmtId="0" xfId="0" applyBorder="1" applyFont="1"/>
    <xf borderId="4" fillId="3" fontId="1" numFmtId="0" xfId="0" applyBorder="1" applyFont="1"/>
    <xf borderId="4" fillId="4" fontId="1" numFmtId="0" xfId="0" applyBorder="1" applyFont="1"/>
    <xf borderId="5" fillId="0" fontId="1" numFmtId="0" xfId="0" applyBorder="1" applyFont="1"/>
    <xf borderId="4" fillId="2" fontId="2" numFmtId="164" xfId="0" applyBorder="1" applyFont="1" applyNumberFormat="1"/>
    <xf borderId="4" fillId="5" fontId="1" numFmtId="164" xfId="0" applyBorder="1" applyFill="1" applyFont="1" applyNumberFormat="1"/>
    <xf borderId="0" fillId="0" fontId="1" numFmtId="164" xfId="0" applyFont="1" applyNumberFormat="1"/>
    <xf borderId="4" fillId="2" fontId="1" numFmtId="164" xfId="0" applyBorder="1" applyFont="1" applyNumberFormat="1"/>
    <xf borderId="4" fillId="3" fontId="1" numFmtId="164" xfId="0" applyBorder="1" applyFont="1" applyNumberFormat="1"/>
    <xf borderId="4" fillId="4" fontId="1" numFmtId="164" xfId="0" applyBorder="1" applyFont="1" applyNumberFormat="1"/>
    <xf borderId="5" fillId="0" fontId="1" numFmtId="164" xfId="0" applyBorder="1" applyFont="1" applyNumberFormat="1"/>
    <xf borderId="6" fillId="0" fontId="2" numFmtId="0" xfId="0" applyBorder="1" applyFont="1"/>
    <xf borderId="7" fillId="2" fontId="3" numFmtId="164" xfId="0" applyBorder="1" applyFont="1" applyNumberFormat="1"/>
    <xf borderId="7" fillId="6" fontId="3" numFmtId="164" xfId="0" applyBorder="1" applyFill="1" applyFont="1" applyNumberFormat="1"/>
    <xf borderId="7" fillId="4" fontId="3" numFmtId="164" xfId="0" applyBorder="1" applyFont="1" applyNumberFormat="1"/>
    <xf borderId="8" fillId="0" fontId="3" numFmtId="164" xfId="0" applyBorder="1" applyFont="1" applyNumberFormat="1"/>
    <xf borderId="4" fillId="6" fontId="1" numFmtId="0" xfId="0" applyBorder="1" applyFont="1"/>
    <xf borderId="0" fillId="0" fontId="4" numFmtId="0" xfId="0" applyFont="1"/>
    <xf borderId="4" fillId="5" fontId="1" numFmtId="0" xfId="0" applyBorder="1" applyFont="1"/>
    <xf borderId="4" fillId="5" fontId="1" numFmtId="3" xfId="0" applyBorder="1" applyFont="1" applyNumberFormat="1"/>
    <xf borderId="4" fillId="6" fontId="1" numFmtId="164" xfId="0" applyBorder="1" applyFont="1" applyNumberFormat="1"/>
    <xf borderId="0" fillId="0" fontId="1" numFmtId="165" xfId="0" applyFont="1" applyNumberFormat="1"/>
    <xf borderId="7" fillId="2" fontId="2" numFmtId="164" xfId="0" applyBorder="1" applyFont="1" applyNumberFormat="1"/>
    <xf borderId="7" fillId="6" fontId="2" numFmtId="164" xfId="0" applyBorder="1" applyFont="1" applyNumberFormat="1"/>
    <xf borderId="7" fillId="4" fontId="2" numFmtId="164" xfId="0" applyBorder="1" applyFont="1" applyNumberFormat="1"/>
    <xf borderId="6" fillId="0" fontId="2" numFmtId="164" xfId="0" applyBorder="1" applyFont="1" applyNumberFormat="1"/>
    <xf borderId="4" fillId="6" fontId="2" numFmtId="164" xfId="0" applyBorder="1" applyFont="1" applyNumberFormat="1"/>
    <xf borderId="4" fillId="4" fontId="2" numFmtId="164" xfId="0" applyBorder="1" applyFont="1" applyNumberFormat="1"/>
    <xf borderId="0" fillId="0" fontId="2" numFmtId="164" xfId="0" applyFont="1" applyNumberFormat="1"/>
    <xf borderId="0" fillId="0" fontId="1" numFmtId="166" xfId="0" applyFont="1" applyNumberFormat="1"/>
    <xf borderId="0" fillId="0" fontId="1" numFmtId="10" xfId="0" applyFont="1" applyNumberFormat="1"/>
    <xf borderId="0" fillId="0" fontId="2" numFmtId="0" xfId="0" applyAlignment="1" applyFont="1">
      <alignment horizontal="right"/>
    </xf>
    <xf borderId="0" fillId="0" fontId="1" numFmtId="3" xfId="0" applyFont="1" applyNumberFormat="1"/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004586"/>
              </a:solidFill>
              <a:prstDash val="solid"/>
            </a:ln>
          </c:spPr>
          <c:marker>
            <c:symbol val="none"/>
          </c:marker>
          <c:val>
            <c:numRef>
              <c:f>'Kopie von Businessplan'!$E$52:$AN$52</c:f>
            </c:numRef>
          </c:val>
          <c:smooth val="0"/>
        </c:ser>
        <c:axId val="1353738610"/>
        <c:axId val="1015883500"/>
      </c:lineChart>
      <c:catAx>
        <c:axId val="1353738610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Cambria"/>
              </a:defRPr>
            </a:pPr>
          </a:p>
        </c:txPr>
        <c:crossAx val="1015883500"/>
      </c:catAx>
      <c:valAx>
        <c:axId val="10158835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Cambria"/>
              </a:defRPr>
            </a:pPr>
          </a:p>
        </c:txPr>
        <c:crossAx val="135373861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104775</xdr:colOff>
      <xdr:row>54</xdr:row>
      <xdr:rowOff>133350</xdr:rowOff>
    </xdr:from>
    <xdr:ext cx="10296525" cy="2362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86"/>
    <col customWidth="1" min="2" max="2" width="20.0"/>
    <col customWidth="1" min="3" max="3" width="13.14"/>
    <col customWidth="1" min="4" max="4" width="14.0"/>
    <col customWidth="1" min="5" max="5" width="18.43"/>
    <col customWidth="1" min="6" max="32" width="11.57"/>
    <col customWidth="1" min="33" max="40" width="12.71"/>
    <col customWidth="1" min="41" max="41" width="14.43"/>
    <col customWidth="1" min="42" max="42" width="4.0"/>
    <col customWidth="1" min="43" max="43" width="20.86"/>
    <col customWidth="1" min="44" max="44" width="14.14"/>
    <col customWidth="1" min="45" max="54" width="10.86"/>
  </cols>
  <sheetData>
    <row r="1" ht="12.0" customHeight="1">
      <c r="A1" s="4" t="s">
        <v>70</v>
      </c>
      <c r="B1" s="3" t="s">
        <v>71</v>
      </c>
      <c r="C1" s="4" t="s">
        <v>72</v>
      </c>
      <c r="D1" s="4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  <c r="AC1" s="7" t="s">
        <v>74</v>
      </c>
      <c r="AD1" s="7" t="s">
        <v>75</v>
      </c>
      <c r="AE1" s="7" t="s">
        <v>76</v>
      </c>
      <c r="AF1" s="7" t="s">
        <v>77</v>
      </c>
      <c r="AG1" s="7" t="s">
        <v>78</v>
      </c>
      <c r="AH1" s="7" t="s">
        <v>79</v>
      </c>
      <c r="AI1" s="7" t="s">
        <v>80</v>
      </c>
      <c r="AJ1" s="7" t="s">
        <v>81</v>
      </c>
      <c r="AK1" s="7" t="s">
        <v>82</v>
      </c>
      <c r="AL1" s="7" t="s">
        <v>83</v>
      </c>
      <c r="AM1" s="7" t="s">
        <v>84</v>
      </c>
      <c r="AN1" s="7" t="s">
        <v>85</v>
      </c>
      <c r="AO1" s="8" t="s">
        <v>86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ht="12.0" customHeight="1">
      <c r="A2" s="2"/>
      <c r="B2" s="2" t="s">
        <v>87</v>
      </c>
      <c r="C2" s="2"/>
      <c r="D2" s="2"/>
      <c r="E2" s="9">
        <v>22.0</v>
      </c>
      <c r="F2" s="9">
        <v>20.0</v>
      </c>
      <c r="G2" s="9">
        <v>21.0</v>
      </c>
      <c r="H2" s="9">
        <v>20.0</v>
      </c>
      <c r="I2" s="9">
        <v>19.0</v>
      </c>
      <c r="J2" s="9">
        <v>21.0</v>
      </c>
      <c r="K2" s="9">
        <v>22.0</v>
      </c>
      <c r="L2" s="9">
        <v>23.0</v>
      </c>
      <c r="M2" s="9">
        <v>20.0</v>
      </c>
      <c r="N2" s="9">
        <v>22.0</v>
      </c>
      <c r="O2" s="9">
        <v>22.0</v>
      </c>
      <c r="P2" s="9">
        <v>17.0</v>
      </c>
      <c r="Q2" s="10">
        <v>22.0</v>
      </c>
      <c r="R2" s="10">
        <v>20.0</v>
      </c>
      <c r="S2" s="10">
        <v>21.0</v>
      </c>
      <c r="T2" s="10">
        <v>20.0</v>
      </c>
      <c r="U2" s="10">
        <v>21.0</v>
      </c>
      <c r="V2" s="10">
        <v>18.0</v>
      </c>
      <c r="W2" s="10">
        <v>23.0</v>
      </c>
      <c r="X2" s="10">
        <v>22.0</v>
      </c>
      <c r="Y2" s="10">
        <v>21.0</v>
      </c>
      <c r="Z2" s="10">
        <v>22.0</v>
      </c>
      <c r="AA2" s="10">
        <v>21.0</v>
      </c>
      <c r="AB2" s="10">
        <v>18.0</v>
      </c>
      <c r="AC2" s="11">
        <v>22.0</v>
      </c>
      <c r="AD2" s="11">
        <v>20.0</v>
      </c>
      <c r="AE2" s="11">
        <v>22.0</v>
      </c>
      <c r="AF2" s="11">
        <v>20.0</v>
      </c>
      <c r="AG2" s="11">
        <v>19.0</v>
      </c>
      <c r="AH2" s="11">
        <v>20.0</v>
      </c>
      <c r="AI2" s="11">
        <v>23.0</v>
      </c>
      <c r="AJ2" s="11">
        <v>21.0</v>
      </c>
      <c r="AK2" s="11">
        <v>22.0</v>
      </c>
      <c r="AL2" s="11">
        <v>22.0</v>
      </c>
      <c r="AM2" s="11">
        <v>21.0</v>
      </c>
      <c r="AN2" s="11">
        <v>20.0</v>
      </c>
      <c r="AO2" s="12">
        <f>SUM(E2:AN2)</f>
        <v>750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ht="12.0" customHeight="1">
      <c r="A3" s="2"/>
      <c r="B3" s="3" t="s">
        <v>88</v>
      </c>
      <c r="C3" s="2"/>
      <c r="D3" s="2"/>
      <c r="E3" s="13">
        <f t="shared" ref="E3:AN3" si="1">SUM(E4:E11)</f>
        <v>32500</v>
      </c>
      <c r="F3" s="13">
        <f t="shared" si="1"/>
        <v>23500</v>
      </c>
      <c r="G3" s="13">
        <f t="shared" si="1"/>
        <v>23500</v>
      </c>
      <c r="H3" s="13">
        <f t="shared" si="1"/>
        <v>28500</v>
      </c>
      <c r="I3" s="13">
        <f t="shared" si="1"/>
        <v>33500</v>
      </c>
      <c r="J3" s="13">
        <f t="shared" si="1"/>
        <v>33500</v>
      </c>
      <c r="K3" s="13">
        <f t="shared" si="1"/>
        <v>33500</v>
      </c>
      <c r="L3" s="13">
        <f t="shared" si="1"/>
        <v>33500</v>
      </c>
      <c r="M3" s="13">
        <f t="shared" si="1"/>
        <v>33500</v>
      </c>
      <c r="N3" s="13">
        <f t="shared" si="1"/>
        <v>33500</v>
      </c>
      <c r="O3" s="13">
        <f t="shared" si="1"/>
        <v>33500</v>
      </c>
      <c r="P3" s="13">
        <f t="shared" si="1"/>
        <v>33500</v>
      </c>
      <c r="Q3" s="13">
        <f t="shared" si="1"/>
        <v>29500</v>
      </c>
      <c r="R3" s="13">
        <f t="shared" si="1"/>
        <v>29500</v>
      </c>
      <c r="S3" s="13">
        <f t="shared" si="1"/>
        <v>29500</v>
      </c>
      <c r="T3" s="13">
        <f t="shared" si="1"/>
        <v>29500</v>
      </c>
      <c r="U3" s="13">
        <f t="shared" si="1"/>
        <v>29500</v>
      </c>
      <c r="V3" s="13">
        <f t="shared" si="1"/>
        <v>29500</v>
      </c>
      <c r="W3" s="13">
        <f t="shared" si="1"/>
        <v>29500</v>
      </c>
      <c r="X3" s="13">
        <f t="shared" si="1"/>
        <v>29500</v>
      </c>
      <c r="Y3" s="13">
        <f t="shared" si="1"/>
        <v>29500</v>
      </c>
      <c r="Z3" s="13">
        <f t="shared" si="1"/>
        <v>29500</v>
      </c>
      <c r="AA3" s="13">
        <f t="shared" si="1"/>
        <v>29500</v>
      </c>
      <c r="AB3" s="13">
        <f t="shared" si="1"/>
        <v>29500</v>
      </c>
      <c r="AC3" s="13">
        <f t="shared" si="1"/>
        <v>29500</v>
      </c>
      <c r="AD3" s="13">
        <f t="shared" si="1"/>
        <v>29500</v>
      </c>
      <c r="AE3" s="13">
        <f t="shared" si="1"/>
        <v>29500</v>
      </c>
      <c r="AF3" s="13">
        <f t="shared" si="1"/>
        <v>29500</v>
      </c>
      <c r="AG3" s="13">
        <f t="shared" si="1"/>
        <v>29500</v>
      </c>
      <c r="AH3" s="13">
        <f t="shared" si="1"/>
        <v>29500</v>
      </c>
      <c r="AI3" s="13">
        <f t="shared" si="1"/>
        <v>29500</v>
      </c>
      <c r="AJ3" s="13">
        <f t="shared" si="1"/>
        <v>29500</v>
      </c>
      <c r="AK3" s="13">
        <f t="shared" si="1"/>
        <v>29500</v>
      </c>
      <c r="AL3" s="13">
        <f t="shared" si="1"/>
        <v>29500</v>
      </c>
      <c r="AM3" s="13">
        <f t="shared" si="1"/>
        <v>29500</v>
      </c>
      <c r="AN3" s="13">
        <f t="shared" si="1"/>
        <v>29500</v>
      </c>
      <c r="AO3" s="1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ht="12.0" customHeight="1">
      <c r="A4" s="2"/>
      <c r="B4" s="2" t="s">
        <v>15</v>
      </c>
      <c r="C4" s="14">
        <v>6000.0</v>
      </c>
      <c r="D4" s="15">
        <f t="shared" ref="D4:D7" si="4">SUM(C4*12)</f>
        <v>72000</v>
      </c>
      <c r="E4" s="16">
        <f t="shared" ref="E4:O4" si="2">$C$4</f>
        <v>6000</v>
      </c>
      <c r="F4" s="16">
        <f t="shared" si="2"/>
        <v>6000</v>
      </c>
      <c r="G4" s="16">
        <f t="shared" si="2"/>
        <v>6000</v>
      </c>
      <c r="H4" s="16">
        <f t="shared" si="2"/>
        <v>6000</v>
      </c>
      <c r="I4" s="16">
        <f t="shared" si="2"/>
        <v>6000</v>
      </c>
      <c r="J4" s="16">
        <f t="shared" si="2"/>
        <v>6000</v>
      </c>
      <c r="K4" s="16">
        <f t="shared" si="2"/>
        <v>6000</v>
      </c>
      <c r="L4" s="16">
        <f t="shared" si="2"/>
        <v>6000</v>
      </c>
      <c r="M4" s="16">
        <f t="shared" si="2"/>
        <v>6000</v>
      </c>
      <c r="N4" s="16">
        <f t="shared" si="2"/>
        <v>6000</v>
      </c>
      <c r="O4" s="16">
        <f t="shared" si="2"/>
        <v>6000</v>
      </c>
      <c r="P4" s="16">
        <f t="shared" ref="P4:AN4" si="3">$C4</f>
        <v>6000</v>
      </c>
      <c r="Q4" s="17">
        <f t="shared" si="3"/>
        <v>6000</v>
      </c>
      <c r="R4" s="17">
        <f t="shared" si="3"/>
        <v>6000</v>
      </c>
      <c r="S4" s="17">
        <f t="shared" si="3"/>
        <v>6000</v>
      </c>
      <c r="T4" s="17">
        <f t="shared" si="3"/>
        <v>6000</v>
      </c>
      <c r="U4" s="17">
        <f t="shared" si="3"/>
        <v>6000</v>
      </c>
      <c r="V4" s="17">
        <f t="shared" si="3"/>
        <v>6000</v>
      </c>
      <c r="W4" s="17">
        <f t="shared" si="3"/>
        <v>6000</v>
      </c>
      <c r="X4" s="17">
        <f t="shared" si="3"/>
        <v>6000</v>
      </c>
      <c r="Y4" s="17">
        <f t="shared" si="3"/>
        <v>6000</v>
      </c>
      <c r="Z4" s="17">
        <f t="shared" si="3"/>
        <v>6000</v>
      </c>
      <c r="AA4" s="17">
        <f t="shared" si="3"/>
        <v>6000</v>
      </c>
      <c r="AB4" s="17">
        <f t="shared" si="3"/>
        <v>6000</v>
      </c>
      <c r="AC4" s="18">
        <f t="shared" si="3"/>
        <v>6000</v>
      </c>
      <c r="AD4" s="18">
        <f t="shared" si="3"/>
        <v>6000</v>
      </c>
      <c r="AE4" s="18">
        <f t="shared" si="3"/>
        <v>6000</v>
      </c>
      <c r="AF4" s="18">
        <f t="shared" si="3"/>
        <v>6000</v>
      </c>
      <c r="AG4" s="18">
        <f t="shared" si="3"/>
        <v>6000</v>
      </c>
      <c r="AH4" s="18">
        <f t="shared" si="3"/>
        <v>6000</v>
      </c>
      <c r="AI4" s="18">
        <f t="shared" si="3"/>
        <v>6000</v>
      </c>
      <c r="AJ4" s="18">
        <f t="shared" si="3"/>
        <v>6000</v>
      </c>
      <c r="AK4" s="18">
        <f t="shared" si="3"/>
        <v>6000</v>
      </c>
      <c r="AL4" s="18">
        <f t="shared" si="3"/>
        <v>6000</v>
      </c>
      <c r="AM4" s="18">
        <f t="shared" si="3"/>
        <v>6000</v>
      </c>
      <c r="AN4" s="18">
        <f t="shared" si="3"/>
        <v>6000</v>
      </c>
      <c r="AO4" s="19">
        <f t="shared" ref="AO4:AO11" si="6">SUM(E4:AN4)</f>
        <v>216000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ht="12.0" customHeight="1">
      <c r="A5" s="2"/>
      <c r="B5" s="2" t="s">
        <v>17</v>
      </c>
      <c r="C5" s="14">
        <v>5000.0</v>
      </c>
      <c r="D5" s="15">
        <f t="shared" si="4"/>
        <v>60000</v>
      </c>
      <c r="E5" s="16">
        <f t="shared" ref="E5:AN5" si="5">$C5</f>
        <v>5000</v>
      </c>
      <c r="F5" s="16">
        <f t="shared" si="5"/>
        <v>5000</v>
      </c>
      <c r="G5" s="16">
        <f t="shared" si="5"/>
        <v>5000</v>
      </c>
      <c r="H5" s="16">
        <f t="shared" si="5"/>
        <v>5000</v>
      </c>
      <c r="I5" s="16">
        <f t="shared" si="5"/>
        <v>5000</v>
      </c>
      <c r="J5" s="16">
        <f t="shared" si="5"/>
        <v>5000</v>
      </c>
      <c r="K5" s="16">
        <f t="shared" si="5"/>
        <v>5000</v>
      </c>
      <c r="L5" s="16">
        <f t="shared" si="5"/>
        <v>5000</v>
      </c>
      <c r="M5" s="16">
        <f t="shared" si="5"/>
        <v>5000</v>
      </c>
      <c r="N5" s="16">
        <f t="shared" si="5"/>
        <v>5000</v>
      </c>
      <c r="O5" s="16">
        <f t="shared" si="5"/>
        <v>5000</v>
      </c>
      <c r="P5" s="16">
        <f t="shared" si="5"/>
        <v>5000</v>
      </c>
      <c r="Q5" s="17">
        <f t="shared" si="5"/>
        <v>5000</v>
      </c>
      <c r="R5" s="17">
        <f t="shared" si="5"/>
        <v>5000</v>
      </c>
      <c r="S5" s="17">
        <f t="shared" si="5"/>
        <v>5000</v>
      </c>
      <c r="T5" s="17">
        <f t="shared" si="5"/>
        <v>5000</v>
      </c>
      <c r="U5" s="17">
        <f t="shared" si="5"/>
        <v>5000</v>
      </c>
      <c r="V5" s="17">
        <f t="shared" si="5"/>
        <v>5000</v>
      </c>
      <c r="W5" s="17">
        <f t="shared" si="5"/>
        <v>5000</v>
      </c>
      <c r="X5" s="17">
        <f t="shared" si="5"/>
        <v>5000</v>
      </c>
      <c r="Y5" s="17">
        <f t="shared" si="5"/>
        <v>5000</v>
      </c>
      <c r="Z5" s="17">
        <f t="shared" si="5"/>
        <v>5000</v>
      </c>
      <c r="AA5" s="17">
        <f t="shared" si="5"/>
        <v>5000</v>
      </c>
      <c r="AB5" s="17">
        <f t="shared" si="5"/>
        <v>5000</v>
      </c>
      <c r="AC5" s="18">
        <f t="shared" si="5"/>
        <v>5000</v>
      </c>
      <c r="AD5" s="18">
        <f t="shared" si="5"/>
        <v>5000</v>
      </c>
      <c r="AE5" s="18">
        <f t="shared" si="5"/>
        <v>5000</v>
      </c>
      <c r="AF5" s="18">
        <f t="shared" si="5"/>
        <v>5000</v>
      </c>
      <c r="AG5" s="18">
        <f t="shared" si="5"/>
        <v>5000</v>
      </c>
      <c r="AH5" s="18">
        <f t="shared" si="5"/>
        <v>5000</v>
      </c>
      <c r="AI5" s="18">
        <f t="shared" si="5"/>
        <v>5000</v>
      </c>
      <c r="AJ5" s="18">
        <f t="shared" si="5"/>
        <v>5000</v>
      </c>
      <c r="AK5" s="18">
        <f t="shared" si="5"/>
        <v>5000</v>
      </c>
      <c r="AL5" s="18">
        <f t="shared" si="5"/>
        <v>5000</v>
      </c>
      <c r="AM5" s="18">
        <f t="shared" si="5"/>
        <v>5000</v>
      </c>
      <c r="AN5" s="18">
        <f t="shared" si="5"/>
        <v>5000</v>
      </c>
      <c r="AO5" s="19">
        <f t="shared" si="6"/>
        <v>180000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ht="12.0" customHeight="1">
      <c r="B6" s="2" t="s">
        <v>19</v>
      </c>
      <c r="C6" s="14">
        <v>5000.0</v>
      </c>
      <c r="D6" s="15">
        <f t="shared" si="4"/>
        <v>60000</v>
      </c>
      <c r="E6" s="16">
        <f t="shared" ref="E6:AN6" si="7">$C6</f>
        <v>5000</v>
      </c>
      <c r="F6" s="16">
        <f t="shared" si="7"/>
        <v>5000</v>
      </c>
      <c r="G6" s="16">
        <f t="shared" si="7"/>
        <v>5000</v>
      </c>
      <c r="H6" s="16">
        <f t="shared" si="7"/>
        <v>5000</v>
      </c>
      <c r="I6" s="16">
        <f t="shared" si="7"/>
        <v>5000</v>
      </c>
      <c r="J6" s="16">
        <f t="shared" si="7"/>
        <v>5000</v>
      </c>
      <c r="K6" s="16">
        <f t="shared" si="7"/>
        <v>5000</v>
      </c>
      <c r="L6" s="16">
        <f t="shared" si="7"/>
        <v>5000</v>
      </c>
      <c r="M6" s="16">
        <f t="shared" si="7"/>
        <v>5000</v>
      </c>
      <c r="N6" s="16">
        <f t="shared" si="7"/>
        <v>5000</v>
      </c>
      <c r="O6" s="16">
        <f t="shared" si="7"/>
        <v>5000</v>
      </c>
      <c r="P6" s="16">
        <f t="shared" si="7"/>
        <v>5000</v>
      </c>
      <c r="Q6" s="17">
        <f t="shared" si="7"/>
        <v>5000</v>
      </c>
      <c r="R6" s="17">
        <f t="shared" si="7"/>
        <v>5000</v>
      </c>
      <c r="S6" s="17">
        <f t="shared" si="7"/>
        <v>5000</v>
      </c>
      <c r="T6" s="17">
        <f t="shared" si="7"/>
        <v>5000</v>
      </c>
      <c r="U6" s="17">
        <f t="shared" si="7"/>
        <v>5000</v>
      </c>
      <c r="V6" s="17">
        <f t="shared" si="7"/>
        <v>5000</v>
      </c>
      <c r="W6" s="17">
        <f t="shared" si="7"/>
        <v>5000</v>
      </c>
      <c r="X6" s="17">
        <f t="shared" si="7"/>
        <v>5000</v>
      </c>
      <c r="Y6" s="17">
        <f t="shared" si="7"/>
        <v>5000</v>
      </c>
      <c r="Z6" s="17">
        <f t="shared" si="7"/>
        <v>5000</v>
      </c>
      <c r="AA6" s="17">
        <f t="shared" si="7"/>
        <v>5000</v>
      </c>
      <c r="AB6" s="17">
        <f t="shared" si="7"/>
        <v>5000</v>
      </c>
      <c r="AC6" s="18">
        <f t="shared" si="7"/>
        <v>5000</v>
      </c>
      <c r="AD6" s="18">
        <f t="shared" si="7"/>
        <v>5000</v>
      </c>
      <c r="AE6" s="18">
        <f t="shared" si="7"/>
        <v>5000</v>
      </c>
      <c r="AF6" s="18">
        <f t="shared" si="7"/>
        <v>5000</v>
      </c>
      <c r="AG6" s="18">
        <f t="shared" si="7"/>
        <v>5000</v>
      </c>
      <c r="AH6" s="18">
        <f t="shared" si="7"/>
        <v>5000</v>
      </c>
      <c r="AI6" s="18">
        <f t="shared" si="7"/>
        <v>5000</v>
      </c>
      <c r="AJ6" s="18">
        <f t="shared" si="7"/>
        <v>5000</v>
      </c>
      <c r="AK6" s="18">
        <f t="shared" si="7"/>
        <v>5000</v>
      </c>
      <c r="AL6" s="18">
        <f t="shared" si="7"/>
        <v>5000</v>
      </c>
      <c r="AM6" s="18">
        <f t="shared" si="7"/>
        <v>5000</v>
      </c>
      <c r="AN6" s="18">
        <f t="shared" si="7"/>
        <v>5000</v>
      </c>
      <c r="AO6" s="19">
        <f t="shared" si="6"/>
        <v>180000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ht="12.0" customHeight="1">
      <c r="A7" s="2"/>
      <c r="B7" s="2" t="s">
        <v>20</v>
      </c>
      <c r="C7" s="14">
        <v>2500.0</v>
      </c>
      <c r="D7" s="15">
        <f t="shared" si="4"/>
        <v>30000</v>
      </c>
      <c r="E7" s="16">
        <f t="shared" ref="E7:AN7" si="8">$C7</f>
        <v>2500</v>
      </c>
      <c r="F7" s="16">
        <f t="shared" si="8"/>
        <v>2500</v>
      </c>
      <c r="G7" s="16">
        <f t="shared" si="8"/>
        <v>2500</v>
      </c>
      <c r="H7" s="16">
        <f t="shared" si="8"/>
        <v>2500</v>
      </c>
      <c r="I7" s="16">
        <f t="shared" si="8"/>
        <v>2500</v>
      </c>
      <c r="J7" s="16">
        <f t="shared" si="8"/>
        <v>2500</v>
      </c>
      <c r="K7" s="16">
        <f t="shared" si="8"/>
        <v>2500</v>
      </c>
      <c r="L7" s="16">
        <f t="shared" si="8"/>
        <v>2500</v>
      </c>
      <c r="M7" s="16">
        <f t="shared" si="8"/>
        <v>2500</v>
      </c>
      <c r="N7" s="16">
        <f t="shared" si="8"/>
        <v>2500</v>
      </c>
      <c r="O7" s="16">
        <f t="shared" si="8"/>
        <v>2500</v>
      </c>
      <c r="P7" s="16">
        <f t="shared" si="8"/>
        <v>2500</v>
      </c>
      <c r="Q7" s="17">
        <f t="shared" si="8"/>
        <v>2500</v>
      </c>
      <c r="R7" s="17">
        <f t="shared" si="8"/>
        <v>2500</v>
      </c>
      <c r="S7" s="17">
        <f t="shared" si="8"/>
        <v>2500</v>
      </c>
      <c r="T7" s="17">
        <f t="shared" si="8"/>
        <v>2500</v>
      </c>
      <c r="U7" s="17">
        <f t="shared" si="8"/>
        <v>2500</v>
      </c>
      <c r="V7" s="17">
        <f t="shared" si="8"/>
        <v>2500</v>
      </c>
      <c r="W7" s="17">
        <f t="shared" si="8"/>
        <v>2500</v>
      </c>
      <c r="X7" s="17">
        <f t="shared" si="8"/>
        <v>2500</v>
      </c>
      <c r="Y7" s="17">
        <f t="shared" si="8"/>
        <v>2500</v>
      </c>
      <c r="Z7" s="17">
        <f t="shared" si="8"/>
        <v>2500</v>
      </c>
      <c r="AA7" s="17">
        <f t="shared" si="8"/>
        <v>2500</v>
      </c>
      <c r="AB7" s="17">
        <f t="shared" si="8"/>
        <v>2500</v>
      </c>
      <c r="AC7" s="18">
        <f t="shared" si="8"/>
        <v>2500</v>
      </c>
      <c r="AD7" s="18">
        <f t="shared" si="8"/>
        <v>2500</v>
      </c>
      <c r="AE7" s="18">
        <f t="shared" si="8"/>
        <v>2500</v>
      </c>
      <c r="AF7" s="18">
        <f t="shared" si="8"/>
        <v>2500</v>
      </c>
      <c r="AG7" s="18">
        <f t="shared" si="8"/>
        <v>2500</v>
      </c>
      <c r="AH7" s="18">
        <f t="shared" si="8"/>
        <v>2500</v>
      </c>
      <c r="AI7" s="18">
        <f t="shared" si="8"/>
        <v>2500</v>
      </c>
      <c r="AJ7" s="18">
        <f t="shared" si="8"/>
        <v>2500</v>
      </c>
      <c r="AK7" s="18">
        <f t="shared" si="8"/>
        <v>2500</v>
      </c>
      <c r="AL7" s="18">
        <f t="shared" si="8"/>
        <v>2500</v>
      </c>
      <c r="AM7" s="18">
        <f t="shared" si="8"/>
        <v>2500</v>
      </c>
      <c r="AN7" s="18">
        <f t="shared" si="8"/>
        <v>2500</v>
      </c>
      <c r="AO7" s="19">
        <f t="shared" si="6"/>
        <v>90000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ht="12.0" customHeight="1">
      <c r="A8" s="2"/>
      <c r="B8" s="2" t="s">
        <v>22</v>
      </c>
      <c r="C8" s="14" t="s">
        <v>89</v>
      </c>
      <c r="D8" s="15"/>
      <c r="E8" s="16">
        <v>10000.0</v>
      </c>
      <c r="F8" s="16">
        <v>1000.0</v>
      </c>
      <c r="G8" s="16">
        <v>1000.0</v>
      </c>
      <c r="H8" s="16">
        <v>1000.0</v>
      </c>
      <c r="I8" s="16">
        <v>1000.0</v>
      </c>
      <c r="J8" s="16">
        <v>1000.0</v>
      </c>
      <c r="K8" s="16">
        <v>1000.0</v>
      </c>
      <c r="L8" s="16">
        <v>1000.0</v>
      </c>
      <c r="M8" s="16">
        <v>1000.0</v>
      </c>
      <c r="N8" s="16">
        <v>1000.0</v>
      </c>
      <c r="O8" s="16">
        <v>1000.0</v>
      </c>
      <c r="P8" s="16">
        <v>1000.0</v>
      </c>
      <c r="Q8" s="17">
        <v>1000.0</v>
      </c>
      <c r="R8" s="17">
        <v>1000.0</v>
      </c>
      <c r="S8" s="17">
        <v>1000.0</v>
      </c>
      <c r="T8" s="17">
        <v>1000.0</v>
      </c>
      <c r="U8" s="17">
        <v>1000.0</v>
      </c>
      <c r="V8" s="17">
        <v>1000.0</v>
      </c>
      <c r="W8" s="17">
        <v>1000.0</v>
      </c>
      <c r="X8" s="17">
        <v>1000.0</v>
      </c>
      <c r="Y8" s="17">
        <v>1000.0</v>
      </c>
      <c r="Z8" s="17">
        <v>1000.0</v>
      </c>
      <c r="AA8" s="17">
        <v>1000.0</v>
      </c>
      <c r="AB8" s="17">
        <v>1000.0</v>
      </c>
      <c r="AC8" s="18">
        <v>1000.0</v>
      </c>
      <c r="AD8" s="18">
        <v>1000.0</v>
      </c>
      <c r="AE8" s="18">
        <v>1000.0</v>
      </c>
      <c r="AF8" s="18">
        <v>1000.0</v>
      </c>
      <c r="AG8" s="18">
        <v>1000.0</v>
      </c>
      <c r="AH8" s="18">
        <v>1000.0</v>
      </c>
      <c r="AI8" s="18">
        <v>1000.0</v>
      </c>
      <c r="AJ8" s="18">
        <v>1000.0</v>
      </c>
      <c r="AK8" s="18">
        <v>1000.0</v>
      </c>
      <c r="AL8" s="18">
        <v>1000.0</v>
      </c>
      <c r="AM8" s="18">
        <v>1000.0</v>
      </c>
      <c r="AN8" s="18">
        <v>1000.0</v>
      </c>
      <c r="AO8" s="19">
        <f t="shared" si="6"/>
        <v>45000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ht="12.0" customHeight="1">
      <c r="A9" s="2"/>
      <c r="B9" s="2" t="s">
        <v>24</v>
      </c>
      <c r="C9" s="14" t="s">
        <v>90</v>
      </c>
      <c r="D9" s="15"/>
      <c r="E9" s="16">
        <v>4000.0</v>
      </c>
      <c r="F9" s="16">
        <v>4000.0</v>
      </c>
      <c r="G9" s="16">
        <v>4000.0</v>
      </c>
      <c r="H9" s="16">
        <v>4000.0</v>
      </c>
      <c r="I9" s="16">
        <v>4000.0</v>
      </c>
      <c r="J9" s="16">
        <v>4000.0</v>
      </c>
      <c r="K9" s="16">
        <v>4000.0</v>
      </c>
      <c r="L9" s="16">
        <v>4000.0</v>
      </c>
      <c r="M9" s="16">
        <v>4000.0</v>
      </c>
      <c r="N9" s="16">
        <v>4000.0</v>
      </c>
      <c r="O9" s="16">
        <v>4000.0</v>
      </c>
      <c r="P9" s="16">
        <v>4000.0</v>
      </c>
      <c r="Q9" s="17">
        <v>0.0</v>
      </c>
      <c r="R9" s="17">
        <v>0.0</v>
      </c>
      <c r="S9" s="17">
        <v>0.0</v>
      </c>
      <c r="T9" s="17">
        <v>0.0</v>
      </c>
      <c r="U9" s="17">
        <v>0.0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17">
        <v>0.0</v>
      </c>
      <c r="AC9" s="18">
        <v>0.0</v>
      </c>
      <c r="AD9" s="18">
        <v>0.0</v>
      </c>
      <c r="AE9" s="18">
        <v>0.0</v>
      </c>
      <c r="AF9" s="18">
        <v>0.0</v>
      </c>
      <c r="AG9" s="18">
        <v>0.0</v>
      </c>
      <c r="AH9" s="18">
        <v>0.0</v>
      </c>
      <c r="AI9" s="18">
        <v>0.0</v>
      </c>
      <c r="AJ9" s="18">
        <v>0.0</v>
      </c>
      <c r="AK9" s="18">
        <v>0.0</v>
      </c>
      <c r="AL9" s="18">
        <v>0.0</v>
      </c>
      <c r="AM9" s="18">
        <v>0.0</v>
      </c>
      <c r="AN9" s="18">
        <v>0.0</v>
      </c>
      <c r="AO9" s="19">
        <f t="shared" si="6"/>
        <v>48000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ht="12.0" customHeight="1">
      <c r="A10" s="2"/>
      <c r="B10" s="2" t="s">
        <v>91</v>
      </c>
      <c r="C10" s="14">
        <v>5000.0</v>
      </c>
      <c r="D10" s="15">
        <f t="shared" ref="D10:D11" si="10">SUM(C10*12)</f>
        <v>60000</v>
      </c>
      <c r="E10" s="16">
        <v>0.0</v>
      </c>
      <c r="F10" s="16">
        <v>0.0</v>
      </c>
      <c r="G10" s="16">
        <v>0.0</v>
      </c>
      <c r="H10" s="16">
        <f t="shared" ref="H10:AN10" si="9">$C10</f>
        <v>5000</v>
      </c>
      <c r="I10" s="16">
        <f t="shared" si="9"/>
        <v>5000</v>
      </c>
      <c r="J10" s="16">
        <f t="shared" si="9"/>
        <v>5000</v>
      </c>
      <c r="K10" s="16">
        <f t="shared" si="9"/>
        <v>5000</v>
      </c>
      <c r="L10" s="16">
        <f t="shared" si="9"/>
        <v>5000</v>
      </c>
      <c r="M10" s="16">
        <f t="shared" si="9"/>
        <v>5000</v>
      </c>
      <c r="N10" s="16">
        <f t="shared" si="9"/>
        <v>5000</v>
      </c>
      <c r="O10" s="16">
        <f t="shared" si="9"/>
        <v>5000</v>
      </c>
      <c r="P10" s="16">
        <f t="shared" si="9"/>
        <v>5000</v>
      </c>
      <c r="Q10" s="17">
        <f t="shared" si="9"/>
        <v>5000</v>
      </c>
      <c r="R10" s="17">
        <f t="shared" si="9"/>
        <v>5000</v>
      </c>
      <c r="S10" s="17">
        <f t="shared" si="9"/>
        <v>5000</v>
      </c>
      <c r="T10" s="17">
        <f t="shared" si="9"/>
        <v>5000</v>
      </c>
      <c r="U10" s="17">
        <f t="shared" si="9"/>
        <v>5000</v>
      </c>
      <c r="V10" s="17">
        <f t="shared" si="9"/>
        <v>5000</v>
      </c>
      <c r="W10" s="17">
        <f t="shared" si="9"/>
        <v>5000</v>
      </c>
      <c r="X10" s="17">
        <f t="shared" si="9"/>
        <v>5000</v>
      </c>
      <c r="Y10" s="17">
        <f t="shared" si="9"/>
        <v>5000</v>
      </c>
      <c r="Z10" s="17">
        <f t="shared" si="9"/>
        <v>5000</v>
      </c>
      <c r="AA10" s="17">
        <f t="shared" si="9"/>
        <v>5000</v>
      </c>
      <c r="AB10" s="17">
        <f t="shared" si="9"/>
        <v>5000</v>
      </c>
      <c r="AC10" s="18">
        <f t="shared" si="9"/>
        <v>5000</v>
      </c>
      <c r="AD10" s="18">
        <f t="shared" si="9"/>
        <v>5000</v>
      </c>
      <c r="AE10" s="18">
        <f t="shared" si="9"/>
        <v>5000</v>
      </c>
      <c r="AF10" s="18">
        <f t="shared" si="9"/>
        <v>5000</v>
      </c>
      <c r="AG10" s="18">
        <f t="shared" si="9"/>
        <v>5000</v>
      </c>
      <c r="AH10" s="18">
        <f t="shared" si="9"/>
        <v>5000</v>
      </c>
      <c r="AI10" s="18">
        <f t="shared" si="9"/>
        <v>5000</v>
      </c>
      <c r="AJ10" s="18">
        <f t="shared" si="9"/>
        <v>5000</v>
      </c>
      <c r="AK10" s="18">
        <f t="shared" si="9"/>
        <v>5000</v>
      </c>
      <c r="AL10" s="18">
        <f t="shared" si="9"/>
        <v>5000</v>
      </c>
      <c r="AM10" s="18">
        <f t="shared" si="9"/>
        <v>5000</v>
      </c>
      <c r="AN10" s="18">
        <f t="shared" si="9"/>
        <v>5000</v>
      </c>
      <c r="AO10" s="19">
        <f t="shared" si="6"/>
        <v>165000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ht="12.0" customHeight="1">
      <c r="A11" s="2"/>
      <c r="B11" s="2" t="s">
        <v>28</v>
      </c>
      <c r="C11" s="14">
        <v>5000.0</v>
      </c>
      <c r="D11" s="15">
        <f t="shared" si="10"/>
        <v>60000</v>
      </c>
      <c r="E11" s="16">
        <v>0.0</v>
      </c>
      <c r="F11" s="16">
        <v>0.0</v>
      </c>
      <c r="G11" s="16">
        <v>0.0</v>
      </c>
      <c r="H11" s="16">
        <v>0.0</v>
      </c>
      <c r="I11" s="16">
        <f t="shared" ref="I11:AN11" si="11">$C11</f>
        <v>5000</v>
      </c>
      <c r="J11" s="16">
        <f t="shared" si="11"/>
        <v>5000</v>
      </c>
      <c r="K11" s="16">
        <f t="shared" si="11"/>
        <v>5000</v>
      </c>
      <c r="L11" s="16">
        <f t="shared" si="11"/>
        <v>5000</v>
      </c>
      <c r="M11" s="16">
        <f t="shared" si="11"/>
        <v>5000</v>
      </c>
      <c r="N11" s="16">
        <f t="shared" si="11"/>
        <v>5000</v>
      </c>
      <c r="O11" s="16">
        <f t="shared" si="11"/>
        <v>5000</v>
      </c>
      <c r="P11" s="16">
        <f t="shared" si="11"/>
        <v>5000</v>
      </c>
      <c r="Q11" s="17">
        <f t="shared" si="11"/>
        <v>5000</v>
      </c>
      <c r="R11" s="17">
        <f t="shared" si="11"/>
        <v>5000</v>
      </c>
      <c r="S11" s="17">
        <f t="shared" si="11"/>
        <v>5000</v>
      </c>
      <c r="T11" s="17">
        <f t="shared" si="11"/>
        <v>5000</v>
      </c>
      <c r="U11" s="17">
        <f t="shared" si="11"/>
        <v>5000</v>
      </c>
      <c r="V11" s="17">
        <f t="shared" si="11"/>
        <v>5000</v>
      </c>
      <c r="W11" s="17">
        <f t="shared" si="11"/>
        <v>5000</v>
      </c>
      <c r="X11" s="17">
        <f t="shared" si="11"/>
        <v>5000</v>
      </c>
      <c r="Y11" s="17">
        <f t="shared" si="11"/>
        <v>5000</v>
      </c>
      <c r="Z11" s="17">
        <f t="shared" si="11"/>
        <v>5000</v>
      </c>
      <c r="AA11" s="17">
        <f t="shared" si="11"/>
        <v>5000</v>
      </c>
      <c r="AB11" s="17">
        <f t="shared" si="11"/>
        <v>5000</v>
      </c>
      <c r="AC11" s="18">
        <f t="shared" si="11"/>
        <v>5000</v>
      </c>
      <c r="AD11" s="18">
        <f t="shared" si="11"/>
        <v>5000</v>
      </c>
      <c r="AE11" s="18">
        <f t="shared" si="11"/>
        <v>5000</v>
      </c>
      <c r="AF11" s="18">
        <f t="shared" si="11"/>
        <v>5000</v>
      </c>
      <c r="AG11" s="18">
        <f t="shared" si="11"/>
        <v>5000</v>
      </c>
      <c r="AH11" s="18">
        <f t="shared" si="11"/>
        <v>5000</v>
      </c>
      <c r="AI11" s="18">
        <f t="shared" si="11"/>
        <v>5000</v>
      </c>
      <c r="AJ11" s="18">
        <f t="shared" si="11"/>
        <v>5000</v>
      </c>
      <c r="AK11" s="18">
        <f t="shared" si="11"/>
        <v>5000</v>
      </c>
      <c r="AL11" s="18">
        <f t="shared" si="11"/>
        <v>5000</v>
      </c>
      <c r="AM11" s="18">
        <f t="shared" si="11"/>
        <v>5000</v>
      </c>
      <c r="AN11" s="18">
        <f t="shared" si="11"/>
        <v>5000</v>
      </c>
      <c r="AO11" s="19">
        <f t="shared" si="6"/>
        <v>160000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ht="12.0" customHeight="1">
      <c r="A12" s="2"/>
      <c r="C12" s="2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B13" s="3" t="s">
        <v>92</v>
      </c>
    </row>
    <row r="14" ht="12.0" customHeight="1">
      <c r="A14" s="2"/>
      <c r="B14" s="2" t="s">
        <v>34</v>
      </c>
      <c r="C14" s="2"/>
      <c r="D14" s="15"/>
      <c r="E14" s="14">
        <v>500.0</v>
      </c>
      <c r="F14" s="14">
        <v>500.0</v>
      </c>
      <c r="G14" s="14">
        <v>500.0</v>
      </c>
      <c r="H14" s="14">
        <v>500.0</v>
      </c>
      <c r="I14" s="14">
        <v>500.0</v>
      </c>
      <c r="J14" s="14">
        <v>500.0</v>
      </c>
      <c r="K14" s="14">
        <v>500.0</v>
      </c>
      <c r="L14" s="14">
        <v>500.0</v>
      </c>
      <c r="M14" s="14">
        <v>500.0</v>
      </c>
      <c r="N14" s="14">
        <v>500.0</v>
      </c>
      <c r="O14" s="14">
        <v>500.0</v>
      </c>
      <c r="P14" s="14">
        <v>500.0</v>
      </c>
      <c r="Q14" s="14">
        <v>500.0</v>
      </c>
      <c r="R14" s="14">
        <v>500.0</v>
      </c>
      <c r="S14" s="14">
        <v>500.0</v>
      </c>
      <c r="T14" s="14">
        <v>500.0</v>
      </c>
      <c r="U14" s="14">
        <v>500.0</v>
      </c>
      <c r="V14" s="14">
        <v>500.0</v>
      </c>
      <c r="W14" s="14">
        <v>500.0</v>
      </c>
      <c r="X14" s="14">
        <v>500.0</v>
      </c>
      <c r="Y14" s="14">
        <v>500.0</v>
      </c>
      <c r="Z14" s="14">
        <v>500.0</v>
      </c>
      <c r="AA14" s="14">
        <v>500.0</v>
      </c>
      <c r="AB14" s="14">
        <v>500.0</v>
      </c>
      <c r="AC14" s="14">
        <v>500.0</v>
      </c>
      <c r="AD14" s="14">
        <v>500.0</v>
      </c>
      <c r="AE14" s="14">
        <v>500.0</v>
      </c>
      <c r="AF14" s="14">
        <v>500.0</v>
      </c>
      <c r="AG14" s="14">
        <v>500.0</v>
      </c>
      <c r="AH14" s="14">
        <v>500.0</v>
      </c>
      <c r="AI14" s="14">
        <v>500.0</v>
      </c>
      <c r="AJ14" s="14">
        <v>500.0</v>
      </c>
      <c r="AK14" s="14">
        <v>500.0</v>
      </c>
      <c r="AL14" s="14">
        <v>500.0</v>
      </c>
      <c r="AM14" s="14">
        <v>500.0</v>
      </c>
      <c r="AN14" s="14">
        <v>500.0</v>
      </c>
      <c r="AO14" s="19">
        <f t="shared" ref="AO14:AO19" si="12">SUM(E14:AN14)</f>
        <v>18000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ht="12.0" customHeight="1">
      <c r="A15" s="2"/>
      <c r="B15" s="2" t="s">
        <v>36</v>
      </c>
      <c r="C15" s="2"/>
      <c r="D15" s="15"/>
      <c r="E15" s="14">
        <v>3000.0</v>
      </c>
      <c r="F15" s="14">
        <v>3000.0</v>
      </c>
      <c r="G15" s="14">
        <v>3000.0</v>
      </c>
      <c r="H15" s="14">
        <v>3000.0</v>
      </c>
      <c r="I15" s="14">
        <v>3000.0</v>
      </c>
      <c r="J15" s="14">
        <v>3000.0</v>
      </c>
      <c r="K15" s="14">
        <v>3000.0</v>
      </c>
      <c r="L15" s="14">
        <v>3000.0</v>
      </c>
      <c r="M15" s="14">
        <v>3000.0</v>
      </c>
      <c r="N15" s="14">
        <v>3000.0</v>
      </c>
      <c r="O15" s="14">
        <v>3000.0</v>
      </c>
      <c r="P15" s="14">
        <v>3000.0</v>
      </c>
      <c r="Q15" s="14">
        <v>3000.0</v>
      </c>
      <c r="R15" s="14">
        <v>3000.0</v>
      </c>
      <c r="S15" s="14">
        <v>3000.0</v>
      </c>
      <c r="T15" s="14">
        <v>3000.0</v>
      </c>
      <c r="U15" s="14">
        <v>3000.0</v>
      </c>
      <c r="V15" s="14">
        <v>3000.0</v>
      </c>
      <c r="W15" s="14">
        <v>3000.0</v>
      </c>
      <c r="X15" s="14">
        <v>3000.0</v>
      </c>
      <c r="Y15" s="14">
        <v>3000.0</v>
      </c>
      <c r="Z15" s="14">
        <v>3000.0</v>
      </c>
      <c r="AA15" s="14">
        <v>3000.0</v>
      </c>
      <c r="AB15" s="14">
        <v>3000.0</v>
      </c>
      <c r="AC15" s="14">
        <v>3000.0</v>
      </c>
      <c r="AD15" s="14">
        <v>3000.0</v>
      </c>
      <c r="AE15" s="14">
        <v>3000.0</v>
      </c>
      <c r="AF15" s="14">
        <v>3000.0</v>
      </c>
      <c r="AG15" s="14">
        <v>3000.0</v>
      </c>
      <c r="AH15" s="14">
        <v>3000.0</v>
      </c>
      <c r="AI15" s="14">
        <v>3000.0</v>
      </c>
      <c r="AJ15" s="14">
        <v>3000.0</v>
      </c>
      <c r="AK15" s="14">
        <v>3000.0</v>
      </c>
      <c r="AL15" s="14">
        <v>3000.0</v>
      </c>
      <c r="AM15" s="14">
        <v>3000.0</v>
      </c>
      <c r="AN15" s="14">
        <v>3000.0</v>
      </c>
      <c r="AO15" s="19">
        <f t="shared" si="12"/>
        <v>108000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ht="12.0" customHeight="1">
      <c r="A16" s="2"/>
      <c r="B16" s="2" t="s">
        <v>93</v>
      </c>
      <c r="C16" s="2"/>
      <c r="D16" s="15"/>
      <c r="E16" s="14">
        <v>2500.0</v>
      </c>
      <c r="F16" s="14">
        <v>2500.0</v>
      </c>
      <c r="G16" s="14">
        <v>2500.0</v>
      </c>
      <c r="H16" s="14">
        <v>2500.0</v>
      </c>
      <c r="I16" s="14">
        <v>2500.0</v>
      </c>
      <c r="J16" s="14">
        <v>2500.0</v>
      </c>
      <c r="K16" s="14">
        <v>2500.0</v>
      </c>
      <c r="L16" s="14">
        <v>2500.0</v>
      </c>
      <c r="M16" s="14">
        <v>2500.0</v>
      </c>
      <c r="N16" s="14">
        <v>2500.0</v>
      </c>
      <c r="O16" s="14">
        <v>2500.0</v>
      </c>
      <c r="P16" s="14">
        <v>2500.0</v>
      </c>
      <c r="Q16" s="14">
        <v>2500.0</v>
      </c>
      <c r="R16" s="14">
        <v>2500.0</v>
      </c>
      <c r="S16" s="14">
        <v>2500.0</v>
      </c>
      <c r="T16" s="14">
        <v>2500.0</v>
      </c>
      <c r="U16" s="14">
        <v>2500.0</v>
      </c>
      <c r="V16" s="14">
        <v>2500.0</v>
      </c>
      <c r="W16" s="14">
        <v>2500.0</v>
      </c>
      <c r="X16" s="14">
        <v>2500.0</v>
      </c>
      <c r="Y16" s="14">
        <v>2500.0</v>
      </c>
      <c r="Z16" s="14">
        <v>2500.0</v>
      </c>
      <c r="AA16" s="14">
        <v>2500.0</v>
      </c>
      <c r="AB16" s="14">
        <v>2500.0</v>
      </c>
      <c r="AC16" s="14">
        <v>2500.0</v>
      </c>
      <c r="AD16" s="14">
        <v>2500.0</v>
      </c>
      <c r="AE16" s="14">
        <v>2500.0</v>
      </c>
      <c r="AF16" s="14">
        <v>2500.0</v>
      </c>
      <c r="AG16" s="14">
        <v>2500.0</v>
      </c>
      <c r="AH16" s="14">
        <v>2500.0</v>
      </c>
      <c r="AI16" s="14">
        <v>2500.0</v>
      </c>
      <c r="AJ16" s="14">
        <v>2500.0</v>
      </c>
      <c r="AK16" s="14">
        <v>2500.0</v>
      </c>
      <c r="AL16" s="14">
        <v>2500.0</v>
      </c>
      <c r="AM16" s="14">
        <v>2500.0</v>
      </c>
      <c r="AN16" s="14">
        <v>2500.0</v>
      </c>
      <c r="AO16" s="19">
        <f t="shared" si="12"/>
        <v>90000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ht="12.0" customHeight="1">
      <c r="B17" s="2" t="s">
        <v>39</v>
      </c>
      <c r="C17" s="2"/>
      <c r="D17" s="15"/>
      <c r="E17" s="14">
        <v>300.0</v>
      </c>
      <c r="F17" s="14">
        <v>300.0</v>
      </c>
      <c r="G17" s="14">
        <v>300.0</v>
      </c>
      <c r="H17" s="14">
        <v>300.0</v>
      </c>
      <c r="I17" s="14">
        <v>300.0</v>
      </c>
      <c r="J17" s="14">
        <v>300.0</v>
      </c>
      <c r="K17" s="14">
        <v>300.0</v>
      </c>
      <c r="L17" s="14">
        <v>300.0</v>
      </c>
      <c r="M17" s="14">
        <v>300.0</v>
      </c>
      <c r="N17" s="14">
        <v>300.0</v>
      </c>
      <c r="O17" s="14">
        <v>300.0</v>
      </c>
      <c r="P17" s="14">
        <v>300.0</v>
      </c>
      <c r="Q17" s="14">
        <v>300.0</v>
      </c>
      <c r="R17" s="14">
        <v>300.0</v>
      </c>
      <c r="S17" s="14">
        <v>300.0</v>
      </c>
      <c r="T17" s="14">
        <v>300.0</v>
      </c>
      <c r="U17" s="14">
        <v>300.0</v>
      </c>
      <c r="V17" s="14">
        <v>300.0</v>
      </c>
      <c r="W17" s="14">
        <v>300.0</v>
      </c>
      <c r="X17" s="14">
        <v>300.0</v>
      </c>
      <c r="Y17" s="14">
        <v>300.0</v>
      </c>
      <c r="Z17" s="14">
        <v>300.0</v>
      </c>
      <c r="AA17" s="14">
        <v>300.0</v>
      </c>
      <c r="AB17" s="14">
        <v>300.0</v>
      </c>
      <c r="AC17" s="14">
        <v>300.0</v>
      </c>
      <c r="AD17" s="14">
        <v>300.0</v>
      </c>
      <c r="AE17" s="14">
        <v>300.0</v>
      </c>
      <c r="AF17" s="14">
        <v>300.0</v>
      </c>
      <c r="AG17" s="14">
        <v>300.0</v>
      </c>
      <c r="AH17" s="14">
        <v>300.0</v>
      </c>
      <c r="AI17" s="14">
        <v>300.0</v>
      </c>
      <c r="AJ17" s="14">
        <v>300.0</v>
      </c>
      <c r="AK17" s="14">
        <v>300.0</v>
      </c>
      <c r="AL17" s="14">
        <v>300.0</v>
      </c>
      <c r="AM17" s="14">
        <v>300.0</v>
      </c>
      <c r="AN17" s="14">
        <v>300.0</v>
      </c>
      <c r="AO17" s="19">
        <f t="shared" si="12"/>
        <v>10800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>
      <c r="B18" s="2" t="s">
        <v>41</v>
      </c>
      <c r="E18" s="14">
        <v>100.0</v>
      </c>
      <c r="F18" s="14">
        <v>100.0</v>
      </c>
      <c r="G18" s="14">
        <v>100.0</v>
      </c>
      <c r="H18" s="14">
        <v>100.0</v>
      </c>
      <c r="I18" s="14">
        <v>100.0</v>
      </c>
      <c r="J18" s="14">
        <v>100.0</v>
      </c>
      <c r="K18" s="14">
        <v>100.0</v>
      </c>
      <c r="L18" s="14">
        <v>100.0</v>
      </c>
      <c r="M18" s="14">
        <v>100.0</v>
      </c>
      <c r="N18" s="14">
        <v>100.0</v>
      </c>
      <c r="O18" s="14">
        <v>100.0</v>
      </c>
      <c r="P18" s="14">
        <v>100.0</v>
      </c>
      <c r="Q18" s="14">
        <v>100.0</v>
      </c>
      <c r="R18" s="14">
        <v>100.0</v>
      </c>
      <c r="S18" s="14">
        <v>100.0</v>
      </c>
      <c r="T18" s="14">
        <v>100.0</v>
      </c>
      <c r="U18" s="14">
        <v>100.0</v>
      </c>
      <c r="V18" s="14">
        <v>100.0</v>
      </c>
      <c r="W18" s="14">
        <v>100.0</v>
      </c>
      <c r="X18" s="14">
        <v>100.0</v>
      </c>
      <c r="Y18" s="14">
        <v>100.0</v>
      </c>
      <c r="Z18" s="14">
        <v>100.0</v>
      </c>
      <c r="AA18" s="14">
        <v>100.0</v>
      </c>
      <c r="AB18" s="14">
        <v>100.0</v>
      </c>
      <c r="AC18" s="14">
        <v>100.0</v>
      </c>
      <c r="AD18" s="14">
        <v>100.0</v>
      </c>
      <c r="AE18" s="14">
        <v>100.0</v>
      </c>
      <c r="AF18" s="14">
        <v>100.0</v>
      </c>
      <c r="AG18" s="14">
        <v>100.0</v>
      </c>
      <c r="AH18" s="14">
        <v>100.0</v>
      </c>
      <c r="AI18" s="14">
        <v>100.0</v>
      </c>
      <c r="AJ18" s="14">
        <v>100.0</v>
      </c>
      <c r="AK18" s="14">
        <v>100.0</v>
      </c>
      <c r="AL18" s="14">
        <v>100.0</v>
      </c>
      <c r="AM18" s="14">
        <v>100.0</v>
      </c>
      <c r="AN18" s="14">
        <v>100.0</v>
      </c>
      <c r="AO18" s="19">
        <f t="shared" si="12"/>
        <v>3600</v>
      </c>
    </row>
    <row r="19">
      <c r="B19" s="2" t="s">
        <v>94</v>
      </c>
      <c r="E19" s="14">
        <v>10000.0</v>
      </c>
      <c r="F19" s="14">
        <v>10000.0</v>
      </c>
      <c r="G19" s="14">
        <v>10000.0</v>
      </c>
      <c r="H19" s="14">
        <v>10000.0</v>
      </c>
      <c r="I19" s="14">
        <v>10000.0</v>
      </c>
      <c r="J19" s="14">
        <v>10000.0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9">
        <f t="shared" si="12"/>
        <v>60000</v>
      </c>
    </row>
    <row r="20" ht="12.0" customHeight="1">
      <c r="A20" s="2"/>
      <c r="B20" s="3" t="s">
        <v>95</v>
      </c>
      <c r="C20" s="2"/>
      <c r="D20" s="1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ht="12.0" customHeight="1">
      <c r="A21" s="2"/>
      <c r="B21" s="2" t="s">
        <v>47</v>
      </c>
      <c r="C21" s="2"/>
      <c r="D21" s="15"/>
      <c r="E21" s="14">
        <v>1000.0</v>
      </c>
      <c r="F21" s="14">
        <v>1000.0</v>
      </c>
      <c r="G21" s="14">
        <v>1000.0</v>
      </c>
      <c r="H21" s="14">
        <v>1000.0</v>
      </c>
      <c r="I21" s="14">
        <v>1000.0</v>
      </c>
      <c r="J21" s="14">
        <v>1000.0</v>
      </c>
      <c r="K21" s="14">
        <v>1000.0</v>
      </c>
      <c r="L21" s="14">
        <f t="shared" ref="L21:AN21" si="13">L81*$E$74</f>
        <v>60000</v>
      </c>
      <c r="M21" s="14">
        <f t="shared" si="13"/>
        <v>0</v>
      </c>
      <c r="N21" s="14">
        <f t="shared" si="13"/>
        <v>0</v>
      </c>
      <c r="O21" s="14">
        <f t="shared" si="13"/>
        <v>0</v>
      </c>
      <c r="P21" s="14">
        <f t="shared" si="13"/>
        <v>0</v>
      </c>
      <c r="Q21" s="14">
        <f t="shared" si="13"/>
        <v>0</v>
      </c>
      <c r="R21" s="14">
        <f t="shared" si="13"/>
        <v>60000</v>
      </c>
      <c r="S21" s="14">
        <f t="shared" si="13"/>
        <v>0</v>
      </c>
      <c r="T21" s="14">
        <f t="shared" si="13"/>
        <v>0</v>
      </c>
      <c r="U21" s="14">
        <f t="shared" si="13"/>
        <v>0</v>
      </c>
      <c r="V21" s="14">
        <f t="shared" si="13"/>
        <v>0</v>
      </c>
      <c r="W21" s="14">
        <f t="shared" si="13"/>
        <v>0</v>
      </c>
      <c r="X21" s="14">
        <f t="shared" si="13"/>
        <v>60000</v>
      </c>
      <c r="Y21" s="14">
        <f t="shared" si="13"/>
        <v>0</v>
      </c>
      <c r="Z21" s="14">
        <f t="shared" si="13"/>
        <v>0</v>
      </c>
      <c r="AA21" s="14">
        <f t="shared" si="13"/>
        <v>0</v>
      </c>
      <c r="AB21" s="14">
        <f t="shared" si="13"/>
        <v>0</v>
      </c>
      <c r="AC21" s="14">
        <f t="shared" si="13"/>
        <v>0</v>
      </c>
      <c r="AD21" s="14">
        <f t="shared" si="13"/>
        <v>60000</v>
      </c>
      <c r="AE21" s="14">
        <f t="shared" si="13"/>
        <v>0</v>
      </c>
      <c r="AF21" s="14">
        <f t="shared" si="13"/>
        <v>0</v>
      </c>
      <c r="AG21" s="14">
        <f t="shared" si="13"/>
        <v>0</v>
      </c>
      <c r="AH21" s="14">
        <f t="shared" si="13"/>
        <v>0</v>
      </c>
      <c r="AI21" s="14">
        <f t="shared" si="13"/>
        <v>0</v>
      </c>
      <c r="AJ21" s="14">
        <f t="shared" si="13"/>
        <v>60000</v>
      </c>
      <c r="AK21" s="14">
        <f t="shared" si="13"/>
        <v>0</v>
      </c>
      <c r="AL21" s="14">
        <f t="shared" si="13"/>
        <v>0</v>
      </c>
      <c r="AM21" s="14">
        <f t="shared" si="13"/>
        <v>0</v>
      </c>
      <c r="AN21" s="14">
        <f t="shared" si="13"/>
        <v>0</v>
      </c>
      <c r="AO21" s="19">
        <f t="shared" ref="AO21:AO25" si="15">SUM(E21:AN21)</f>
        <v>307000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ht="12.0" customHeight="1">
      <c r="A22" s="2"/>
      <c r="B22" s="2" t="s">
        <v>50</v>
      </c>
      <c r="C22" s="2"/>
      <c r="D22" s="15"/>
      <c r="E22" s="14">
        <v>1000.0</v>
      </c>
      <c r="F22" s="14">
        <v>1000.0</v>
      </c>
      <c r="G22" s="14">
        <v>1000.0</v>
      </c>
      <c r="H22" s="14">
        <v>1000.0</v>
      </c>
      <c r="I22" s="14">
        <v>1000.0</v>
      </c>
      <c r="J22" s="14">
        <v>1000.0</v>
      </c>
      <c r="K22" s="14">
        <v>1000.0</v>
      </c>
      <c r="L22" s="14">
        <f t="shared" ref="L22:AN22" si="14">L83*$E$75</f>
        <v>60000</v>
      </c>
      <c r="M22" s="14">
        <f t="shared" si="14"/>
        <v>0</v>
      </c>
      <c r="N22" s="14">
        <f t="shared" si="14"/>
        <v>0</v>
      </c>
      <c r="O22" s="14">
        <f t="shared" si="14"/>
        <v>0</v>
      </c>
      <c r="P22" s="14">
        <f t="shared" si="14"/>
        <v>0</v>
      </c>
      <c r="Q22" s="14">
        <f t="shared" si="14"/>
        <v>0</v>
      </c>
      <c r="R22" s="14">
        <f t="shared" si="14"/>
        <v>60000</v>
      </c>
      <c r="S22" s="14">
        <f t="shared" si="14"/>
        <v>0</v>
      </c>
      <c r="T22" s="14">
        <f t="shared" si="14"/>
        <v>0</v>
      </c>
      <c r="U22" s="14">
        <f t="shared" si="14"/>
        <v>0</v>
      </c>
      <c r="V22" s="14">
        <f t="shared" si="14"/>
        <v>0</v>
      </c>
      <c r="W22" s="14">
        <f t="shared" si="14"/>
        <v>60000</v>
      </c>
      <c r="X22" s="14">
        <f t="shared" si="14"/>
        <v>0</v>
      </c>
      <c r="Y22" s="14">
        <f t="shared" si="14"/>
        <v>0</v>
      </c>
      <c r="Z22" s="14">
        <f t="shared" si="14"/>
        <v>0</v>
      </c>
      <c r="AA22" s="14">
        <f t="shared" si="14"/>
        <v>0</v>
      </c>
      <c r="AB22" s="14">
        <f t="shared" si="14"/>
        <v>0</v>
      </c>
      <c r="AC22" s="14">
        <f t="shared" si="14"/>
        <v>60000</v>
      </c>
      <c r="AD22" s="14">
        <f t="shared" si="14"/>
        <v>0</v>
      </c>
      <c r="AE22" s="14">
        <f t="shared" si="14"/>
        <v>0</v>
      </c>
      <c r="AF22" s="14">
        <f t="shared" si="14"/>
        <v>0</v>
      </c>
      <c r="AG22" s="14">
        <f t="shared" si="14"/>
        <v>60000</v>
      </c>
      <c r="AH22" s="14">
        <f t="shared" si="14"/>
        <v>0</v>
      </c>
      <c r="AI22" s="14">
        <f t="shared" si="14"/>
        <v>0</v>
      </c>
      <c r="AJ22" s="14">
        <f t="shared" si="14"/>
        <v>0</v>
      </c>
      <c r="AK22" s="14">
        <f t="shared" si="14"/>
        <v>0</v>
      </c>
      <c r="AL22" s="14">
        <f t="shared" si="14"/>
        <v>60000</v>
      </c>
      <c r="AM22" s="14">
        <f t="shared" si="14"/>
        <v>0</v>
      </c>
      <c r="AN22" s="14">
        <f t="shared" si="14"/>
        <v>0</v>
      </c>
      <c r="AO22" s="19">
        <f t="shared" si="15"/>
        <v>367000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ht="12.0" customHeight="1">
      <c r="A23" s="2"/>
      <c r="B23" s="2" t="s">
        <v>51</v>
      </c>
      <c r="C23" s="2"/>
      <c r="D23" s="15"/>
      <c r="E23" s="14">
        <v>1000.0</v>
      </c>
      <c r="F23" s="14">
        <v>1000.0</v>
      </c>
      <c r="G23" s="14">
        <v>1000.0</v>
      </c>
      <c r="H23" s="14">
        <v>1000.0</v>
      </c>
      <c r="I23" s="14">
        <v>1000.0</v>
      </c>
      <c r="J23" s="14">
        <v>1000.0</v>
      </c>
      <c r="K23" s="14">
        <v>1000.0</v>
      </c>
      <c r="L23" s="14">
        <f t="shared" ref="L23:AN23" si="16">L87*$E$76</f>
        <v>140000</v>
      </c>
      <c r="M23" s="14">
        <f t="shared" si="16"/>
        <v>0</v>
      </c>
      <c r="N23" s="14">
        <f t="shared" si="16"/>
        <v>0</v>
      </c>
      <c r="O23" s="14">
        <f t="shared" si="16"/>
        <v>0</v>
      </c>
      <c r="P23" s="14">
        <f t="shared" si="16"/>
        <v>0</v>
      </c>
      <c r="Q23" s="14">
        <f t="shared" si="16"/>
        <v>0</v>
      </c>
      <c r="R23" s="14">
        <f t="shared" si="16"/>
        <v>0</v>
      </c>
      <c r="S23" s="14">
        <f t="shared" si="16"/>
        <v>140000</v>
      </c>
      <c r="T23" s="14">
        <f t="shared" si="16"/>
        <v>0</v>
      </c>
      <c r="U23" s="14">
        <f t="shared" si="16"/>
        <v>0</v>
      </c>
      <c r="V23" s="14">
        <f t="shared" si="16"/>
        <v>0</v>
      </c>
      <c r="W23" s="14">
        <f t="shared" si="16"/>
        <v>0</v>
      </c>
      <c r="X23" s="14">
        <f t="shared" si="16"/>
        <v>0</v>
      </c>
      <c r="Y23" s="14">
        <f t="shared" si="16"/>
        <v>0</v>
      </c>
      <c r="Z23" s="14">
        <f t="shared" si="16"/>
        <v>0</v>
      </c>
      <c r="AA23" s="14">
        <f t="shared" si="16"/>
        <v>140000</v>
      </c>
      <c r="AB23" s="14">
        <f t="shared" si="16"/>
        <v>0</v>
      </c>
      <c r="AC23" s="14">
        <f t="shared" si="16"/>
        <v>0</v>
      </c>
      <c r="AD23" s="14">
        <f t="shared" si="16"/>
        <v>0</v>
      </c>
      <c r="AE23" s="14">
        <f t="shared" si="16"/>
        <v>0</v>
      </c>
      <c r="AF23" s="14">
        <f t="shared" si="16"/>
        <v>0</v>
      </c>
      <c r="AG23" s="14">
        <f t="shared" si="16"/>
        <v>0</v>
      </c>
      <c r="AH23" s="14">
        <f t="shared" si="16"/>
        <v>0</v>
      </c>
      <c r="AI23" s="14">
        <f t="shared" si="16"/>
        <v>140000</v>
      </c>
      <c r="AJ23" s="14">
        <f t="shared" si="16"/>
        <v>0</v>
      </c>
      <c r="AK23" s="14">
        <f t="shared" si="16"/>
        <v>0</v>
      </c>
      <c r="AL23" s="14">
        <f t="shared" si="16"/>
        <v>0</v>
      </c>
      <c r="AM23" s="14">
        <f t="shared" si="16"/>
        <v>0</v>
      </c>
      <c r="AN23" s="14">
        <f t="shared" si="16"/>
        <v>0</v>
      </c>
      <c r="AO23" s="19">
        <f t="shared" si="15"/>
        <v>567000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ht="12.0" customHeight="1">
      <c r="A24" s="2"/>
      <c r="B24" s="2" t="s">
        <v>52</v>
      </c>
      <c r="C24" s="2"/>
      <c r="D24" s="15"/>
      <c r="E24" s="14">
        <f t="shared" ref="E24:I24" si="17">SUM(E35+E37+E39)+SUM(E43)</f>
        <v>0</v>
      </c>
      <c r="F24" s="14">
        <f t="shared" si="17"/>
        <v>0</v>
      </c>
      <c r="G24" s="14">
        <f t="shared" si="17"/>
        <v>0</v>
      </c>
      <c r="H24" s="14">
        <f t="shared" si="17"/>
        <v>0</v>
      </c>
      <c r="I24" s="14">
        <f t="shared" si="17"/>
        <v>0</v>
      </c>
      <c r="J24" s="14">
        <v>0.0</v>
      </c>
      <c r="K24" s="14">
        <v>0.0</v>
      </c>
      <c r="L24" s="14">
        <v>0.0</v>
      </c>
      <c r="M24" s="14">
        <f t="shared" ref="M24:AN24" si="18">M42*$C$89</f>
        <v>500</v>
      </c>
      <c r="N24" s="14">
        <f t="shared" si="18"/>
        <v>500</v>
      </c>
      <c r="O24" s="14">
        <f t="shared" si="18"/>
        <v>500</v>
      </c>
      <c r="P24" s="14">
        <f t="shared" si="18"/>
        <v>500</v>
      </c>
      <c r="Q24" s="14">
        <f t="shared" si="18"/>
        <v>600</v>
      </c>
      <c r="R24" s="14">
        <f t="shared" si="18"/>
        <v>600</v>
      </c>
      <c r="S24" s="14">
        <f t="shared" si="18"/>
        <v>600</v>
      </c>
      <c r="T24" s="14">
        <f t="shared" si="18"/>
        <v>600</v>
      </c>
      <c r="U24" s="14">
        <f t="shared" si="18"/>
        <v>600</v>
      </c>
      <c r="V24" s="14">
        <f t="shared" si="18"/>
        <v>600</v>
      </c>
      <c r="W24" s="14">
        <f t="shared" si="18"/>
        <v>600</v>
      </c>
      <c r="X24" s="14">
        <f t="shared" si="18"/>
        <v>600</v>
      </c>
      <c r="Y24" s="14">
        <f t="shared" si="18"/>
        <v>600</v>
      </c>
      <c r="Z24" s="14">
        <f t="shared" si="18"/>
        <v>600</v>
      </c>
      <c r="AA24" s="14">
        <f t="shared" si="18"/>
        <v>600</v>
      </c>
      <c r="AB24" s="14">
        <f t="shared" si="18"/>
        <v>600</v>
      </c>
      <c r="AC24" s="14">
        <f t="shared" si="18"/>
        <v>700</v>
      </c>
      <c r="AD24" s="14">
        <f t="shared" si="18"/>
        <v>700</v>
      </c>
      <c r="AE24" s="14">
        <f t="shared" si="18"/>
        <v>700</v>
      </c>
      <c r="AF24" s="14">
        <f t="shared" si="18"/>
        <v>700</v>
      </c>
      <c r="AG24" s="14">
        <f t="shared" si="18"/>
        <v>700</v>
      </c>
      <c r="AH24" s="14">
        <f t="shared" si="18"/>
        <v>700</v>
      </c>
      <c r="AI24" s="14">
        <f t="shared" si="18"/>
        <v>700</v>
      </c>
      <c r="AJ24" s="14">
        <f t="shared" si="18"/>
        <v>700</v>
      </c>
      <c r="AK24" s="14">
        <f t="shared" si="18"/>
        <v>700</v>
      </c>
      <c r="AL24" s="14">
        <f t="shared" si="18"/>
        <v>700</v>
      </c>
      <c r="AM24" s="14">
        <f t="shared" si="18"/>
        <v>700</v>
      </c>
      <c r="AN24" s="14">
        <f t="shared" si="18"/>
        <v>700</v>
      </c>
      <c r="AO24" s="19">
        <f t="shared" si="15"/>
        <v>17600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ht="12.0" customHeight="1">
      <c r="A25" s="2"/>
      <c r="B25" s="2" t="s">
        <v>54</v>
      </c>
      <c r="C25" s="2"/>
      <c r="D25" s="15"/>
      <c r="E25" s="14">
        <f t="shared" ref="E25:L25" si="19">E42*5</f>
        <v>0</v>
      </c>
      <c r="F25" s="14">
        <f t="shared" si="19"/>
        <v>0</v>
      </c>
      <c r="G25" s="14">
        <f t="shared" si="19"/>
        <v>0</v>
      </c>
      <c r="H25" s="14">
        <f t="shared" si="19"/>
        <v>0</v>
      </c>
      <c r="I25" s="14">
        <f t="shared" si="19"/>
        <v>0</v>
      </c>
      <c r="J25" s="14">
        <f t="shared" si="19"/>
        <v>0</v>
      </c>
      <c r="K25" s="14">
        <f t="shared" si="19"/>
        <v>0</v>
      </c>
      <c r="L25" s="14">
        <f t="shared" si="19"/>
        <v>0</v>
      </c>
      <c r="M25" s="14">
        <f t="shared" ref="M25:AN25" si="20">M42*$C$90</f>
        <v>2000</v>
      </c>
      <c r="N25" s="14">
        <f t="shared" si="20"/>
        <v>2000</v>
      </c>
      <c r="O25" s="14">
        <f t="shared" si="20"/>
        <v>2000</v>
      </c>
      <c r="P25" s="14">
        <f t="shared" si="20"/>
        <v>2000</v>
      </c>
      <c r="Q25" s="14">
        <f t="shared" si="20"/>
        <v>2400</v>
      </c>
      <c r="R25" s="14">
        <f t="shared" si="20"/>
        <v>2400</v>
      </c>
      <c r="S25" s="14">
        <f t="shared" si="20"/>
        <v>2400</v>
      </c>
      <c r="T25" s="14">
        <f t="shared" si="20"/>
        <v>2400</v>
      </c>
      <c r="U25" s="14">
        <f t="shared" si="20"/>
        <v>2400</v>
      </c>
      <c r="V25" s="14">
        <f t="shared" si="20"/>
        <v>2400</v>
      </c>
      <c r="W25" s="14">
        <f t="shared" si="20"/>
        <v>2400</v>
      </c>
      <c r="X25" s="14">
        <f t="shared" si="20"/>
        <v>2400</v>
      </c>
      <c r="Y25" s="14">
        <f t="shared" si="20"/>
        <v>2400</v>
      </c>
      <c r="Z25" s="14">
        <f t="shared" si="20"/>
        <v>2400</v>
      </c>
      <c r="AA25" s="14">
        <f t="shared" si="20"/>
        <v>2400</v>
      </c>
      <c r="AB25" s="14">
        <f t="shared" si="20"/>
        <v>2400</v>
      </c>
      <c r="AC25" s="14">
        <f t="shared" si="20"/>
        <v>2800</v>
      </c>
      <c r="AD25" s="14">
        <f t="shared" si="20"/>
        <v>2800</v>
      </c>
      <c r="AE25" s="14">
        <f t="shared" si="20"/>
        <v>2800</v>
      </c>
      <c r="AF25" s="14">
        <f t="shared" si="20"/>
        <v>2800</v>
      </c>
      <c r="AG25" s="14">
        <f t="shared" si="20"/>
        <v>2800</v>
      </c>
      <c r="AH25" s="14">
        <f t="shared" si="20"/>
        <v>2800</v>
      </c>
      <c r="AI25" s="14">
        <f t="shared" si="20"/>
        <v>2800</v>
      </c>
      <c r="AJ25" s="14">
        <f t="shared" si="20"/>
        <v>2800</v>
      </c>
      <c r="AK25" s="14">
        <f t="shared" si="20"/>
        <v>2800</v>
      </c>
      <c r="AL25" s="14">
        <f t="shared" si="20"/>
        <v>2800</v>
      </c>
      <c r="AM25" s="14">
        <f t="shared" si="20"/>
        <v>2800</v>
      </c>
      <c r="AN25" s="14">
        <f t="shared" si="20"/>
        <v>2800</v>
      </c>
      <c r="AO25" s="19">
        <f t="shared" si="15"/>
        <v>70400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ht="15.75" customHeight="1"/>
    <row r="27" ht="12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ht="12.0" customHeight="1">
      <c r="A28" s="2"/>
      <c r="B28" s="3" t="s">
        <v>96</v>
      </c>
      <c r="C28" s="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ht="12.0" customHeight="1">
      <c r="A29" s="2"/>
      <c r="B29" s="2" t="s">
        <v>97</v>
      </c>
      <c r="C29" s="2"/>
      <c r="D29" s="15"/>
      <c r="E29" s="14">
        <v>1000.0</v>
      </c>
      <c r="F29" s="14">
        <v>1000.0</v>
      </c>
      <c r="G29" s="14">
        <v>1000.0</v>
      </c>
      <c r="H29" s="14">
        <v>1000.0</v>
      </c>
      <c r="I29" s="14">
        <v>1000.0</v>
      </c>
      <c r="J29" s="14">
        <v>1000.0</v>
      </c>
      <c r="K29" s="14">
        <v>3000.0</v>
      </c>
      <c r="L29" s="14">
        <v>15000.0</v>
      </c>
      <c r="M29" s="14">
        <v>3000.0</v>
      </c>
      <c r="N29" s="14">
        <v>1000.0</v>
      </c>
      <c r="O29" s="14">
        <v>1000.0</v>
      </c>
      <c r="P29" s="14">
        <v>1000.0</v>
      </c>
      <c r="Q29" s="14">
        <v>1000.0</v>
      </c>
      <c r="R29" s="14">
        <v>1000.0</v>
      </c>
      <c r="S29" s="14">
        <v>500.0</v>
      </c>
      <c r="T29" s="14">
        <v>500.0</v>
      </c>
      <c r="U29" s="14">
        <v>500.0</v>
      </c>
      <c r="V29" s="14">
        <v>500.0</v>
      </c>
      <c r="W29" s="14">
        <v>500.0</v>
      </c>
      <c r="X29" s="14">
        <v>500.0</v>
      </c>
      <c r="Y29" s="14">
        <v>500.0</v>
      </c>
      <c r="Z29" s="14">
        <v>500.0</v>
      </c>
      <c r="AA29" s="14">
        <v>100000.0</v>
      </c>
      <c r="AB29" s="14">
        <v>100000.0</v>
      </c>
      <c r="AC29" s="14">
        <v>500.0</v>
      </c>
      <c r="AD29" s="14">
        <v>500.0</v>
      </c>
      <c r="AE29" s="14">
        <v>500.0</v>
      </c>
      <c r="AF29" s="14">
        <v>500.0</v>
      </c>
      <c r="AG29" s="14">
        <v>500.0</v>
      </c>
      <c r="AH29" s="14">
        <v>500.0</v>
      </c>
      <c r="AI29" s="14">
        <v>500.0</v>
      </c>
      <c r="AJ29" s="14">
        <v>500.0</v>
      </c>
      <c r="AK29" s="14">
        <v>500.0</v>
      </c>
      <c r="AL29" s="14">
        <v>500.0</v>
      </c>
      <c r="AM29" s="14">
        <v>500.0</v>
      </c>
      <c r="AN29" s="14">
        <v>500.0</v>
      </c>
      <c r="AO29" s="19">
        <f t="shared" ref="AO29:AO32" si="21">SUM(E29:AN29)</f>
        <v>242000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ht="12.0" customHeight="1">
      <c r="A30" s="2"/>
      <c r="B30" s="2" t="s">
        <v>98</v>
      </c>
      <c r="C30" s="2"/>
      <c r="D30" s="15"/>
      <c r="E30" s="14">
        <v>5000.0</v>
      </c>
      <c r="F30" s="14">
        <v>5000.0</v>
      </c>
      <c r="G30" s="14">
        <v>5000.0</v>
      </c>
      <c r="H30" s="14">
        <v>5000.0</v>
      </c>
      <c r="I30" s="14">
        <v>5000.0</v>
      </c>
      <c r="J30" s="14">
        <v>5000.0</v>
      </c>
      <c r="K30" s="14">
        <v>15000.0</v>
      </c>
      <c r="L30" s="14">
        <v>15000.0</v>
      </c>
      <c r="M30" s="14">
        <v>15000.0</v>
      </c>
      <c r="N30" s="14">
        <v>5000.0</v>
      </c>
      <c r="O30" s="14">
        <v>5000.0</v>
      </c>
      <c r="P30" s="14">
        <v>5000.0</v>
      </c>
      <c r="Q30" s="14">
        <v>5000.0</v>
      </c>
      <c r="R30" s="14">
        <v>5000.0</v>
      </c>
      <c r="S30" s="14">
        <v>5000.0</v>
      </c>
      <c r="T30" s="14">
        <v>5000.0</v>
      </c>
      <c r="U30" s="14">
        <v>5000.0</v>
      </c>
      <c r="V30" s="14">
        <v>5000.0</v>
      </c>
      <c r="W30" s="14">
        <v>5000.0</v>
      </c>
      <c r="X30" s="14">
        <v>5000.0</v>
      </c>
      <c r="Y30" s="14">
        <v>3000.0</v>
      </c>
      <c r="Z30" s="14">
        <v>3000.0</v>
      </c>
      <c r="AA30" s="14">
        <v>3000.0</v>
      </c>
      <c r="AB30" s="14">
        <v>3000.0</v>
      </c>
      <c r="AC30" s="14">
        <v>3000.0</v>
      </c>
      <c r="AD30" s="14">
        <v>3000.0</v>
      </c>
      <c r="AE30" s="14">
        <v>3000.0</v>
      </c>
      <c r="AF30" s="14">
        <v>3000.0</v>
      </c>
      <c r="AG30" s="14">
        <v>3000.0</v>
      </c>
      <c r="AH30" s="14">
        <v>3000.0</v>
      </c>
      <c r="AI30" s="14">
        <v>3000.0</v>
      </c>
      <c r="AJ30" s="14">
        <v>3000.0</v>
      </c>
      <c r="AK30" s="14">
        <v>3000.0</v>
      </c>
      <c r="AL30" s="14">
        <v>3000.0</v>
      </c>
      <c r="AM30" s="14">
        <v>3000.0</v>
      </c>
      <c r="AN30" s="14">
        <v>3000.0</v>
      </c>
      <c r="AO30" s="15">
        <f t="shared" si="21"/>
        <v>178000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ht="12.0" customHeight="1">
      <c r="A31" s="2"/>
      <c r="B31" s="2" t="s">
        <v>99</v>
      </c>
      <c r="C31" s="2"/>
      <c r="D31" s="2"/>
      <c r="E31" s="14">
        <v>1500.0</v>
      </c>
      <c r="F31" s="14">
        <v>1500.0</v>
      </c>
      <c r="G31" s="14">
        <v>1500.0</v>
      </c>
      <c r="H31" s="14">
        <v>1500.0</v>
      </c>
      <c r="I31" s="14">
        <v>1500.0</v>
      </c>
      <c r="J31" s="14">
        <v>1500.0</v>
      </c>
      <c r="K31" s="14">
        <v>1500.0</v>
      </c>
      <c r="L31" s="14">
        <v>15000.0</v>
      </c>
      <c r="M31" s="14">
        <v>1500.0</v>
      </c>
      <c r="N31" s="14">
        <v>1500.0</v>
      </c>
      <c r="O31" s="14">
        <v>1500.0</v>
      </c>
      <c r="P31" s="14">
        <v>1500.0</v>
      </c>
      <c r="Q31" s="14">
        <v>1500.0</v>
      </c>
      <c r="R31" s="14">
        <v>1500.0</v>
      </c>
      <c r="S31" s="14">
        <v>1500.0</v>
      </c>
      <c r="T31" s="14">
        <v>1500.0</v>
      </c>
      <c r="U31" s="14">
        <v>1500.0</v>
      </c>
      <c r="V31" s="14">
        <v>1500.0</v>
      </c>
      <c r="W31" s="14">
        <v>1500.0</v>
      </c>
      <c r="X31" s="14">
        <v>1500.0</v>
      </c>
      <c r="Y31" s="14">
        <v>1500.0</v>
      </c>
      <c r="Z31" s="14">
        <v>1500.0</v>
      </c>
      <c r="AA31" s="14">
        <v>1500.0</v>
      </c>
      <c r="AB31" s="14">
        <v>1500.0</v>
      </c>
      <c r="AC31" s="14">
        <v>1500.0</v>
      </c>
      <c r="AD31" s="14">
        <v>1500.0</v>
      </c>
      <c r="AE31" s="14">
        <v>1500.0</v>
      </c>
      <c r="AF31" s="14">
        <v>1500.0</v>
      </c>
      <c r="AG31" s="14">
        <v>1500.0</v>
      </c>
      <c r="AH31" s="14">
        <v>1500.0</v>
      </c>
      <c r="AI31" s="14">
        <v>1500.0</v>
      </c>
      <c r="AJ31" s="14">
        <v>1500.0</v>
      </c>
      <c r="AK31" s="14">
        <v>1500.0</v>
      </c>
      <c r="AL31" s="14">
        <v>1500.0</v>
      </c>
      <c r="AM31" s="14">
        <v>1500.0</v>
      </c>
      <c r="AN31" s="14">
        <v>1500.0</v>
      </c>
      <c r="AO31" s="15">
        <f t="shared" si="21"/>
        <v>67500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ht="12.0" customHeight="1">
      <c r="A32" s="3"/>
      <c r="B32" s="20" t="s">
        <v>100</v>
      </c>
      <c r="C32" s="20"/>
      <c r="D32" s="20"/>
      <c r="E32" s="21">
        <f t="shared" ref="E32:AN32" si="22">SUM(E4:E31)</f>
        <v>59400</v>
      </c>
      <c r="F32" s="21">
        <f t="shared" si="22"/>
        <v>50400</v>
      </c>
      <c r="G32" s="21">
        <f t="shared" si="22"/>
        <v>50400</v>
      </c>
      <c r="H32" s="21">
        <f t="shared" si="22"/>
        <v>55400</v>
      </c>
      <c r="I32" s="21">
        <f t="shared" si="22"/>
        <v>60400</v>
      </c>
      <c r="J32" s="21">
        <f t="shared" si="22"/>
        <v>60400</v>
      </c>
      <c r="K32" s="21">
        <f t="shared" si="22"/>
        <v>62400</v>
      </c>
      <c r="L32" s="21">
        <f t="shared" si="22"/>
        <v>344900</v>
      </c>
      <c r="M32" s="21">
        <f t="shared" si="22"/>
        <v>61900</v>
      </c>
      <c r="N32" s="21">
        <f t="shared" si="22"/>
        <v>49900</v>
      </c>
      <c r="O32" s="21">
        <f t="shared" si="22"/>
        <v>49900</v>
      </c>
      <c r="P32" s="21">
        <f t="shared" si="22"/>
        <v>49900</v>
      </c>
      <c r="Q32" s="22">
        <f t="shared" si="22"/>
        <v>46400</v>
      </c>
      <c r="R32" s="22">
        <f t="shared" si="22"/>
        <v>166400</v>
      </c>
      <c r="S32" s="22">
        <f t="shared" si="22"/>
        <v>185900</v>
      </c>
      <c r="T32" s="22">
        <f t="shared" si="22"/>
        <v>45900</v>
      </c>
      <c r="U32" s="22">
        <f t="shared" si="22"/>
        <v>45900</v>
      </c>
      <c r="V32" s="22">
        <f t="shared" si="22"/>
        <v>45900</v>
      </c>
      <c r="W32" s="22">
        <f t="shared" si="22"/>
        <v>105900</v>
      </c>
      <c r="X32" s="22">
        <f t="shared" si="22"/>
        <v>105900</v>
      </c>
      <c r="Y32" s="22">
        <f t="shared" si="22"/>
        <v>43900</v>
      </c>
      <c r="Z32" s="22">
        <f t="shared" si="22"/>
        <v>43900</v>
      </c>
      <c r="AA32" s="22">
        <f t="shared" si="22"/>
        <v>283400</v>
      </c>
      <c r="AB32" s="22">
        <f t="shared" si="22"/>
        <v>143400</v>
      </c>
      <c r="AC32" s="23">
        <f t="shared" si="22"/>
        <v>104400</v>
      </c>
      <c r="AD32" s="23">
        <f t="shared" si="22"/>
        <v>104400</v>
      </c>
      <c r="AE32" s="23">
        <f t="shared" si="22"/>
        <v>44400</v>
      </c>
      <c r="AF32" s="23">
        <f t="shared" si="22"/>
        <v>44400</v>
      </c>
      <c r="AG32" s="23">
        <f t="shared" si="22"/>
        <v>104400</v>
      </c>
      <c r="AH32" s="23">
        <f t="shared" si="22"/>
        <v>44400</v>
      </c>
      <c r="AI32" s="23">
        <f t="shared" si="22"/>
        <v>184400</v>
      </c>
      <c r="AJ32" s="23">
        <f t="shared" si="22"/>
        <v>104400</v>
      </c>
      <c r="AK32" s="23">
        <f t="shared" si="22"/>
        <v>44400</v>
      </c>
      <c r="AL32" s="23">
        <f t="shared" si="22"/>
        <v>104400</v>
      </c>
      <c r="AM32" s="23">
        <f t="shared" si="22"/>
        <v>44400</v>
      </c>
      <c r="AN32" s="23">
        <f t="shared" si="22"/>
        <v>44400</v>
      </c>
      <c r="AO32" s="24">
        <f t="shared" si="21"/>
        <v>3190900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ht="12.0" customHeight="1">
      <c r="A33" s="2"/>
      <c r="B33" s="2"/>
      <c r="C33" s="2"/>
      <c r="D33" s="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ht="12.0" customHeight="1">
      <c r="A34" s="2"/>
      <c r="B34" s="26" t="s">
        <v>101</v>
      </c>
      <c r="C34" s="3"/>
      <c r="D34" s="2"/>
      <c r="E34" s="9"/>
      <c r="F34" s="9"/>
      <c r="G34" s="9"/>
      <c r="H34" s="9"/>
      <c r="I34" s="9"/>
      <c r="J34" s="9"/>
      <c r="K34" s="9"/>
      <c r="L34" s="9" t="s">
        <v>102</v>
      </c>
      <c r="M34" s="9" t="s">
        <v>103</v>
      </c>
      <c r="N34" s="9"/>
      <c r="O34" s="9"/>
      <c r="P34" s="9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ht="12.0" customHeight="1">
      <c r="A35" s="3" t="s">
        <v>104</v>
      </c>
      <c r="B35" s="3" t="s">
        <v>105</v>
      </c>
      <c r="C35" s="2"/>
      <c r="E35" s="27">
        <f>SUM(E43)*10%</f>
        <v>0</v>
      </c>
      <c r="F35" s="27">
        <v>0.0</v>
      </c>
      <c r="G35" s="27">
        <v>0.0</v>
      </c>
      <c r="H35" s="27">
        <v>0.0</v>
      </c>
      <c r="I35" s="27">
        <v>0.0</v>
      </c>
      <c r="J35" s="27">
        <v>0.0</v>
      </c>
      <c r="K35" s="27">
        <v>0.0</v>
      </c>
      <c r="L35" s="27">
        <v>0.0</v>
      </c>
      <c r="M35" s="28">
        <f t="shared" ref="M35:AN35" si="23">M94</f>
        <v>165</v>
      </c>
      <c r="N35" s="28">
        <f t="shared" si="23"/>
        <v>165</v>
      </c>
      <c r="O35" s="28">
        <f t="shared" si="23"/>
        <v>165</v>
      </c>
      <c r="P35" s="28">
        <f t="shared" si="23"/>
        <v>165</v>
      </c>
      <c r="Q35" s="28">
        <f t="shared" si="23"/>
        <v>198</v>
      </c>
      <c r="R35" s="28">
        <f t="shared" si="23"/>
        <v>198</v>
      </c>
      <c r="S35" s="28">
        <f t="shared" si="23"/>
        <v>198</v>
      </c>
      <c r="T35" s="28">
        <f t="shared" si="23"/>
        <v>198</v>
      </c>
      <c r="U35" s="28">
        <f t="shared" si="23"/>
        <v>198</v>
      </c>
      <c r="V35" s="28">
        <f t="shared" si="23"/>
        <v>198</v>
      </c>
      <c r="W35" s="28">
        <f t="shared" si="23"/>
        <v>198</v>
      </c>
      <c r="X35" s="28">
        <f t="shared" si="23"/>
        <v>198</v>
      </c>
      <c r="Y35" s="28">
        <f t="shared" si="23"/>
        <v>198</v>
      </c>
      <c r="Z35" s="28">
        <f t="shared" si="23"/>
        <v>198</v>
      </c>
      <c r="AA35" s="28">
        <f t="shared" si="23"/>
        <v>198</v>
      </c>
      <c r="AB35" s="28">
        <f t="shared" si="23"/>
        <v>198</v>
      </c>
      <c r="AC35" s="28">
        <f t="shared" si="23"/>
        <v>231</v>
      </c>
      <c r="AD35" s="28">
        <f t="shared" si="23"/>
        <v>231</v>
      </c>
      <c r="AE35" s="28">
        <f t="shared" si="23"/>
        <v>231</v>
      </c>
      <c r="AF35" s="28">
        <f t="shared" si="23"/>
        <v>231</v>
      </c>
      <c r="AG35" s="28">
        <f t="shared" si="23"/>
        <v>231</v>
      </c>
      <c r="AH35" s="28">
        <f t="shared" si="23"/>
        <v>231</v>
      </c>
      <c r="AI35" s="28">
        <f t="shared" si="23"/>
        <v>231</v>
      </c>
      <c r="AJ35" s="28">
        <f t="shared" si="23"/>
        <v>231</v>
      </c>
      <c r="AK35" s="28">
        <f t="shared" si="23"/>
        <v>231</v>
      </c>
      <c r="AL35" s="28">
        <f t="shared" si="23"/>
        <v>231</v>
      </c>
      <c r="AM35" s="28">
        <f t="shared" si="23"/>
        <v>231</v>
      </c>
      <c r="AN35" s="28">
        <f t="shared" si="23"/>
        <v>231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ht="12.0" customHeight="1">
      <c r="A36" s="14">
        <v>29.9</v>
      </c>
      <c r="B36" s="2" t="s">
        <v>106</v>
      </c>
      <c r="C36" s="2"/>
      <c r="D36" s="2"/>
      <c r="E36" s="16">
        <f t="shared" ref="E36:J36" si="24">SUM(E35*$A36)</f>
        <v>0</v>
      </c>
      <c r="F36" s="16">
        <f t="shared" si="24"/>
        <v>0</v>
      </c>
      <c r="G36" s="16">
        <f t="shared" si="24"/>
        <v>0</v>
      </c>
      <c r="H36" s="16">
        <f t="shared" si="24"/>
        <v>0</v>
      </c>
      <c r="I36" s="16">
        <f t="shared" si="24"/>
        <v>0</v>
      </c>
      <c r="J36" s="16">
        <f t="shared" si="24"/>
        <v>0</v>
      </c>
      <c r="K36" s="16">
        <f>SUM(K35*A36)</f>
        <v>0</v>
      </c>
      <c r="L36" s="16">
        <f>SUM(L35*A36)</f>
        <v>0</v>
      </c>
      <c r="M36" s="16">
        <f>SUM(M35*A36)</f>
        <v>4933.5</v>
      </c>
      <c r="N36" s="16">
        <f>SUM(N35*A36)</f>
        <v>4933.5</v>
      </c>
      <c r="O36" s="16">
        <f>SUM(O35*A36)</f>
        <v>4933.5</v>
      </c>
      <c r="P36" s="16">
        <f>SUM(P35*A36)</f>
        <v>4933.5</v>
      </c>
      <c r="Q36" s="29">
        <f>SUM(Q35*A36)</f>
        <v>5920.2</v>
      </c>
      <c r="R36" s="29">
        <f>SUM(R35*A36)</f>
        <v>5920.2</v>
      </c>
      <c r="S36" s="29">
        <f>SUM(S35*A36)</f>
        <v>5920.2</v>
      </c>
      <c r="T36" s="29">
        <f>SUM(T35*A36)</f>
        <v>5920.2</v>
      </c>
      <c r="U36" s="29">
        <f>SUM(U35*A36)</f>
        <v>5920.2</v>
      </c>
      <c r="V36" s="29">
        <f>SUM(V35*A36)</f>
        <v>5920.2</v>
      </c>
      <c r="W36" s="29">
        <f>SUM(W35*A36)</f>
        <v>5920.2</v>
      </c>
      <c r="X36" s="29">
        <f>SUM(X35*A36)</f>
        <v>5920.2</v>
      </c>
      <c r="Y36" s="29">
        <f>SUM(Y35*A36)</f>
        <v>5920.2</v>
      </c>
      <c r="Z36" s="29">
        <f>SUM(Z35*A36)</f>
        <v>5920.2</v>
      </c>
      <c r="AA36" s="29">
        <f>SUM(AA35*A36)</f>
        <v>5920.2</v>
      </c>
      <c r="AB36" s="29">
        <f>SUM(AB35*A36)</f>
        <v>5920.2</v>
      </c>
      <c r="AC36" s="18">
        <f>SUM(AC35*A36)</f>
        <v>6906.9</v>
      </c>
      <c r="AD36" s="18">
        <f>SUM(AD35*A36)</f>
        <v>6906.9</v>
      </c>
      <c r="AE36" s="18">
        <f>SUM(AE35*A36)</f>
        <v>6906.9</v>
      </c>
      <c r="AF36" s="18">
        <f>SUM(AF35*A36)</f>
        <v>6906.9</v>
      </c>
      <c r="AG36" s="18">
        <f>SUM(AG35*A36)</f>
        <v>6906.9</v>
      </c>
      <c r="AH36" s="18">
        <f>SUM(AH35*A36)</f>
        <v>6906.9</v>
      </c>
      <c r="AI36" s="18">
        <f>SUM(AI35*A36)</f>
        <v>6906.9</v>
      </c>
      <c r="AJ36" s="18">
        <f>SUM(AJ35*A36)</f>
        <v>6906.9</v>
      </c>
      <c r="AK36" s="18">
        <f>SUM(AK35*A36)</f>
        <v>6906.9</v>
      </c>
      <c r="AL36" s="18">
        <f>SUM(AL35*A36)</f>
        <v>6906.9</v>
      </c>
      <c r="AM36" s="18">
        <f>SUM(AM35*A36)</f>
        <v>6906.9</v>
      </c>
      <c r="AN36" s="18">
        <f>SUM(AN35*A36)</f>
        <v>6906.9</v>
      </c>
      <c r="AO36" s="15">
        <f>SUM(E36:AN36)</f>
        <v>173659.2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ht="12.0" customHeight="1">
      <c r="A37" s="15"/>
      <c r="B37" s="3" t="s">
        <v>105</v>
      </c>
      <c r="C37" s="2"/>
      <c r="D37" s="2"/>
      <c r="E37" s="27">
        <f>SUM(E43)*25%</f>
        <v>0</v>
      </c>
      <c r="F37" s="27">
        <v>0.0</v>
      </c>
      <c r="G37" s="27">
        <v>0.0</v>
      </c>
      <c r="H37" s="27">
        <v>0.0</v>
      </c>
      <c r="I37" s="27">
        <v>0.0</v>
      </c>
      <c r="J37" s="27">
        <v>0.0</v>
      </c>
      <c r="K37" s="27">
        <v>0.0</v>
      </c>
      <c r="L37" s="27">
        <v>0.0</v>
      </c>
      <c r="M37" s="28">
        <f t="shared" ref="M37:AN37" si="25">M95</f>
        <v>250</v>
      </c>
      <c r="N37" s="28">
        <f t="shared" si="25"/>
        <v>250</v>
      </c>
      <c r="O37" s="28">
        <f t="shared" si="25"/>
        <v>250</v>
      </c>
      <c r="P37" s="28">
        <f t="shared" si="25"/>
        <v>250</v>
      </c>
      <c r="Q37" s="28">
        <f t="shared" si="25"/>
        <v>300</v>
      </c>
      <c r="R37" s="28">
        <f t="shared" si="25"/>
        <v>300</v>
      </c>
      <c r="S37" s="28">
        <f t="shared" si="25"/>
        <v>300</v>
      </c>
      <c r="T37" s="28">
        <f t="shared" si="25"/>
        <v>300</v>
      </c>
      <c r="U37" s="28">
        <f t="shared" si="25"/>
        <v>300</v>
      </c>
      <c r="V37" s="28">
        <f t="shared" si="25"/>
        <v>300</v>
      </c>
      <c r="W37" s="28">
        <f t="shared" si="25"/>
        <v>300</v>
      </c>
      <c r="X37" s="28">
        <f t="shared" si="25"/>
        <v>300</v>
      </c>
      <c r="Y37" s="28">
        <f t="shared" si="25"/>
        <v>300</v>
      </c>
      <c r="Z37" s="28">
        <f t="shared" si="25"/>
        <v>300</v>
      </c>
      <c r="AA37" s="28">
        <f t="shared" si="25"/>
        <v>300</v>
      </c>
      <c r="AB37" s="28">
        <f t="shared" si="25"/>
        <v>300</v>
      </c>
      <c r="AC37" s="28">
        <f t="shared" si="25"/>
        <v>350</v>
      </c>
      <c r="AD37" s="28">
        <f t="shared" si="25"/>
        <v>350</v>
      </c>
      <c r="AE37" s="28">
        <f t="shared" si="25"/>
        <v>350</v>
      </c>
      <c r="AF37" s="28">
        <f t="shared" si="25"/>
        <v>350</v>
      </c>
      <c r="AG37" s="28">
        <f t="shared" si="25"/>
        <v>350</v>
      </c>
      <c r="AH37" s="28">
        <f t="shared" si="25"/>
        <v>350</v>
      </c>
      <c r="AI37" s="28">
        <f t="shared" si="25"/>
        <v>350</v>
      </c>
      <c r="AJ37" s="28">
        <f t="shared" si="25"/>
        <v>350</v>
      </c>
      <c r="AK37" s="28">
        <f t="shared" si="25"/>
        <v>350</v>
      </c>
      <c r="AL37" s="28">
        <f t="shared" si="25"/>
        <v>350</v>
      </c>
      <c r="AM37" s="28">
        <f t="shared" si="25"/>
        <v>350</v>
      </c>
      <c r="AN37" s="28">
        <f t="shared" si="25"/>
        <v>350</v>
      </c>
      <c r="AO37" s="15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ht="12.0" customHeight="1">
      <c r="A38" s="14">
        <v>9.9</v>
      </c>
      <c r="B38" s="2" t="s">
        <v>107</v>
      </c>
      <c r="C38" s="2"/>
      <c r="D38" s="2"/>
      <c r="E38" s="16">
        <f t="shared" ref="E38:J38" si="26">SUM(E37*$A38)</f>
        <v>0</v>
      </c>
      <c r="F38" s="16">
        <f t="shared" si="26"/>
        <v>0</v>
      </c>
      <c r="G38" s="16">
        <f t="shared" si="26"/>
        <v>0</v>
      </c>
      <c r="H38" s="16">
        <f t="shared" si="26"/>
        <v>0</v>
      </c>
      <c r="I38" s="16">
        <f t="shared" si="26"/>
        <v>0</v>
      </c>
      <c r="J38" s="16">
        <f t="shared" si="26"/>
        <v>0</v>
      </c>
      <c r="K38" s="16">
        <f>SUM(K37*A38)</f>
        <v>0</v>
      </c>
      <c r="L38" s="16">
        <f>SUM(L37*A38)</f>
        <v>0</v>
      </c>
      <c r="M38" s="16">
        <f>SUM(M37*A38)</f>
        <v>2475</v>
      </c>
      <c r="N38" s="16">
        <f>SUM(N37*A38)</f>
        <v>2475</v>
      </c>
      <c r="O38" s="16">
        <f>SUM(O37*A38)</f>
        <v>2475</v>
      </c>
      <c r="P38" s="16">
        <f>SUM(P37*A38)</f>
        <v>2475</v>
      </c>
      <c r="Q38" s="29">
        <f>SUM(Q37*A38)</f>
        <v>2970</v>
      </c>
      <c r="R38" s="29">
        <f>SUM(R37*A38)</f>
        <v>2970</v>
      </c>
      <c r="S38" s="29">
        <f>SUM(S37*A38)</f>
        <v>2970</v>
      </c>
      <c r="T38" s="29">
        <f>SUM(T37*A38)</f>
        <v>2970</v>
      </c>
      <c r="U38" s="29">
        <f>SUM(U37*A38)</f>
        <v>2970</v>
      </c>
      <c r="V38" s="29">
        <f>SUM(V37*A38)</f>
        <v>2970</v>
      </c>
      <c r="W38" s="29">
        <f>SUM(W37*A38)</f>
        <v>2970</v>
      </c>
      <c r="X38" s="29">
        <f>SUM(X37*A38)</f>
        <v>2970</v>
      </c>
      <c r="Y38" s="29">
        <f>SUM(Y37*A38)</f>
        <v>2970</v>
      </c>
      <c r="Z38" s="29">
        <f>SUM(Z37*A38)</f>
        <v>2970</v>
      </c>
      <c r="AA38" s="29">
        <f>SUM(AA37*A38)</f>
        <v>2970</v>
      </c>
      <c r="AB38" s="29">
        <f>SUM(AB37*A38)</f>
        <v>2970</v>
      </c>
      <c r="AC38" s="18">
        <f>SUM(AC37*A38)</f>
        <v>3465</v>
      </c>
      <c r="AD38" s="18">
        <f>SUM(AD37*A38)</f>
        <v>3465</v>
      </c>
      <c r="AE38" s="18">
        <f>SUM(AE37*A38)</f>
        <v>3465</v>
      </c>
      <c r="AF38" s="18">
        <f>SUM(AF37*A38)</f>
        <v>3465</v>
      </c>
      <c r="AG38" s="18">
        <f>SUM(AG37*A38)</f>
        <v>3465</v>
      </c>
      <c r="AH38" s="18">
        <f>SUM(AH37*A38)</f>
        <v>3465</v>
      </c>
      <c r="AI38" s="18">
        <f>SUM(AI37*A38)</f>
        <v>3465</v>
      </c>
      <c r="AJ38" s="18">
        <f>SUM(AJ37*A38)</f>
        <v>3465</v>
      </c>
      <c r="AK38" s="18">
        <f>SUM(AK37*A38)</f>
        <v>3465</v>
      </c>
      <c r="AL38" s="18">
        <f>SUM(AL37*A38)</f>
        <v>3465</v>
      </c>
      <c r="AM38" s="18">
        <f>SUM(AM37*A38)</f>
        <v>3465</v>
      </c>
      <c r="AN38" s="18">
        <f>SUM(AN37*A38)</f>
        <v>3465</v>
      </c>
      <c r="AO38" s="15">
        <f>SUM(E38:AN38)</f>
        <v>87120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ht="12.0" customHeight="1">
      <c r="A39" s="15"/>
      <c r="B39" s="3" t="s">
        <v>105</v>
      </c>
      <c r="C39" s="2"/>
      <c r="D39" s="2"/>
      <c r="E39" s="27">
        <v>0.0</v>
      </c>
      <c r="F39" s="27">
        <v>0.0</v>
      </c>
      <c r="G39" s="27">
        <v>0.0</v>
      </c>
      <c r="H39" s="27">
        <v>0.0</v>
      </c>
      <c r="I39" s="27">
        <v>0.0</v>
      </c>
      <c r="J39" s="27">
        <v>0.0</v>
      </c>
      <c r="K39" s="27"/>
      <c r="L39" s="27"/>
      <c r="M39" s="28">
        <f t="shared" ref="M39:AN39" si="27">M96</f>
        <v>2500</v>
      </c>
      <c r="N39" s="28">
        <f t="shared" si="27"/>
        <v>2500</v>
      </c>
      <c r="O39" s="28">
        <f t="shared" si="27"/>
        <v>2500</v>
      </c>
      <c r="P39" s="28">
        <f t="shared" si="27"/>
        <v>2500</v>
      </c>
      <c r="Q39" s="28">
        <f t="shared" si="27"/>
        <v>3000</v>
      </c>
      <c r="R39" s="28">
        <f t="shared" si="27"/>
        <v>3000</v>
      </c>
      <c r="S39" s="28">
        <f t="shared" si="27"/>
        <v>3000</v>
      </c>
      <c r="T39" s="28">
        <f t="shared" si="27"/>
        <v>3000</v>
      </c>
      <c r="U39" s="28">
        <f t="shared" si="27"/>
        <v>3000</v>
      </c>
      <c r="V39" s="28">
        <f t="shared" si="27"/>
        <v>3000</v>
      </c>
      <c r="W39" s="28">
        <f t="shared" si="27"/>
        <v>3000</v>
      </c>
      <c r="X39" s="28">
        <f t="shared" si="27"/>
        <v>3000</v>
      </c>
      <c r="Y39" s="28">
        <f t="shared" si="27"/>
        <v>3000</v>
      </c>
      <c r="Z39" s="28">
        <f t="shared" si="27"/>
        <v>3000</v>
      </c>
      <c r="AA39" s="28">
        <f t="shared" si="27"/>
        <v>3000</v>
      </c>
      <c r="AB39" s="28">
        <f t="shared" si="27"/>
        <v>3000</v>
      </c>
      <c r="AC39" s="28">
        <f t="shared" si="27"/>
        <v>3500</v>
      </c>
      <c r="AD39" s="28">
        <f t="shared" si="27"/>
        <v>3500</v>
      </c>
      <c r="AE39" s="28">
        <f t="shared" si="27"/>
        <v>3500</v>
      </c>
      <c r="AF39" s="28">
        <f t="shared" si="27"/>
        <v>3500</v>
      </c>
      <c r="AG39" s="28">
        <f t="shared" si="27"/>
        <v>3500</v>
      </c>
      <c r="AH39" s="28">
        <f t="shared" si="27"/>
        <v>3500</v>
      </c>
      <c r="AI39" s="28">
        <f t="shared" si="27"/>
        <v>3500</v>
      </c>
      <c r="AJ39" s="28">
        <f t="shared" si="27"/>
        <v>3500</v>
      </c>
      <c r="AK39" s="28">
        <f t="shared" si="27"/>
        <v>3500</v>
      </c>
      <c r="AL39" s="28">
        <f t="shared" si="27"/>
        <v>3500</v>
      </c>
      <c r="AM39" s="28">
        <f t="shared" si="27"/>
        <v>3500</v>
      </c>
      <c r="AN39" s="28">
        <f t="shared" si="27"/>
        <v>3500</v>
      </c>
      <c r="AO39" s="15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ht="12.0" customHeight="1">
      <c r="A40" s="14">
        <v>5.0</v>
      </c>
      <c r="B40" s="2" t="s">
        <v>108</v>
      </c>
      <c r="C40" s="2"/>
      <c r="D40" s="2"/>
      <c r="E40" s="16">
        <f t="shared" ref="E40:P40" si="28">SUM(E39*$A40)</f>
        <v>0</v>
      </c>
      <c r="F40" s="16">
        <f t="shared" si="28"/>
        <v>0</v>
      </c>
      <c r="G40" s="16">
        <f t="shared" si="28"/>
        <v>0</v>
      </c>
      <c r="H40" s="16">
        <f t="shared" si="28"/>
        <v>0</v>
      </c>
      <c r="I40" s="16">
        <f t="shared" si="28"/>
        <v>0</v>
      </c>
      <c r="J40" s="16">
        <f t="shared" si="28"/>
        <v>0</v>
      </c>
      <c r="K40" s="16">
        <f t="shared" si="28"/>
        <v>0</v>
      </c>
      <c r="L40" s="16">
        <f t="shared" si="28"/>
        <v>0</v>
      </c>
      <c r="M40" s="16">
        <f t="shared" si="28"/>
        <v>12500</v>
      </c>
      <c r="N40" s="16">
        <f t="shared" si="28"/>
        <v>12500</v>
      </c>
      <c r="O40" s="16">
        <f t="shared" si="28"/>
        <v>12500</v>
      </c>
      <c r="P40" s="16">
        <f t="shared" si="28"/>
        <v>12500</v>
      </c>
      <c r="Q40" s="29">
        <f t="shared" ref="Q40:S40" si="29">SUM(Q39*$A$40)</f>
        <v>15000</v>
      </c>
      <c r="R40" s="29">
        <f t="shared" si="29"/>
        <v>15000</v>
      </c>
      <c r="S40" s="29">
        <f t="shared" si="29"/>
        <v>15000</v>
      </c>
      <c r="T40" s="29">
        <f>SUM(T39*A40)</f>
        <v>15000</v>
      </c>
      <c r="U40" s="29">
        <f>SUM(U39*A40)</f>
        <v>15000</v>
      </c>
      <c r="V40" s="29">
        <f>SUM(V39*A40)</f>
        <v>15000</v>
      </c>
      <c r="W40" s="29">
        <f>SUM(W39*A40)</f>
        <v>15000</v>
      </c>
      <c r="X40" s="29">
        <f>SUM(X39*A40)</f>
        <v>15000</v>
      </c>
      <c r="Y40" s="29">
        <f>SUM(Y39*A40)</f>
        <v>15000</v>
      </c>
      <c r="Z40" s="29">
        <f>SUM(Z39*A40)</f>
        <v>15000</v>
      </c>
      <c r="AA40" s="29">
        <f>SUM(AA39*A40)</f>
        <v>15000</v>
      </c>
      <c r="AB40" s="29">
        <f>SUM(AB39*A40)</f>
        <v>15000</v>
      </c>
      <c r="AC40" s="18">
        <f>SUM(AC39*A40)</f>
        <v>17500</v>
      </c>
      <c r="AD40" s="18">
        <f>SUM(AD39*A40)</f>
        <v>17500</v>
      </c>
      <c r="AE40" s="18">
        <f>SUM(AE39*A40)</f>
        <v>17500</v>
      </c>
      <c r="AF40" s="18">
        <f>SUM(AF39*A40)</f>
        <v>17500</v>
      </c>
      <c r="AG40" s="18">
        <f>SUM(AG39*A40)</f>
        <v>17500</v>
      </c>
      <c r="AH40" s="18">
        <f>SUM(AH39*A40)</f>
        <v>17500</v>
      </c>
      <c r="AI40" s="18">
        <f>SUM(AI39*A40)</f>
        <v>17500</v>
      </c>
      <c r="AJ40" s="18">
        <f>SUM(AJ39*A40)</f>
        <v>17500</v>
      </c>
      <c r="AK40" s="18">
        <f>SUM(AK39*A40)</f>
        <v>17500</v>
      </c>
      <c r="AL40" s="18">
        <f>SUM(AL39*A40)</f>
        <v>17500</v>
      </c>
      <c r="AM40" s="18">
        <f>SUM(AM39*A40)</f>
        <v>17500</v>
      </c>
      <c r="AN40" s="18">
        <f>SUM(AN39*A40)</f>
        <v>17500</v>
      </c>
      <c r="AO40" s="15">
        <f>SUM(E40:AN40)</f>
        <v>440000</v>
      </c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ht="12.0" customHeight="1">
      <c r="A41" s="3" t="s">
        <v>109</v>
      </c>
      <c r="B41" s="26" t="s">
        <v>110</v>
      </c>
      <c r="C41" s="2"/>
      <c r="D41" s="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ht="12.0" customHeight="1">
      <c r="A42" s="15"/>
      <c r="B42" s="3" t="s">
        <v>111</v>
      </c>
      <c r="C42" s="2"/>
      <c r="D42" s="2"/>
      <c r="E42" s="27"/>
      <c r="F42" s="27"/>
      <c r="G42" s="27"/>
      <c r="H42" s="27"/>
      <c r="I42" s="27"/>
      <c r="J42" s="27"/>
      <c r="K42" s="27"/>
      <c r="L42" s="27"/>
      <c r="M42" s="27">
        <v>500.0</v>
      </c>
      <c r="N42" s="27">
        <v>500.0</v>
      </c>
      <c r="O42" s="27">
        <v>500.0</v>
      </c>
      <c r="P42" s="27">
        <v>500.0</v>
      </c>
      <c r="Q42" s="27">
        <v>600.0</v>
      </c>
      <c r="R42" s="27">
        <v>600.0</v>
      </c>
      <c r="S42" s="27">
        <v>600.0</v>
      </c>
      <c r="T42" s="27">
        <v>600.0</v>
      </c>
      <c r="U42" s="27">
        <v>600.0</v>
      </c>
      <c r="V42" s="27">
        <v>600.0</v>
      </c>
      <c r="W42" s="27">
        <v>600.0</v>
      </c>
      <c r="X42" s="27">
        <v>600.0</v>
      </c>
      <c r="Y42" s="27">
        <v>600.0</v>
      </c>
      <c r="Z42" s="27">
        <v>600.0</v>
      </c>
      <c r="AA42" s="27">
        <v>600.0</v>
      </c>
      <c r="AB42" s="27">
        <v>600.0</v>
      </c>
      <c r="AC42" s="27">
        <v>700.0</v>
      </c>
      <c r="AD42" s="27">
        <v>700.0</v>
      </c>
      <c r="AE42" s="27">
        <v>700.0</v>
      </c>
      <c r="AF42" s="27">
        <v>700.0</v>
      </c>
      <c r="AG42" s="27">
        <v>700.0</v>
      </c>
      <c r="AH42" s="27">
        <v>700.0</v>
      </c>
      <c r="AI42" s="27">
        <v>700.0</v>
      </c>
      <c r="AJ42" s="27">
        <v>700.0</v>
      </c>
      <c r="AK42" s="27">
        <v>700.0</v>
      </c>
      <c r="AL42" s="27">
        <v>700.0</v>
      </c>
      <c r="AM42" s="27">
        <v>700.0</v>
      </c>
      <c r="AN42" s="27">
        <v>700.0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ht="12.0" customHeight="1">
      <c r="A43" s="15"/>
      <c r="B43" s="3" t="s">
        <v>112</v>
      </c>
      <c r="C43" s="2"/>
      <c r="D43" s="2"/>
      <c r="E43" s="27">
        <v>0.0</v>
      </c>
      <c r="F43" s="27">
        <v>0.0</v>
      </c>
      <c r="G43" s="27">
        <v>0.0</v>
      </c>
      <c r="H43" s="27">
        <v>0.0</v>
      </c>
      <c r="I43" s="27">
        <v>0.0</v>
      </c>
      <c r="J43" s="27">
        <v>0.0</v>
      </c>
      <c r="K43" s="27">
        <v>0.0</v>
      </c>
      <c r="L43" s="27">
        <v>0.0</v>
      </c>
      <c r="M43" s="27">
        <v>500.0</v>
      </c>
      <c r="N43" s="27">
        <f t="shared" ref="N43:AN43" si="30">M43+N42</f>
        <v>1000</v>
      </c>
      <c r="O43" s="27">
        <f t="shared" si="30"/>
        <v>1500</v>
      </c>
      <c r="P43" s="27">
        <f t="shared" si="30"/>
        <v>2000</v>
      </c>
      <c r="Q43" s="27">
        <f t="shared" si="30"/>
        <v>2600</v>
      </c>
      <c r="R43" s="27">
        <f t="shared" si="30"/>
        <v>3200</v>
      </c>
      <c r="S43" s="27">
        <f t="shared" si="30"/>
        <v>3800</v>
      </c>
      <c r="T43" s="27">
        <f t="shared" si="30"/>
        <v>4400</v>
      </c>
      <c r="U43" s="27">
        <f t="shared" si="30"/>
        <v>5000</v>
      </c>
      <c r="V43" s="27">
        <f t="shared" si="30"/>
        <v>5600</v>
      </c>
      <c r="W43" s="27">
        <f t="shared" si="30"/>
        <v>6200</v>
      </c>
      <c r="X43" s="27">
        <f t="shared" si="30"/>
        <v>6800</v>
      </c>
      <c r="Y43" s="27">
        <f t="shared" si="30"/>
        <v>7400</v>
      </c>
      <c r="Z43" s="27">
        <f t="shared" si="30"/>
        <v>8000</v>
      </c>
      <c r="AA43" s="27">
        <f t="shared" si="30"/>
        <v>8600</v>
      </c>
      <c r="AB43" s="27">
        <f t="shared" si="30"/>
        <v>9200</v>
      </c>
      <c r="AC43" s="27">
        <f t="shared" si="30"/>
        <v>9900</v>
      </c>
      <c r="AD43" s="27">
        <f t="shared" si="30"/>
        <v>10600</v>
      </c>
      <c r="AE43" s="27">
        <f t="shared" si="30"/>
        <v>11300</v>
      </c>
      <c r="AF43" s="27">
        <f t="shared" si="30"/>
        <v>12000</v>
      </c>
      <c r="AG43" s="27">
        <f t="shared" si="30"/>
        <v>12700</v>
      </c>
      <c r="AH43" s="27">
        <f t="shared" si="30"/>
        <v>13400</v>
      </c>
      <c r="AI43" s="27">
        <f t="shared" si="30"/>
        <v>14100</v>
      </c>
      <c r="AJ43" s="27">
        <f t="shared" si="30"/>
        <v>14800</v>
      </c>
      <c r="AK43" s="27">
        <f t="shared" si="30"/>
        <v>15500</v>
      </c>
      <c r="AL43" s="27">
        <f t="shared" si="30"/>
        <v>16200</v>
      </c>
      <c r="AM43" s="27">
        <f t="shared" si="30"/>
        <v>16900</v>
      </c>
      <c r="AN43" s="27">
        <f t="shared" si="30"/>
        <v>17600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ht="12.0" customHeight="1">
      <c r="A44" s="14">
        <v>9.99</v>
      </c>
      <c r="B44" s="2" t="s">
        <v>113</v>
      </c>
      <c r="C44" s="2"/>
      <c r="D44" s="2"/>
      <c r="E44" s="16">
        <f t="shared" ref="E44:J44" si="31">SUM(E43*$A44)</f>
        <v>0</v>
      </c>
      <c r="F44" s="16">
        <f t="shared" si="31"/>
        <v>0</v>
      </c>
      <c r="G44" s="16">
        <f t="shared" si="31"/>
        <v>0</v>
      </c>
      <c r="H44" s="16">
        <f t="shared" si="31"/>
        <v>0</v>
      </c>
      <c r="I44" s="16">
        <f t="shared" si="31"/>
        <v>0</v>
      </c>
      <c r="J44" s="16">
        <f t="shared" si="31"/>
        <v>0</v>
      </c>
      <c r="K44" s="16">
        <f>SUM(K43*A44)</f>
        <v>0</v>
      </c>
      <c r="L44" s="16">
        <f>SUM(L43*A44)</f>
        <v>0</v>
      </c>
      <c r="M44" s="16">
        <f>SUM(M43*A44)</f>
        <v>4995</v>
      </c>
      <c r="N44" s="16">
        <f>SUM(N43*A44)</f>
        <v>9990</v>
      </c>
      <c r="O44" s="16">
        <f>SUM(O43*A44)</f>
        <v>14985</v>
      </c>
      <c r="P44" s="16">
        <f>SUM(P43*A44)</f>
        <v>19980</v>
      </c>
      <c r="Q44" s="29">
        <f>SUM(Q43*A44)</f>
        <v>25974</v>
      </c>
      <c r="R44" s="29">
        <f>SUM(R43*A44)</f>
        <v>31968</v>
      </c>
      <c r="S44" s="29">
        <f>SUM(S43*A44)</f>
        <v>37962</v>
      </c>
      <c r="T44" s="29">
        <f>SUM(T43*A44)</f>
        <v>43956</v>
      </c>
      <c r="U44" s="29">
        <f>SUM(U43*A44)</f>
        <v>49950</v>
      </c>
      <c r="V44" s="29">
        <f>SUM(V43*A44)</f>
        <v>55944</v>
      </c>
      <c r="W44" s="29">
        <f>SUM(W43*A44)</f>
        <v>61938</v>
      </c>
      <c r="X44" s="29">
        <f>SUM(X43*A44)</f>
        <v>67932</v>
      </c>
      <c r="Y44" s="29">
        <f>SUM(Y43*A44)</f>
        <v>73926</v>
      </c>
      <c r="Z44" s="29">
        <f>SUM(Z43*A44)</f>
        <v>79920</v>
      </c>
      <c r="AA44" s="29">
        <f>SUM(AA43*A44)</f>
        <v>85914</v>
      </c>
      <c r="AB44" s="29">
        <f>SUM(AB43*A44)</f>
        <v>91908</v>
      </c>
      <c r="AC44" s="18">
        <f>SUM(AC43*A44)</f>
        <v>98901</v>
      </c>
      <c r="AD44" s="18">
        <f>SUM(AD43*A44)</f>
        <v>105894</v>
      </c>
      <c r="AE44" s="18">
        <f>SUM(AE43*A44)</f>
        <v>112887</v>
      </c>
      <c r="AF44" s="18">
        <f>SUM(AF43*A44)</f>
        <v>119880</v>
      </c>
      <c r="AG44" s="18">
        <f>SUM(AG43*A44)</f>
        <v>126873</v>
      </c>
      <c r="AH44" s="18">
        <f>SUM(AH43*A44)</f>
        <v>133866</v>
      </c>
      <c r="AI44" s="18">
        <f>SUM(AI43*A44)</f>
        <v>140859</v>
      </c>
      <c r="AJ44" s="18">
        <f>SUM(AJ43*A44)</f>
        <v>147852</v>
      </c>
      <c r="AK44" s="18">
        <f>SUM(AK43*A44)</f>
        <v>154845</v>
      </c>
      <c r="AL44" s="18">
        <f>SUM(AL43*A44)</f>
        <v>161838</v>
      </c>
      <c r="AM44" s="18">
        <f>SUM(AM43*A44)</f>
        <v>168831</v>
      </c>
      <c r="AN44" s="18">
        <f>SUM(AN43*A44)</f>
        <v>175824</v>
      </c>
      <c r="AO44" s="15">
        <f>SUM(E44:AN44)</f>
        <v>2405592</v>
      </c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ht="12.0" customHeight="1">
      <c r="A45" s="15"/>
      <c r="B45" s="3" t="s">
        <v>114</v>
      </c>
      <c r="C45" s="2"/>
      <c r="D45" s="2"/>
      <c r="E45" s="9" t="s">
        <v>115</v>
      </c>
      <c r="F45" s="9"/>
      <c r="G45" s="9"/>
      <c r="H45" s="9"/>
      <c r="I45" s="9"/>
      <c r="J45" s="9"/>
      <c r="K45" s="9"/>
      <c r="L45" s="9"/>
      <c r="M45" s="9"/>
      <c r="N45" s="9" t="s">
        <v>116</v>
      </c>
      <c r="O45" s="9"/>
      <c r="P45" s="9"/>
      <c r="Q45" s="25"/>
      <c r="R45" s="25"/>
      <c r="S45" s="25"/>
      <c r="T45" s="25"/>
      <c r="U45" s="25" t="s">
        <v>117</v>
      </c>
      <c r="V45" s="25"/>
      <c r="W45" s="25"/>
      <c r="X45" s="25"/>
      <c r="Y45" s="25"/>
      <c r="Z45" s="25"/>
      <c r="AA45" s="25"/>
      <c r="AB45" s="25"/>
      <c r="AC45" s="11" t="s">
        <v>118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ht="12.0" customHeight="1">
      <c r="A46" s="15"/>
      <c r="C46" s="2"/>
      <c r="D46" s="3"/>
      <c r="E46" s="14">
        <v>800000.0</v>
      </c>
      <c r="F46" s="16"/>
      <c r="G46" s="16"/>
      <c r="H46" s="16"/>
      <c r="I46" s="16"/>
      <c r="J46" s="16"/>
      <c r="K46" s="16"/>
      <c r="L46" s="16"/>
      <c r="M46" s="16"/>
      <c r="N46" s="14">
        <v>300000.0</v>
      </c>
      <c r="O46" s="16"/>
      <c r="P46" s="16"/>
      <c r="Q46" s="29"/>
      <c r="R46" s="29"/>
      <c r="S46" s="29"/>
      <c r="T46" s="29"/>
      <c r="U46" s="14"/>
      <c r="V46" s="29"/>
      <c r="W46" s="29"/>
      <c r="X46" s="29"/>
      <c r="Y46" s="29"/>
      <c r="Z46" s="29"/>
      <c r="AA46" s="29"/>
      <c r="AB46" s="29"/>
      <c r="AC46" s="14">
        <v>0.0</v>
      </c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5">
        <f>SUM(E46:AN46)</f>
        <v>1100000</v>
      </c>
      <c r="AP46" s="2"/>
      <c r="AQ46" s="2" t="s">
        <v>119</v>
      </c>
      <c r="AR46" s="30">
        <f>SUM(AO46)*0.08</f>
        <v>88000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ht="12.0" customHeight="1">
      <c r="A47" s="2"/>
      <c r="B47" s="20" t="s">
        <v>120</v>
      </c>
      <c r="C47" s="20"/>
      <c r="D47" s="20"/>
      <c r="E47" s="31">
        <f t="shared" ref="E47:AN47" si="32">SUM(E36+E38+E40+E44)+E46</f>
        <v>800000</v>
      </c>
      <c r="F47" s="31">
        <f t="shared" si="32"/>
        <v>0</v>
      </c>
      <c r="G47" s="31">
        <f t="shared" si="32"/>
        <v>0</v>
      </c>
      <c r="H47" s="31">
        <f t="shared" si="32"/>
        <v>0</v>
      </c>
      <c r="I47" s="31">
        <f t="shared" si="32"/>
        <v>0</v>
      </c>
      <c r="J47" s="31">
        <f t="shared" si="32"/>
        <v>0</v>
      </c>
      <c r="K47" s="31">
        <f t="shared" si="32"/>
        <v>0</v>
      </c>
      <c r="L47" s="31">
        <f t="shared" si="32"/>
        <v>0</v>
      </c>
      <c r="M47" s="31">
        <f t="shared" si="32"/>
        <v>24903.5</v>
      </c>
      <c r="N47" s="31">
        <f t="shared" si="32"/>
        <v>329898.5</v>
      </c>
      <c r="O47" s="31">
        <f t="shared" si="32"/>
        <v>34893.5</v>
      </c>
      <c r="P47" s="31">
        <f t="shared" si="32"/>
        <v>39888.5</v>
      </c>
      <c r="Q47" s="32">
        <f t="shared" si="32"/>
        <v>49864.2</v>
      </c>
      <c r="R47" s="32">
        <f t="shared" si="32"/>
        <v>55858.2</v>
      </c>
      <c r="S47" s="32">
        <f t="shared" si="32"/>
        <v>61852.2</v>
      </c>
      <c r="T47" s="32">
        <f t="shared" si="32"/>
        <v>67846.2</v>
      </c>
      <c r="U47" s="32">
        <f t="shared" si="32"/>
        <v>73840.2</v>
      </c>
      <c r="V47" s="32">
        <f t="shared" si="32"/>
        <v>79834.2</v>
      </c>
      <c r="W47" s="32">
        <f t="shared" si="32"/>
        <v>85828.2</v>
      </c>
      <c r="X47" s="32">
        <f t="shared" si="32"/>
        <v>91822.2</v>
      </c>
      <c r="Y47" s="32">
        <f t="shared" si="32"/>
        <v>97816.2</v>
      </c>
      <c r="Z47" s="32">
        <f t="shared" si="32"/>
        <v>103810.2</v>
      </c>
      <c r="AA47" s="32">
        <f t="shared" si="32"/>
        <v>109804.2</v>
      </c>
      <c r="AB47" s="32">
        <f t="shared" si="32"/>
        <v>115798.2</v>
      </c>
      <c r="AC47" s="33">
        <f t="shared" si="32"/>
        <v>126772.9</v>
      </c>
      <c r="AD47" s="33">
        <f t="shared" si="32"/>
        <v>133765.9</v>
      </c>
      <c r="AE47" s="33">
        <f t="shared" si="32"/>
        <v>140758.9</v>
      </c>
      <c r="AF47" s="33">
        <f t="shared" si="32"/>
        <v>147751.9</v>
      </c>
      <c r="AG47" s="33">
        <f t="shared" si="32"/>
        <v>154744.9</v>
      </c>
      <c r="AH47" s="33">
        <f t="shared" si="32"/>
        <v>161737.9</v>
      </c>
      <c r="AI47" s="33">
        <f t="shared" si="32"/>
        <v>168730.9</v>
      </c>
      <c r="AJ47" s="33">
        <f t="shared" si="32"/>
        <v>175723.9</v>
      </c>
      <c r="AK47" s="33">
        <f t="shared" si="32"/>
        <v>182716.9</v>
      </c>
      <c r="AL47" s="33">
        <f t="shared" si="32"/>
        <v>189709.9</v>
      </c>
      <c r="AM47" s="33">
        <f t="shared" si="32"/>
        <v>196702.9</v>
      </c>
      <c r="AN47" s="33">
        <f t="shared" si="32"/>
        <v>203695.9</v>
      </c>
      <c r="AO47" s="34">
        <f>SUM(AO36:AO44)+AO46</f>
        <v>4206371.2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ht="12.0" customHeight="1">
      <c r="A48" s="2"/>
      <c r="B48" s="2"/>
      <c r="C48" s="2"/>
      <c r="D48" s="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ht="12.0" customHeight="1">
      <c r="A49" s="2"/>
      <c r="B49" s="2"/>
      <c r="C49" s="2"/>
      <c r="D49" s="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ht="12.0" customHeight="1">
      <c r="A50" s="3"/>
      <c r="B50" s="3" t="s">
        <v>121</v>
      </c>
      <c r="C50" s="3"/>
      <c r="D50" s="3"/>
      <c r="E50" s="13">
        <f t="shared" ref="E50:AO50" si="33">SUM(E47-E32)</f>
        <v>740600</v>
      </c>
      <c r="F50" s="13">
        <f t="shared" si="33"/>
        <v>-50400</v>
      </c>
      <c r="G50" s="13">
        <f t="shared" si="33"/>
        <v>-50400</v>
      </c>
      <c r="H50" s="13">
        <f t="shared" si="33"/>
        <v>-55400</v>
      </c>
      <c r="I50" s="13">
        <f t="shared" si="33"/>
        <v>-60400</v>
      </c>
      <c r="J50" s="13">
        <f t="shared" si="33"/>
        <v>-60400</v>
      </c>
      <c r="K50" s="13">
        <f t="shared" si="33"/>
        <v>-62400</v>
      </c>
      <c r="L50" s="13">
        <f t="shared" si="33"/>
        <v>-344900</v>
      </c>
      <c r="M50" s="13">
        <f t="shared" si="33"/>
        <v>-36996.5</v>
      </c>
      <c r="N50" s="13">
        <f t="shared" si="33"/>
        <v>279998.5</v>
      </c>
      <c r="O50" s="13">
        <f t="shared" si="33"/>
        <v>-15006.5</v>
      </c>
      <c r="P50" s="13">
        <f t="shared" si="33"/>
        <v>-10011.5</v>
      </c>
      <c r="Q50" s="35">
        <f t="shared" si="33"/>
        <v>3464.2</v>
      </c>
      <c r="R50" s="35">
        <f t="shared" si="33"/>
        <v>-110541.8</v>
      </c>
      <c r="S50" s="35">
        <f t="shared" si="33"/>
        <v>-124047.8</v>
      </c>
      <c r="T50" s="35">
        <f t="shared" si="33"/>
        <v>21946.2</v>
      </c>
      <c r="U50" s="35">
        <f t="shared" si="33"/>
        <v>27940.2</v>
      </c>
      <c r="V50" s="35">
        <f t="shared" si="33"/>
        <v>33934.2</v>
      </c>
      <c r="W50" s="35">
        <f t="shared" si="33"/>
        <v>-20071.8</v>
      </c>
      <c r="X50" s="35">
        <f t="shared" si="33"/>
        <v>-14077.8</v>
      </c>
      <c r="Y50" s="35">
        <f t="shared" si="33"/>
        <v>53916.2</v>
      </c>
      <c r="Z50" s="35">
        <f t="shared" si="33"/>
        <v>59910.2</v>
      </c>
      <c r="AA50" s="35">
        <f t="shared" si="33"/>
        <v>-173595.8</v>
      </c>
      <c r="AB50" s="35">
        <f t="shared" si="33"/>
        <v>-27601.8</v>
      </c>
      <c r="AC50" s="36">
        <f t="shared" si="33"/>
        <v>22372.9</v>
      </c>
      <c r="AD50" s="36">
        <f t="shared" si="33"/>
        <v>29365.9</v>
      </c>
      <c r="AE50" s="36">
        <f t="shared" si="33"/>
        <v>96358.9</v>
      </c>
      <c r="AF50" s="36">
        <f t="shared" si="33"/>
        <v>103351.9</v>
      </c>
      <c r="AG50" s="36">
        <f t="shared" si="33"/>
        <v>50344.9</v>
      </c>
      <c r="AH50" s="36">
        <f t="shared" si="33"/>
        <v>117337.9</v>
      </c>
      <c r="AI50" s="36">
        <f t="shared" si="33"/>
        <v>-15669.1</v>
      </c>
      <c r="AJ50" s="36">
        <f t="shared" si="33"/>
        <v>71323.9</v>
      </c>
      <c r="AK50" s="36">
        <f t="shared" si="33"/>
        <v>138316.9</v>
      </c>
      <c r="AL50" s="36">
        <f t="shared" si="33"/>
        <v>85309.9</v>
      </c>
      <c r="AM50" s="36">
        <f t="shared" si="33"/>
        <v>152302.9</v>
      </c>
      <c r="AN50" s="36">
        <f t="shared" si="33"/>
        <v>159295.9</v>
      </c>
      <c r="AO50" s="37">
        <f t="shared" si="33"/>
        <v>1015471.2</v>
      </c>
      <c r="AP50" s="3"/>
      <c r="AQ50" s="2" t="s">
        <v>122</v>
      </c>
      <c r="AR50" s="15">
        <f>SUM(AI50:AN50)</f>
        <v>590880.4</v>
      </c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ht="12.0" customHeight="1">
      <c r="A51" s="2"/>
      <c r="B51" s="2"/>
      <c r="C51" s="2"/>
      <c r="D51" s="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2"/>
      <c r="AP51" s="2"/>
      <c r="AQ51" s="2" t="s">
        <v>123</v>
      </c>
      <c r="AR51" s="38">
        <f>AR50/6</f>
        <v>98480.06667</v>
      </c>
      <c r="AS51" s="39">
        <f>AR51/AO46</f>
        <v>0.08952733333</v>
      </c>
      <c r="AT51" s="2"/>
      <c r="AU51" s="2"/>
      <c r="AV51" s="2"/>
      <c r="AW51" s="2"/>
      <c r="AX51" s="2"/>
      <c r="AY51" s="2"/>
      <c r="AZ51" s="2"/>
      <c r="BA51" s="2"/>
      <c r="BB51" s="2"/>
    </row>
    <row r="52" ht="12.0" customHeight="1">
      <c r="A52" s="2"/>
      <c r="B52" s="2" t="s">
        <v>124</v>
      </c>
      <c r="C52" s="2"/>
      <c r="D52" s="2"/>
      <c r="E52" s="16">
        <f>E50</f>
        <v>740600</v>
      </c>
      <c r="F52" s="16">
        <f t="shared" ref="F52:AN52" si="34">SUM(E52+F50)</f>
        <v>690200</v>
      </c>
      <c r="G52" s="16">
        <f t="shared" si="34"/>
        <v>639800</v>
      </c>
      <c r="H52" s="16">
        <f t="shared" si="34"/>
        <v>584400</v>
      </c>
      <c r="I52" s="16">
        <f t="shared" si="34"/>
        <v>524000</v>
      </c>
      <c r="J52" s="16">
        <f t="shared" si="34"/>
        <v>463600</v>
      </c>
      <c r="K52" s="16">
        <f t="shared" si="34"/>
        <v>401200</v>
      </c>
      <c r="L52" s="16">
        <f t="shared" si="34"/>
        <v>56300</v>
      </c>
      <c r="M52" s="16">
        <f t="shared" si="34"/>
        <v>19303.5</v>
      </c>
      <c r="N52" s="16">
        <f t="shared" si="34"/>
        <v>299302</v>
      </c>
      <c r="O52" s="16">
        <f t="shared" si="34"/>
        <v>284295.5</v>
      </c>
      <c r="P52" s="16">
        <f t="shared" si="34"/>
        <v>274284</v>
      </c>
      <c r="Q52" s="29">
        <f t="shared" si="34"/>
        <v>277748.2</v>
      </c>
      <c r="R52" s="29">
        <f t="shared" si="34"/>
        <v>167206.4</v>
      </c>
      <c r="S52" s="29">
        <f t="shared" si="34"/>
        <v>43158.6</v>
      </c>
      <c r="T52" s="29">
        <f t="shared" si="34"/>
        <v>65104.8</v>
      </c>
      <c r="U52" s="29">
        <f t="shared" si="34"/>
        <v>93045</v>
      </c>
      <c r="V52" s="29">
        <f t="shared" si="34"/>
        <v>126979.2</v>
      </c>
      <c r="W52" s="29">
        <f t="shared" si="34"/>
        <v>106907.4</v>
      </c>
      <c r="X52" s="29">
        <f t="shared" si="34"/>
        <v>92829.6</v>
      </c>
      <c r="Y52" s="29">
        <f t="shared" si="34"/>
        <v>146745.8</v>
      </c>
      <c r="Z52" s="29">
        <f t="shared" si="34"/>
        <v>206656</v>
      </c>
      <c r="AA52" s="29">
        <f t="shared" si="34"/>
        <v>33060.2</v>
      </c>
      <c r="AB52" s="29">
        <f t="shared" si="34"/>
        <v>5458.4</v>
      </c>
      <c r="AC52" s="18">
        <f t="shared" si="34"/>
        <v>27831.3</v>
      </c>
      <c r="AD52" s="18">
        <f t="shared" si="34"/>
        <v>57197.2</v>
      </c>
      <c r="AE52" s="18">
        <f t="shared" si="34"/>
        <v>153556.1</v>
      </c>
      <c r="AF52" s="18">
        <f t="shared" si="34"/>
        <v>256908</v>
      </c>
      <c r="AG52" s="18">
        <f t="shared" si="34"/>
        <v>307252.9</v>
      </c>
      <c r="AH52" s="18">
        <f t="shared" si="34"/>
        <v>424590.8</v>
      </c>
      <c r="AI52" s="18">
        <f t="shared" si="34"/>
        <v>408921.7</v>
      </c>
      <c r="AJ52" s="18">
        <f t="shared" si="34"/>
        <v>480245.6</v>
      </c>
      <c r="AK52" s="18">
        <f t="shared" si="34"/>
        <v>618562.5</v>
      </c>
      <c r="AL52" s="18">
        <f t="shared" si="34"/>
        <v>703872.4</v>
      </c>
      <c r="AM52" s="18">
        <f t="shared" si="34"/>
        <v>856175.3</v>
      </c>
      <c r="AN52" s="18">
        <f t="shared" si="34"/>
        <v>1015471.2</v>
      </c>
      <c r="AO52" s="15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ht="12.0" customHeight="1">
      <c r="A53" s="2"/>
      <c r="B53" s="2"/>
      <c r="C53" s="2"/>
      <c r="D53" s="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ht="12.0" customHeight="1">
      <c r="A54" s="2"/>
      <c r="B54" s="2"/>
      <c r="C54" s="2"/>
      <c r="D54" s="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ht="12.0" customHeight="1">
      <c r="A73" s="2"/>
      <c r="B73" s="3" t="s">
        <v>125</v>
      </c>
      <c r="C73" s="3" t="s">
        <v>126</v>
      </c>
      <c r="D73" s="3" t="s">
        <v>127</v>
      </c>
      <c r="E73" s="40" t="s">
        <v>128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ht="12.0" customHeight="1">
      <c r="A74" s="2"/>
      <c r="B74" s="2" t="s">
        <v>106</v>
      </c>
      <c r="C74" s="30">
        <v>10.0</v>
      </c>
      <c r="D74" s="30">
        <v>2.0</v>
      </c>
      <c r="E74" s="30">
        <f t="shared" ref="E74:E76" si="35">SUM(C74:D74)</f>
        <v>12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>
        <f>X80*E74</f>
        <v>108528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ht="12.0" customHeight="1">
      <c r="A75" s="2"/>
      <c r="B75" s="2" t="s">
        <v>129</v>
      </c>
      <c r="C75" s="30">
        <v>10.0</v>
      </c>
      <c r="D75" s="30">
        <v>2.0</v>
      </c>
      <c r="E75" s="30">
        <f t="shared" si="35"/>
        <v>12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>
        <f>X82*E75</f>
        <v>122400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ht="12.0" customHeight="1">
      <c r="A76" s="2"/>
      <c r="B76" s="2" t="s">
        <v>130</v>
      </c>
      <c r="C76" s="30">
        <v>5.0</v>
      </c>
      <c r="D76" s="30">
        <v>2.0</v>
      </c>
      <c r="E76" s="30">
        <f t="shared" si="35"/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f>X86*E76</f>
        <v>238000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4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ht="12.0" customHeight="1">
      <c r="A79" s="2"/>
      <c r="B79" s="3" t="s">
        <v>131</v>
      </c>
      <c r="C79" s="40" t="s">
        <v>132</v>
      </c>
      <c r="D79" s="3" t="s">
        <v>133</v>
      </c>
      <c r="E79" s="40" t="s">
        <v>128</v>
      </c>
      <c r="F79" s="2"/>
      <c r="G79" s="2"/>
      <c r="H79" s="2"/>
      <c r="I79" s="2"/>
      <c r="J79" s="2"/>
      <c r="K79" s="2"/>
      <c r="L79" s="41"/>
      <c r="M79" s="41">
        <f t="shared" ref="M79:AN79" si="36">M43</f>
        <v>500</v>
      </c>
      <c r="N79" s="41">
        <f t="shared" si="36"/>
        <v>1000</v>
      </c>
      <c r="O79" s="41">
        <f t="shared" si="36"/>
        <v>1500</v>
      </c>
      <c r="P79" s="41">
        <f t="shared" si="36"/>
        <v>2000</v>
      </c>
      <c r="Q79" s="41">
        <f t="shared" si="36"/>
        <v>2600</v>
      </c>
      <c r="R79" s="41">
        <f t="shared" si="36"/>
        <v>3200</v>
      </c>
      <c r="S79" s="41">
        <f t="shared" si="36"/>
        <v>3800</v>
      </c>
      <c r="T79" s="41">
        <f t="shared" si="36"/>
        <v>4400</v>
      </c>
      <c r="U79" s="41">
        <f t="shared" si="36"/>
        <v>5000</v>
      </c>
      <c r="V79" s="41">
        <f t="shared" si="36"/>
        <v>5600</v>
      </c>
      <c r="W79" s="41">
        <f t="shared" si="36"/>
        <v>6200</v>
      </c>
      <c r="X79" s="41">
        <f t="shared" si="36"/>
        <v>6800</v>
      </c>
      <c r="Y79" s="41">
        <f t="shared" si="36"/>
        <v>7400</v>
      </c>
      <c r="Z79" s="41">
        <f t="shared" si="36"/>
        <v>8000</v>
      </c>
      <c r="AA79" s="41">
        <f t="shared" si="36"/>
        <v>8600</v>
      </c>
      <c r="AB79" s="41">
        <f t="shared" si="36"/>
        <v>9200</v>
      </c>
      <c r="AC79" s="41">
        <f t="shared" si="36"/>
        <v>9900</v>
      </c>
      <c r="AD79" s="41">
        <f t="shared" si="36"/>
        <v>10600</v>
      </c>
      <c r="AE79" s="41">
        <f t="shared" si="36"/>
        <v>11300</v>
      </c>
      <c r="AF79" s="41">
        <f t="shared" si="36"/>
        <v>12000</v>
      </c>
      <c r="AG79" s="41">
        <f t="shared" si="36"/>
        <v>12700</v>
      </c>
      <c r="AH79" s="41">
        <f t="shared" si="36"/>
        <v>13400</v>
      </c>
      <c r="AI79" s="41">
        <f t="shared" si="36"/>
        <v>14100</v>
      </c>
      <c r="AJ79" s="41">
        <f t="shared" si="36"/>
        <v>14800</v>
      </c>
      <c r="AK79" s="41">
        <f t="shared" si="36"/>
        <v>15500</v>
      </c>
      <c r="AL79" s="41">
        <f t="shared" si="36"/>
        <v>16200</v>
      </c>
      <c r="AM79" s="41">
        <f t="shared" si="36"/>
        <v>16900</v>
      </c>
      <c r="AN79" s="41">
        <f t="shared" si="36"/>
        <v>17600</v>
      </c>
      <c r="AO79" s="41"/>
      <c r="AP79" s="41"/>
      <c r="AQ79" s="41"/>
      <c r="AR79" s="41"/>
      <c r="AS79" s="41"/>
      <c r="AT79" s="41"/>
      <c r="AU79" s="41"/>
      <c r="AV79" s="41"/>
      <c r="AW79" s="2"/>
      <c r="AX79" s="2"/>
      <c r="AY79" s="2"/>
      <c r="AZ79" s="2"/>
      <c r="BA79" s="2"/>
      <c r="BB79" s="2"/>
    </row>
    <row r="80" ht="12.0" customHeight="1">
      <c r="A80" s="2"/>
      <c r="B80" s="2" t="s">
        <v>106</v>
      </c>
      <c r="C80" s="30">
        <v>1.0</v>
      </c>
      <c r="D80" s="30">
        <v>0.33</v>
      </c>
      <c r="E80" s="30">
        <f>C80+D80</f>
        <v>1.33</v>
      </c>
      <c r="F80" s="2"/>
      <c r="G80" s="2"/>
      <c r="H80" s="2"/>
      <c r="I80" s="2"/>
      <c r="J80" s="2"/>
      <c r="K80" s="2"/>
      <c r="L80" s="41"/>
      <c r="M80" s="42">
        <f t="shared" ref="M80:AN80" si="37">M79*$E$80</f>
        <v>665</v>
      </c>
      <c r="N80" s="42">
        <f t="shared" si="37"/>
        <v>1330</v>
      </c>
      <c r="O80" s="42">
        <f t="shared" si="37"/>
        <v>1995</v>
      </c>
      <c r="P80" s="42">
        <f t="shared" si="37"/>
        <v>2660</v>
      </c>
      <c r="Q80" s="42">
        <f t="shared" si="37"/>
        <v>3458</v>
      </c>
      <c r="R80" s="42">
        <f t="shared" si="37"/>
        <v>4256</v>
      </c>
      <c r="S80" s="42">
        <f t="shared" si="37"/>
        <v>5054</v>
      </c>
      <c r="T80" s="42">
        <f t="shared" si="37"/>
        <v>5852</v>
      </c>
      <c r="U80" s="42">
        <f t="shared" si="37"/>
        <v>6650</v>
      </c>
      <c r="V80" s="42">
        <f t="shared" si="37"/>
        <v>7448</v>
      </c>
      <c r="W80" s="42">
        <f t="shared" si="37"/>
        <v>8246</v>
      </c>
      <c r="X80" s="42">
        <f t="shared" si="37"/>
        <v>9044</v>
      </c>
      <c r="Y80" s="42">
        <f t="shared" si="37"/>
        <v>9842</v>
      </c>
      <c r="Z80" s="42">
        <f t="shared" si="37"/>
        <v>10640</v>
      </c>
      <c r="AA80" s="42">
        <f t="shared" si="37"/>
        <v>11438</v>
      </c>
      <c r="AB80" s="42">
        <f t="shared" si="37"/>
        <v>12236</v>
      </c>
      <c r="AC80" s="42">
        <f t="shared" si="37"/>
        <v>13167</v>
      </c>
      <c r="AD80" s="42">
        <f t="shared" si="37"/>
        <v>14098</v>
      </c>
      <c r="AE80" s="42">
        <f t="shared" si="37"/>
        <v>15029</v>
      </c>
      <c r="AF80" s="42">
        <f t="shared" si="37"/>
        <v>15960</v>
      </c>
      <c r="AG80" s="42">
        <f t="shared" si="37"/>
        <v>16891</v>
      </c>
      <c r="AH80" s="42">
        <f t="shared" si="37"/>
        <v>17822</v>
      </c>
      <c r="AI80" s="42">
        <f t="shared" si="37"/>
        <v>18753</v>
      </c>
      <c r="AJ80" s="42">
        <f t="shared" si="37"/>
        <v>19684</v>
      </c>
      <c r="AK80" s="42">
        <f t="shared" si="37"/>
        <v>20615</v>
      </c>
      <c r="AL80" s="42">
        <f t="shared" si="37"/>
        <v>21546</v>
      </c>
      <c r="AM80" s="42">
        <f t="shared" si="37"/>
        <v>22477</v>
      </c>
      <c r="AN80" s="42">
        <f t="shared" si="37"/>
        <v>23408</v>
      </c>
      <c r="AO80" s="41"/>
      <c r="AP80" s="41"/>
      <c r="AQ80" s="41"/>
      <c r="AR80" s="41"/>
      <c r="AS80" s="41"/>
      <c r="AT80" s="41"/>
      <c r="AU80" s="41"/>
      <c r="AV80" s="41"/>
      <c r="AW80" s="2"/>
      <c r="AX80" s="2"/>
      <c r="AY80" s="2"/>
      <c r="AZ80" s="2"/>
      <c r="BA80" s="2"/>
      <c r="BB80" s="2"/>
    </row>
    <row r="81" ht="12.0" customHeight="1">
      <c r="A81" s="2"/>
      <c r="B81" s="2" t="s">
        <v>134</v>
      </c>
      <c r="C81" s="30"/>
      <c r="D81" s="30"/>
      <c r="E81" s="30"/>
      <c r="F81" s="2"/>
      <c r="G81" s="2"/>
      <c r="H81" s="2"/>
      <c r="I81" s="2"/>
      <c r="J81" s="2"/>
      <c r="K81" s="2"/>
      <c r="L81" s="41">
        <v>5000.0</v>
      </c>
      <c r="M81" s="42"/>
      <c r="N81" s="42"/>
      <c r="O81" s="42"/>
      <c r="P81" s="42"/>
      <c r="Q81" s="42"/>
      <c r="R81" s="41">
        <v>5000.0</v>
      </c>
      <c r="S81" s="41"/>
      <c r="T81" s="42"/>
      <c r="U81" s="42"/>
      <c r="V81" s="42"/>
      <c r="W81" s="42"/>
      <c r="X81" s="41">
        <v>5000.0</v>
      </c>
      <c r="Y81" s="42"/>
      <c r="AA81" s="42"/>
      <c r="AB81" s="42"/>
      <c r="AC81" s="42"/>
      <c r="AD81" s="41">
        <v>5000.0</v>
      </c>
      <c r="AE81" s="42"/>
      <c r="AF81" s="42"/>
      <c r="AG81" s="42"/>
      <c r="AI81" s="42"/>
      <c r="AJ81" s="41">
        <v>5000.0</v>
      </c>
      <c r="AK81" s="42"/>
      <c r="AL81" s="42"/>
      <c r="AM81" s="42"/>
      <c r="AN81" s="41"/>
      <c r="AO81" s="42">
        <f>SUM(A81:AN81)</f>
        <v>25000</v>
      </c>
      <c r="AP81" s="41"/>
      <c r="AQ81" s="41"/>
      <c r="AR81" s="41"/>
      <c r="AS81" s="41"/>
      <c r="AT81" s="41"/>
      <c r="AU81" s="41"/>
      <c r="AV81" s="41"/>
      <c r="AW81" s="2"/>
      <c r="AX81" s="2"/>
      <c r="AY81" s="2"/>
      <c r="AZ81" s="2"/>
      <c r="BA81" s="2"/>
      <c r="BB81" s="2"/>
    </row>
    <row r="82" ht="12.0" customHeight="1">
      <c r="A82" s="2"/>
      <c r="B82" s="2" t="s">
        <v>129</v>
      </c>
      <c r="C82" s="30">
        <v>1.0</v>
      </c>
      <c r="D82" s="30">
        <v>0.5</v>
      </c>
      <c r="E82" s="30">
        <f>C82+D82</f>
        <v>1.5</v>
      </c>
      <c r="F82" s="2"/>
      <c r="G82" s="2"/>
      <c r="H82" s="2"/>
      <c r="I82" s="2"/>
      <c r="J82" s="2"/>
      <c r="K82" s="2"/>
      <c r="L82" s="41"/>
      <c r="M82" s="41">
        <f t="shared" ref="M82:AN82" si="38">M79*$E$82</f>
        <v>750</v>
      </c>
      <c r="N82" s="41">
        <f t="shared" si="38"/>
        <v>1500</v>
      </c>
      <c r="O82" s="41">
        <f t="shared" si="38"/>
        <v>2250</v>
      </c>
      <c r="P82" s="41">
        <f t="shared" si="38"/>
        <v>3000</v>
      </c>
      <c r="Q82" s="41">
        <f t="shared" si="38"/>
        <v>3900</v>
      </c>
      <c r="R82" s="41">
        <f t="shared" si="38"/>
        <v>4800</v>
      </c>
      <c r="S82" s="41">
        <f t="shared" si="38"/>
        <v>5700</v>
      </c>
      <c r="T82" s="41">
        <f t="shared" si="38"/>
        <v>6600</v>
      </c>
      <c r="U82" s="41">
        <f t="shared" si="38"/>
        <v>7500</v>
      </c>
      <c r="V82" s="41">
        <f t="shared" si="38"/>
        <v>8400</v>
      </c>
      <c r="W82" s="41">
        <f t="shared" si="38"/>
        <v>9300</v>
      </c>
      <c r="X82" s="41">
        <f t="shared" si="38"/>
        <v>10200</v>
      </c>
      <c r="Y82" s="41">
        <f t="shared" si="38"/>
        <v>11100</v>
      </c>
      <c r="Z82" s="41">
        <f t="shared" si="38"/>
        <v>12000</v>
      </c>
      <c r="AA82" s="41">
        <f t="shared" si="38"/>
        <v>12900</v>
      </c>
      <c r="AB82" s="41">
        <f t="shared" si="38"/>
        <v>13800</v>
      </c>
      <c r="AC82" s="41">
        <f t="shared" si="38"/>
        <v>14850</v>
      </c>
      <c r="AD82" s="41">
        <f t="shared" si="38"/>
        <v>15900</v>
      </c>
      <c r="AE82" s="41">
        <f t="shared" si="38"/>
        <v>16950</v>
      </c>
      <c r="AF82" s="41">
        <f t="shared" si="38"/>
        <v>18000</v>
      </c>
      <c r="AG82" s="41">
        <f t="shared" si="38"/>
        <v>19050</v>
      </c>
      <c r="AH82" s="41">
        <f t="shared" si="38"/>
        <v>20100</v>
      </c>
      <c r="AI82" s="41">
        <f t="shared" si="38"/>
        <v>21150</v>
      </c>
      <c r="AJ82" s="41">
        <f t="shared" si="38"/>
        <v>22200</v>
      </c>
      <c r="AK82" s="41">
        <f t="shared" si="38"/>
        <v>23250</v>
      </c>
      <c r="AL82" s="41">
        <f t="shared" si="38"/>
        <v>24300</v>
      </c>
      <c r="AM82" s="41">
        <f t="shared" si="38"/>
        <v>25350</v>
      </c>
      <c r="AN82" s="41">
        <f t="shared" si="38"/>
        <v>26400</v>
      </c>
      <c r="AO82" s="41"/>
      <c r="AP82" s="41"/>
      <c r="AQ82" s="41"/>
      <c r="AR82" s="41"/>
      <c r="AS82" s="41"/>
      <c r="AT82" s="41"/>
      <c r="AU82" s="41"/>
      <c r="AV82" s="41"/>
      <c r="AW82" s="2"/>
      <c r="AX82" s="2"/>
      <c r="AY82" s="2"/>
      <c r="AZ82" s="2"/>
      <c r="BA82" s="2"/>
      <c r="BB82" s="2"/>
    </row>
    <row r="83" ht="12.0" customHeight="1">
      <c r="A83" s="2"/>
      <c r="B83" s="2" t="s">
        <v>134</v>
      </c>
      <c r="C83" s="30"/>
      <c r="D83" s="30"/>
      <c r="E83" s="30"/>
      <c r="F83" s="2"/>
      <c r="G83" s="2"/>
      <c r="H83" s="2"/>
      <c r="I83" s="2"/>
      <c r="J83" s="2"/>
      <c r="K83" s="2"/>
      <c r="L83" s="41">
        <v>5000.0</v>
      </c>
      <c r="M83" s="41"/>
      <c r="N83" s="41"/>
      <c r="O83" s="41"/>
      <c r="P83" s="41"/>
      <c r="Q83" s="41"/>
      <c r="R83" s="41">
        <v>5000.0</v>
      </c>
      <c r="S83" s="41"/>
      <c r="T83" s="41"/>
      <c r="U83" s="41"/>
      <c r="V83" s="41"/>
      <c r="W83" s="41">
        <v>5000.0</v>
      </c>
      <c r="Y83" s="41"/>
      <c r="Z83" s="41"/>
      <c r="AA83" s="41"/>
      <c r="AB83" s="41"/>
      <c r="AC83" s="41">
        <v>5000.0</v>
      </c>
      <c r="AD83" s="41"/>
      <c r="AF83" s="41"/>
      <c r="AG83" s="41">
        <v>5000.0</v>
      </c>
      <c r="AH83" s="41"/>
      <c r="AI83" s="41"/>
      <c r="AJ83" s="41"/>
      <c r="AK83" s="41"/>
      <c r="AL83" s="41">
        <v>5000.0</v>
      </c>
      <c r="AM83" s="41"/>
      <c r="AN83" s="41"/>
      <c r="AO83" s="42">
        <f>SUM(A83:AN83)</f>
        <v>30000</v>
      </c>
      <c r="AP83" s="41"/>
      <c r="AQ83" s="41"/>
      <c r="AR83" s="41"/>
      <c r="AS83" s="41"/>
      <c r="AT83" s="41"/>
      <c r="AU83" s="41"/>
      <c r="AV83" s="41"/>
      <c r="AW83" s="2"/>
      <c r="AX83" s="2"/>
      <c r="AY83" s="2"/>
      <c r="AZ83" s="2"/>
      <c r="BA83" s="2"/>
      <c r="BB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2"/>
      <c r="AX84" s="2"/>
      <c r="AY84" s="2"/>
      <c r="AZ84" s="2"/>
      <c r="BA84" s="2"/>
      <c r="BB84" s="2"/>
    </row>
    <row r="85" ht="12.0" customHeight="1">
      <c r="A85" s="2"/>
      <c r="B85" s="3" t="s">
        <v>135</v>
      </c>
      <c r="C85" s="2" t="s">
        <v>132</v>
      </c>
      <c r="D85" s="2"/>
      <c r="E85" s="2"/>
      <c r="F85" s="2"/>
      <c r="G85" s="2"/>
      <c r="H85" s="2"/>
      <c r="I85" s="2"/>
      <c r="J85" s="2"/>
      <c r="K85" s="2"/>
      <c r="L85" s="2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2"/>
      <c r="AX85" s="2"/>
      <c r="AY85" s="2"/>
      <c r="AZ85" s="2"/>
      <c r="BA85" s="2"/>
      <c r="BB85" s="2"/>
    </row>
    <row r="86" ht="12.0" customHeight="1">
      <c r="A86" s="2"/>
      <c r="B86" s="2" t="s">
        <v>136</v>
      </c>
      <c r="C86" s="2">
        <v>5.0</v>
      </c>
      <c r="D86" s="2"/>
      <c r="E86" s="2"/>
      <c r="F86" s="2"/>
      <c r="G86" s="2"/>
      <c r="H86" s="2"/>
      <c r="I86" s="2"/>
      <c r="J86" s="2"/>
      <c r="K86" s="2"/>
      <c r="L86" s="2"/>
      <c r="M86" s="41">
        <f t="shared" ref="M86:AN86" si="39">M79*$C$86</f>
        <v>2500</v>
      </c>
      <c r="N86" s="41">
        <f t="shared" si="39"/>
        <v>5000</v>
      </c>
      <c r="O86" s="41">
        <f t="shared" si="39"/>
        <v>7500</v>
      </c>
      <c r="P86" s="41">
        <f t="shared" si="39"/>
        <v>10000</v>
      </c>
      <c r="Q86" s="41">
        <f t="shared" si="39"/>
        <v>13000</v>
      </c>
      <c r="R86" s="41">
        <f t="shared" si="39"/>
        <v>16000</v>
      </c>
      <c r="S86" s="41">
        <f t="shared" si="39"/>
        <v>19000</v>
      </c>
      <c r="T86" s="41">
        <f t="shared" si="39"/>
        <v>22000</v>
      </c>
      <c r="U86" s="41">
        <f t="shared" si="39"/>
        <v>25000</v>
      </c>
      <c r="V86" s="41">
        <f t="shared" si="39"/>
        <v>28000</v>
      </c>
      <c r="W86" s="41">
        <f t="shared" si="39"/>
        <v>31000</v>
      </c>
      <c r="X86" s="41">
        <f t="shared" si="39"/>
        <v>34000</v>
      </c>
      <c r="Y86" s="41">
        <f t="shared" si="39"/>
        <v>37000</v>
      </c>
      <c r="Z86" s="41">
        <f t="shared" si="39"/>
        <v>40000</v>
      </c>
      <c r="AA86" s="41">
        <f t="shared" si="39"/>
        <v>43000</v>
      </c>
      <c r="AB86" s="41">
        <f t="shared" si="39"/>
        <v>46000</v>
      </c>
      <c r="AC86" s="41">
        <f t="shared" si="39"/>
        <v>49500</v>
      </c>
      <c r="AD86" s="41">
        <f t="shared" si="39"/>
        <v>53000</v>
      </c>
      <c r="AE86" s="41">
        <f t="shared" si="39"/>
        <v>56500</v>
      </c>
      <c r="AF86" s="41">
        <f t="shared" si="39"/>
        <v>60000</v>
      </c>
      <c r="AG86" s="41">
        <f t="shared" si="39"/>
        <v>63500</v>
      </c>
      <c r="AH86" s="41">
        <f t="shared" si="39"/>
        <v>67000</v>
      </c>
      <c r="AI86" s="41">
        <f t="shared" si="39"/>
        <v>70500</v>
      </c>
      <c r="AJ86" s="41">
        <f t="shared" si="39"/>
        <v>74000</v>
      </c>
      <c r="AK86" s="41">
        <f t="shared" si="39"/>
        <v>77500</v>
      </c>
      <c r="AL86" s="41">
        <f t="shared" si="39"/>
        <v>81000</v>
      </c>
      <c r="AM86" s="41">
        <f t="shared" si="39"/>
        <v>84500</v>
      </c>
      <c r="AN86" s="41">
        <f t="shared" si="39"/>
        <v>88000</v>
      </c>
      <c r="AO86" s="41"/>
      <c r="AP86" s="41"/>
      <c r="AQ86" s="41"/>
      <c r="AR86" s="41"/>
      <c r="AS86" s="41"/>
      <c r="AT86" s="41"/>
      <c r="AU86" s="41"/>
      <c r="AV86" s="41"/>
      <c r="AW86" s="2"/>
      <c r="AX86" s="2"/>
      <c r="AY86" s="2"/>
      <c r="AZ86" s="2"/>
      <c r="BA86" s="2"/>
      <c r="BB86" s="2"/>
    </row>
    <row r="87" ht="12.0" customHeight="1">
      <c r="A87" s="2"/>
      <c r="B87" s="2" t="s">
        <v>134</v>
      </c>
      <c r="C87" s="2" t="s">
        <v>137</v>
      </c>
      <c r="D87" s="2"/>
      <c r="E87" s="2"/>
      <c r="F87" s="2"/>
      <c r="G87" s="2"/>
      <c r="H87" s="2"/>
      <c r="I87" s="2"/>
      <c r="J87" s="2"/>
      <c r="K87" s="2"/>
      <c r="L87" s="41">
        <v>20000.0</v>
      </c>
      <c r="N87" s="41"/>
      <c r="O87" s="41"/>
      <c r="P87" s="41"/>
      <c r="Q87" s="41"/>
      <c r="R87" s="41"/>
      <c r="S87" s="41">
        <v>20000.0</v>
      </c>
      <c r="T87" s="41"/>
      <c r="U87" s="41"/>
      <c r="V87" s="41"/>
      <c r="W87" s="41"/>
      <c r="X87" s="41"/>
      <c r="Y87" s="41"/>
      <c r="Z87" s="41"/>
      <c r="AA87" s="41">
        <v>20000.0</v>
      </c>
      <c r="AB87" s="41"/>
      <c r="AC87" s="41"/>
      <c r="AD87" s="41"/>
      <c r="AE87" s="41"/>
      <c r="AF87" s="41"/>
      <c r="AG87" s="41"/>
      <c r="AH87" s="41"/>
      <c r="AI87" s="41">
        <v>20000.0</v>
      </c>
      <c r="AJ87" s="41"/>
      <c r="AK87" s="41"/>
      <c r="AL87" s="41"/>
      <c r="AM87" s="41"/>
      <c r="AN87" s="41"/>
      <c r="AO87" s="42">
        <f>SUM(A87:AN87)</f>
        <v>80000</v>
      </c>
      <c r="AP87" s="41"/>
      <c r="AQ87" s="41"/>
      <c r="AR87" s="41"/>
      <c r="AS87" s="41"/>
      <c r="AT87" s="41"/>
      <c r="AU87" s="41"/>
      <c r="AV87" s="41"/>
      <c r="AW87" s="2"/>
      <c r="AX87" s="2"/>
      <c r="AY87" s="2"/>
      <c r="AZ87" s="2"/>
      <c r="BA87" s="2"/>
      <c r="BB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41"/>
      <c r="N88" s="41"/>
      <c r="O88" s="41"/>
      <c r="P88" s="41"/>
      <c r="Q88" s="41"/>
      <c r="R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2"/>
      <c r="AX88" s="2"/>
      <c r="AY88" s="2"/>
      <c r="AZ88" s="2"/>
      <c r="BA88" s="2"/>
      <c r="BB88" s="2"/>
    </row>
    <row r="89" ht="12.0" customHeight="1">
      <c r="A89" s="2"/>
      <c r="B89" s="3" t="s">
        <v>52</v>
      </c>
      <c r="C89" s="2">
        <v>1.0</v>
      </c>
      <c r="D89" s="2"/>
      <c r="E89" s="30"/>
      <c r="F89" s="2"/>
      <c r="G89" s="2"/>
      <c r="H89" s="2"/>
      <c r="I89" s="2"/>
      <c r="J89" s="2"/>
      <c r="K89" s="2"/>
      <c r="L89" s="2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2"/>
      <c r="AX89" s="2"/>
      <c r="AY89" s="2"/>
      <c r="AZ89" s="2"/>
      <c r="BA89" s="2"/>
      <c r="BB89" s="2"/>
    </row>
    <row r="90" ht="12.0" customHeight="1">
      <c r="A90" s="2"/>
      <c r="B90" s="3" t="s">
        <v>138</v>
      </c>
      <c r="C90" s="2">
        <v>4.0</v>
      </c>
      <c r="D90" s="2"/>
      <c r="E90" s="2"/>
      <c r="F90" s="2"/>
      <c r="G90" s="2"/>
      <c r="H90" s="2"/>
      <c r="I90" s="2"/>
      <c r="J90" s="2"/>
      <c r="K90" s="2"/>
      <c r="L90" s="2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2"/>
      <c r="AX90" s="2"/>
      <c r="AY90" s="2"/>
      <c r="AZ90" s="2"/>
      <c r="BA90" s="2"/>
      <c r="BB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2"/>
      <c r="AX91" s="2"/>
      <c r="AY91" s="2"/>
      <c r="AZ91" s="2"/>
      <c r="BA91" s="2"/>
      <c r="BB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2"/>
      <c r="AX92" s="2"/>
      <c r="AY92" s="2"/>
      <c r="AZ92" s="2"/>
      <c r="BA92" s="2"/>
      <c r="BB92" s="2"/>
    </row>
    <row r="93" ht="12.0" customHeight="1">
      <c r="A93" s="2"/>
      <c r="B93" s="3" t="s">
        <v>139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2"/>
      <c r="AX93" s="2"/>
      <c r="AY93" s="2"/>
      <c r="AZ93" s="2"/>
      <c r="BA93" s="2"/>
      <c r="BB93" s="2"/>
    </row>
    <row r="94" ht="12.0" customHeight="1">
      <c r="A94" s="2"/>
      <c r="B94" s="2" t="s">
        <v>106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1">
        <f t="shared" ref="M94:AN94" si="40">$D80*M42</f>
        <v>165</v>
      </c>
      <c r="N94" s="41">
        <f t="shared" si="40"/>
        <v>165</v>
      </c>
      <c r="O94" s="41">
        <f t="shared" si="40"/>
        <v>165</v>
      </c>
      <c r="P94" s="41">
        <f t="shared" si="40"/>
        <v>165</v>
      </c>
      <c r="Q94" s="41">
        <f t="shared" si="40"/>
        <v>198</v>
      </c>
      <c r="R94" s="41">
        <f t="shared" si="40"/>
        <v>198</v>
      </c>
      <c r="S94" s="41">
        <f t="shared" si="40"/>
        <v>198</v>
      </c>
      <c r="T94" s="41">
        <f t="shared" si="40"/>
        <v>198</v>
      </c>
      <c r="U94" s="41">
        <f t="shared" si="40"/>
        <v>198</v>
      </c>
      <c r="V94" s="41">
        <f t="shared" si="40"/>
        <v>198</v>
      </c>
      <c r="W94" s="41">
        <f t="shared" si="40"/>
        <v>198</v>
      </c>
      <c r="X94" s="41">
        <f t="shared" si="40"/>
        <v>198</v>
      </c>
      <c r="Y94" s="41">
        <f t="shared" si="40"/>
        <v>198</v>
      </c>
      <c r="Z94" s="41">
        <f t="shared" si="40"/>
        <v>198</v>
      </c>
      <c r="AA94" s="41">
        <f t="shared" si="40"/>
        <v>198</v>
      </c>
      <c r="AB94" s="41">
        <f t="shared" si="40"/>
        <v>198</v>
      </c>
      <c r="AC94" s="41">
        <f t="shared" si="40"/>
        <v>231</v>
      </c>
      <c r="AD94" s="41">
        <f t="shared" si="40"/>
        <v>231</v>
      </c>
      <c r="AE94" s="41">
        <f t="shared" si="40"/>
        <v>231</v>
      </c>
      <c r="AF94" s="41">
        <f t="shared" si="40"/>
        <v>231</v>
      </c>
      <c r="AG94" s="41">
        <f t="shared" si="40"/>
        <v>231</v>
      </c>
      <c r="AH94" s="41">
        <f t="shared" si="40"/>
        <v>231</v>
      </c>
      <c r="AI94" s="41">
        <f t="shared" si="40"/>
        <v>231</v>
      </c>
      <c r="AJ94" s="41">
        <f t="shared" si="40"/>
        <v>231</v>
      </c>
      <c r="AK94" s="41">
        <f t="shared" si="40"/>
        <v>231</v>
      </c>
      <c r="AL94" s="41">
        <f t="shared" si="40"/>
        <v>231</v>
      </c>
      <c r="AM94" s="41">
        <f t="shared" si="40"/>
        <v>231</v>
      </c>
      <c r="AN94" s="41">
        <f t="shared" si="40"/>
        <v>231</v>
      </c>
      <c r="AO94" s="41"/>
      <c r="AP94" s="41"/>
      <c r="AQ94" s="41"/>
      <c r="AR94" s="41"/>
      <c r="AS94" s="41"/>
      <c r="AT94" s="41"/>
      <c r="AU94" s="41"/>
      <c r="AV94" s="41"/>
      <c r="AW94" s="2"/>
      <c r="AX94" s="2"/>
      <c r="AY94" s="2"/>
      <c r="AZ94" s="2"/>
      <c r="BA94" s="2"/>
      <c r="BB94" s="2"/>
    </row>
    <row r="95" ht="12.0" customHeight="1">
      <c r="A95" s="2"/>
      <c r="B95" s="2" t="s">
        <v>129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1">
        <f t="shared" ref="M95:AN95" si="41">$D82*M42</f>
        <v>250</v>
      </c>
      <c r="N95" s="41">
        <f t="shared" si="41"/>
        <v>250</v>
      </c>
      <c r="O95" s="41">
        <f t="shared" si="41"/>
        <v>250</v>
      </c>
      <c r="P95" s="41">
        <f t="shared" si="41"/>
        <v>250</v>
      </c>
      <c r="Q95" s="41">
        <f t="shared" si="41"/>
        <v>300</v>
      </c>
      <c r="R95" s="41">
        <f t="shared" si="41"/>
        <v>300</v>
      </c>
      <c r="S95" s="41">
        <f t="shared" si="41"/>
        <v>300</v>
      </c>
      <c r="T95" s="41">
        <f t="shared" si="41"/>
        <v>300</v>
      </c>
      <c r="U95" s="41">
        <f t="shared" si="41"/>
        <v>300</v>
      </c>
      <c r="V95" s="41">
        <f t="shared" si="41"/>
        <v>300</v>
      </c>
      <c r="W95" s="41">
        <f t="shared" si="41"/>
        <v>300</v>
      </c>
      <c r="X95" s="41">
        <f t="shared" si="41"/>
        <v>300</v>
      </c>
      <c r="Y95" s="41">
        <f t="shared" si="41"/>
        <v>300</v>
      </c>
      <c r="Z95" s="41">
        <f t="shared" si="41"/>
        <v>300</v>
      </c>
      <c r="AA95" s="41">
        <f t="shared" si="41"/>
        <v>300</v>
      </c>
      <c r="AB95" s="41">
        <f t="shared" si="41"/>
        <v>300</v>
      </c>
      <c r="AC95" s="41">
        <f t="shared" si="41"/>
        <v>350</v>
      </c>
      <c r="AD95" s="41">
        <f t="shared" si="41"/>
        <v>350</v>
      </c>
      <c r="AE95" s="41">
        <f t="shared" si="41"/>
        <v>350</v>
      </c>
      <c r="AF95" s="41">
        <f t="shared" si="41"/>
        <v>350</v>
      </c>
      <c r="AG95" s="41">
        <f t="shared" si="41"/>
        <v>350</v>
      </c>
      <c r="AH95" s="41">
        <f t="shared" si="41"/>
        <v>350</v>
      </c>
      <c r="AI95" s="41">
        <f t="shared" si="41"/>
        <v>350</v>
      </c>
      <c r="AJ95" s="41">
        <f t="shared" si="41"/>
        <v>350</v>
      </c>
      <c r="AK95" s="41">
        <f t="shared" si="41"/>
        <v>350</v>
      </c>
      <c r="AL95" s="41">
        <f t="shared" si="41"/>
        <v>350</v>
      </c>
      <c r="AM95" s="41">
        <f t="shared" si="41"/>
        <v>350</v>
      </c>
      <c r="AN95" s="41">
        <f t="shared" si="41"/>
        <v>350</v>
      </c>
      <c r="AO95" s="41"/>
      <c r="AP95" s="41"/>
      <c r="AQ95" s="41"/>
      <c r="AR95" s="41"/>
      <c r="AS95" s="41"/>
      <c r="AT95" s="41"/>
      <c r="AU95" s="41"/>
      <c r="AV95" s="41"/>
      <c r="AW95" s="2"/>
      <c r="AX95" s="2"/>
      <c r="AY95" s="2"/>
      <c r="AZ95" s="2"/>
      <c r="BA95" s="2"/>
      <c r="BB95" s="2"/>
    </row>
    <row r="96" ht="12.0" customHeight="1">
      <c r="A96" s="2"/>
      <c r="B96" s="2" t="s">
        <v>130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41">
        <f>M86</f>
        <v>2500</v>
      </c>
      <c r="N96" s="41">
        <f t="shared" ref="N96:AN96" si="42">N42*$C$86</f>
        <v>2500</v>
      </c>
      <c r="O96" s="41">
        <f t="shared" si="42"/>
        <v>2500</v>
      </c>
      <c r="P96" s="41">
        <f t="shared" si="42"/>
        <v>2500</v>
      </c>
      <c r="Q96" s="41">
        <f t="shared" si="42"/>
        <v>3000</v>
      </c>
      <c r="R96" s="41">
        <f t="shared" si="42"/>
        <v>3000</v>
      </c>
      <c r="S96" s="41">
        <f t="shared" si="42"/>
        <v>3000</v>
      </c>
      <c r="T96" s="41">
        <f t="shared" si="42"/>
        <v>3000</v>
      </c>
      <c r="U96" s="41">
        <f t="shared" si="42"/>
        <v>3000</v>
      </c>
      <c r="V96" s="41">
        <f t="shared" si="42"/>
        <v>3000</v>
      </c>
      <c r="W96" s="41">
        <f t="shared" si="42"/>
        <v>3000</v>
      </c>
      <c r="X96" s="41">
        <f t="shared" si="42"/>
        <v>3000</v>
      </c>
      <c r="Y96" s="41">
        <f t="shared" si="42"/>
        <v>3000</v>
      </c>
      <c r="Z96" s="41">
        <f t="shared" si="42"/>
        <v>3000</v>
      </c>
      <c r="AA96" s="41">
        <f t="shared" si="42"/>
        <v>3000</v>
      </c>
      <c r="AB96" s="41">
        <f t="shared" si="42"/>
        <v>3000</v>
      </c>
      <c r="AC96" s="41">
        <f t="shared" si="42"/>
        <v>3500</v>
      </c>
      <c r="AD96" s="41">
        <f t="shared" si="42"/>
        <v>3500</v>
      </c>
      <c r="AE96" s="41">
        <f t="shared" si="42"/>
        <v>3500</v>
      </c>
      <c r="AF96" s="41">
        <f t="shared" si="42"/>
        <v>3500</v>
      </c>
      <c r="AG96" s="41">
        <f t="shared" si="42"/>
        <v>3500</v>
      </c>
      <c r="AH96" s="41">
        <f t="shared" si="42"/>
        <v>3500</v>
      </c>
      <c r="AI96" s="41">
        <f t="shared" si="42"/>
        <v>3500</v>
      </c>
      <c r="AJ96" s="41">
        <f t="shared" si="42"/>
        <v>3500</v>
      </c>
      <c r="AK96" s="41">
        <f t="shared" si="42"/>
        <v>3500</v>
      </c>
      <c r="AL96" s="41">
        <f t="shared" si="42"/>
        <v>3500</v>
      </c>
      <c r="AM96" s="41">
        <f t="shared" si="42"/>
        <v>3500</v>
      </c>
      <c r="AN96" s="41">
        <f t="shared" si="42"/>
        <v>3500</v>
      </c>
      <c r="AO96" s="41"/>
      <c r="AP96" s="41"/>
      <c r="AQ96" s="41"/>
      <c r="AR96" s="41"/>
      <c r="AS96" s="41"/>
      <c r="AT96" s="41"/>
      <c r="AU96" s="41"/>
      <c r="AV96" s="41"/>
      <c r="AW96" s="2"/>
      <c r="AX96" s="2"/>
      <c r="AY96" s="2"/>
      <c r="AZ96" s="2"/>
      <c r="BA96" s="2"/>
      <c r="BB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.29"/>
    <col customWidth="1" min="3" max="3" width="21.29"/>
    <col customWidth="1" min="4" max="6" width="10.86"/>
    <col customWidth="1" min="7" max="10" width="8.71"/>
  </cols>
  <sheetData>
    <row r="1" ht="12.75" customHeight="1">
      <c r="A1" t="s">
        <v>0</v>
      </c>
    </row>
    <row r="2" ht="12.75" customHeight="1"/>
    <row r="3" ht="12.75" customHeight="1">
      <c r="A3" t="s">
        <v>1</v>
      </c>
      <c r="B3" t="s">
        <v>2</v>
      </c>
    </row>
    <row r="4" ht="12.75" customHeight="1">
      <c r="C4" t="s">
        <v>3</v>
      </c>
      <c r="D4" t="s">
        <v>4</v>
      </c>
    </row>
    <row r="5" ht="12.75" customHeight="1">
      <c r="C5" t="s">
        <v>5</v>
      </c>
      <c r="D5" t="s">
        <v>4</v>
      </c>
    </row>
    <row r="6" ht="11.25" customHeight="1">
      <c r="C6" t="s">
        <v>6</v>
      </c>
      <c r="D6" t="s">
        <v>7</v>
      </c>
    </row>
    <row r="7" ht="12.75" customHeight="1">
      <c r="A7" t="s">
        <v>8</v>
      </c>
      <c r="B7" t="s">
        <v>9</v>
      </c>
    </row>
    <row r="8" ht="12.75" customHeight="1">
      <c r="A8" t="s">
        <v>10</v>
      </c>
      <c r="B8" t="s">
        <v>11</v>
      </c>
    </row>
    <row r="9" ht="12.75" customHeight="1"/>
    <row r="10" ht="12.75" customHeight="1">
      <c r="A10" t="s">
        <v>12</v>
      </c>
      <c r="B10" t="s">
        <v>13</v>
      </c>
      <c r="D10" s="1" t="s">
        <v>14</v>
      </c>
    </row>
    <row r="11" ht="12.75" customHeight="1">
      <c r="C11" s="2" t="s">
        <v>15</v>
      </c>
      <c r="D11" t="s">
        <v>16</v>
      </c>
    </row>
    <row r="12" ht="12.75" customHeight="1">
      <c r="C12" s="2" t="s">
        <v>17</v>
      </c>
      <c r="D12" t="s">
        <v>18</v>
      </c>
    </row>
    <row r="13" ht="12.75" customHeight="1">
      <c r="C13" s="2" t="s">
        <v>19</v>
      </c>
      <c r="D13" t="s">
        <v>18</v>
      </c>
    </row>
    <row r="14" ht="12.75" customHeight="1">
      <c r="C14" s="2" t="s">
        <v>20</v>
      </c>
      <c r="D14" t="s">
        <v>21</v>
      </c>
    </row>
    <row r="15" ht="12.75" customHeight="1">
      <c r="C15" s="2" t="s">
        <v>22</v>
      </c>
      <c r="D15" t="s">
        <v>23</v>
      </c>
    </row>
    <row r="16" ht="12.75" customHeight="1">
      <c r="C16" s="2" t="s">
        <v>24</v>
      </c>
      <c r="D16" t="s">
        <v>25</v>
      </c>
    </row>
    <row r="17" ht="12.75" customHeight="1">
      <c r="C17" s="2" t="s">
        <v>26</v>
      </c>
      <c r="D17" t="s">
        <v>27</v>
      </c>
    </row>
    <row r="18" ht="12.75" customHeight="1">
      <c r="C18" s="2" t="s">
        <v>28</v>
      </c>
      <c r="D18" t="s">
        <v>29</v>
      </c>
    </row>
    <row r="19" ht="12.75" customHeight="1"/>
    <row r="20" ht="12.75" customHeight="1">
      <c r="A20" t="s">
        <v>30</v>
      </c>
      <c r="B20" t="s">
        <v>31</v>
      </c>
      <c r="D20" t="s">
        <v>32</v>
      </c>
    </row>
    <row r="21" ht="12.75" customHeight="1">
      <c r="B21" t="s">
        <v>33</v>
      </c>
    </row>
    <row r="22" ht="12.75" customHeight="1">
      <c r="C22" s="2" t="s">
        <v>34</v>
      </c>
      <c r="D22" t="s">
        <v>35</v>
      </c>
    </row>
    <row r="23" ht="12.75" customHeight="1">
      <c r="C23" s="2" t="s">
        <v>36</v>
      </c>
      <c r="D23" t="s">
        <v>37</v>
      </c>
    </row>
    <row r="24" ht="12.75" customHeight="1">
      <c r="C24" s="2" t="s">
        <v>38</v>
      </c>
    </row>
    <row r="25" ht="12.75" customHeight="1">
      <c r="C25" s="2" t="s">
        <v>39</v>
      </c>
      <c r="D25" t="s">
        <v>40</v>
      </c>
    </row>
    <row r="26" ht="12.75" customHeight="1">
      <c r="C26" s="2" t="s">
        <v>41</v>
      </c>
      <c r="D26" t="s">
        <v>42</v>
      </c>
    </row>
    <row r="27" ht="12.75" customHeight="1">
      <c r="C27" s="2" t="s">
        <v>43</v>
      </c>
      <c r="D27" t="s">
        <v>44</v>
      </c>
    </row>
    <row r="28" ht="12.75" customHeight="1">
      <c r="B28" t="s">
        <v>45</v>
      </c>
      <c r="C28" s="3"/>
      <c r="D28" s="1" t="s">
        <v>46</v>
      </c>
    </row>
    <row r="29" ht="12.75" customHeight="1">
      <c r="C29" s="2" t="s">
        <v>47</v>
      </c>
      <c r="D29" t="s">
        <v>48</v>
      </c>
      <c r="J29" t="s">
        <v>49</v>
      </c>
    </row>
    <row r="30" ht="12.75" customHeight="1">
      <c r="C30" s="2" t="s">
        <v>50</v>
      </c>
      <c r="D30" t="s">
        <v>48</v>
      </c>
      <c r="J30" t="s">
        <v>49</v>
      </c>
    </row>
    <row r="31" ht="12.75" customHeight="1">
      <c r="C31" s="2" t="s">
        <v>51</v>
      </c>
      <c r="D31" t="s">
        <v>48</v>
      </c>
      <c r="J31" t="s">
        <v>49</v>
      </c>
    </row>
    <row r="32" ht="12.75" customHeight="1">
      <c r="C32" s="2" t="s">
        <v>52</v>
      </c>
      <c r="D32" t="s">
        <v>53</v>
      </c>
    </row>
    <row r="33" ht="12.75" customHeight="1">
      <c r="C33" s="2" t="s">
        <v>54</v>
      </c>
      <c r="D33" t="s">
        <v>55</v>
      </c>
    </row>
    <row r="34" ht="12.75" customHeight="1"/>
    <row r="35" ht="12.75" customHeight="1">
      <c r="A35" t="s">
        <v>56</v>
      </c>
      <c r="B35" t="s">
        <v>57</v>
      </c>
    </row>
    <row r="36" ht="12.75" customHeight="1">
      <c r="A36" t="s">
        <v>58</v>
      </c>
      <c r="B36" t="s">
        <v>59</v>
      </c>
      <c r="G36" s="1" t="s">
        <v>60</v>
      </c>
    </row>
    <row r="37" ht="12.75" customHeight="1">
      <c r="A37" t="s">
        <v>61</v>
      </c>
      <c r="B37" t="s">
        <v>62</v>
      </c>
    </row>
    <row r="38" ht="12.75" customHeight="1">
      <c r="A38" t="s">
        <v>63</v>
      </c>
      <c r="B38" t="s">
        <v>64</v>
      </c>
    </row>
    <row r="39" ht="12.75" customHeight="1">
      <c r="A39" t="s">
        <v>65</v>
      </c>
      <c r="B39" t="s">
        <v>66</v>
      </c>
    </row>
    <row r="40" ht="12.75" customHeight="1">
      <c r="A40" s="1" t="s">
        <v>67</v>
      </c>
      <c r="B40" s="1" t="s">
        <v>68</v>
      </c>
    </row>
    <row r="41" ht="12.75" customHeight="1"/>
    <row r="42" ht="12.75" customHeight="1">
      <c r="B42" s="1" t="s">
        <v>69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1"/>
</worksheet>
</file>